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5\SIG\SI-FOS-05\"/>
    </mc:Choice>
  </mc:AlternateContent>
  <xr:revisionPtr revIDLastSave="0" documentId="8_{143885F9-707C-40C9-ABC5-B3B904551F9F}" xr6:coauthVersionLast="47" xr6:coauthVersionMax="47" xr10:uidLastSave="{00000000-0000-0000-0000-000000000000}"/>
  <bookViews>
    <workbookView xWindow="-120" yWindow="-120" windowWidth="29040" windowHeight="15720" firstSheet="8" activeTab="17"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802" r:id="rId6"/>
    <sheet name="Ejecución Presupueto Base Emis" sheetId="801" r:id="rId7"/>
    <sheet name="Ejecución bonos Emit y Pagados" sheetId="800" r:id="rId8"/>
    <sheet name="Anexo B " sheetId="641" r:id="rId9"/>
    <sheet name="Resumen" sheetId="319" state="hidden" r:id="rId10"/>
    <sheet name="Anexo C" sheetId="207" r:id="rId11"/>
    <sheet name="Anexo D.1" sheetId="780" r:id="rId12"/>
    <sheet name="Anexo D.2" sheetId="781" r:id="rId13"/>
    <sheet name="Anexo D.3" sheetId="782" r:id="rId14"/>
    <sheet name="Anexo D.4" sheetId="783" r:id="rId15"/>
    <sheet name="Anexo D.5" sheetId="787" r:id="rId16"/>
    <sheet name="Anexo E" sheetId="480" r:id="rId17"/>
    <sheet name="Anexo F" sheetId="368" r:id="rId18"/>
    <sheet name="Anexo G" sheetId="55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8" hidden="1">'Anexo B '!#REF!</definedName>
    <definedName name="_xlnm._FilterDatabase" localSheetId="10" hidden="1">'Anexo C'!$K$136:$S$147</definedName>
    <definedName name="_xlnm._FilterDatabase" localSheetId="15" hidden="1">'Anexo D.5'!#REF!</definedName>
    <definedName name="_xlnm._FilterDatabase" localSheetId="5" hidden="1">'Ejecución Presupuesto Base Efec'!$A$9:$J$74</definedName>
    <definedName name="_xlnm._FilterDatabase" localSheetId="1" hidden="1">'Estadisticas 2025'!$B$489:$G$496</definedName>
    <definedName name="AMPLIACION" localSheetId="11">#REF!</definedName>
    <definedName name="AMPLIACION" localSheetId="12">#REF!</definedName>
    <definedName name="AMPLIACION" localSheetId="13">#REF!</definedName>
    <definedName name="AMPLIACION" localSheetId="14">#REF!</definedName>
    <definedName name="AMPLIACION">#REF!</definedName>
    <definedName name="ANALISIS" localSheetId="11">#REF!</definedName>
    <definedName name="ANALISIS" localSheetId="12">#REF!</definedName>
    <definedName name="ANALISIS" localSheetId="13">#REF!</definedName>
    <definedName name="ANALISIS" localSheetId="14">#REF!</definedName>
    <definedName name="ANALISIS">#REF!</definedName>
    <definedName name="APROBACION" localSheetId="11">#REF!</definedName>
    <definedName name="APROBACION" localSheetId="12">#REF!</definedName>
    <definedName name="APROBACION" localSheetId="13">#REF!</definedName>
    <definedName name="APROBACION" localSheetId="14">#REF!</definedName>
    <definedName name="APROBACION">#REF!</definedName>
    <definedName name="_xlnm.Print_Area" localSheetId="8">'Anexo B '!$A$4:$E$540</definedName>
    <definedName name="_xlnm.Print_Area" localSheetId="10">'Anexo C'!$B$1:$H$135</definedName>
    <definedName name="_xlnm.Print_Area" localSheetId="11">'Anexo D.1'!$A$1:$K$212</definedName>
    <definedName name="_xlnm.Print_Area" localSheetId="12">'Anexo D.2'!$A$1:$L$63</definedName>
    <definedName name="_xlnm.Print_Area" localSheetId="13">'Anexo D.3'!$A$1:$K$59</definedName>
    <definedName name="_xlnm.Print_Area" localSheetId="14">'Anexo D.4'!#REF!</definedName>
    <definedName name="_xlnm.Print_Area" localSheetId="16">'Anexo E'!$A$1:$D$25</definedName>
    <definedName name="_xlnm.Print_Area" localSheetId="17">'Anexo F'!$A$1:$G$174</definedName>
    <definedName name="_xlnm.Print_Area" localSheetId="2">'Cumplimiento metas'!$A$1:$E$73</definedName>
    <definedName name="_xlnm.Print_Area" localSheetId="7">'Ejecución bonos Emit y Pagados'!$L$31:$P$57</definedName>
    <definedName name="_xlnm.Print_Area" localSheetId="5">'Ejecución Presupuesto Base Efec'!$A$9:$J$98</definedName>
    <definedName name="_xlnm.Print_Area" localSheetId="6">'Ejecución Presupueto Base Emis'!$B$6:$N$51</definedName>
    <definedName name="_xlnm.Print_Area" localSheetId="1">'Estadisticas 2025'!$A$1:$Q$655</definedName>
    <definedName name="_xlnm.Print_Area" localSheetId="0">Indice!$B$1:$B$55</definedName>
    <definedName name="_xlnm.Print_Area" localSheetId="4">'Inf. Cont. Superavit Esp.'!$A$1:$I$207</definedName>
    <definedName name="_xlnm.Print_Area" localSheetId="3">'Proyectos y casos disponib'!$A$1:$H$495</definedName>
    <definedName name="ASIGNACION" localSheetId="11">#REF!</definedName>
    <definedName name="ASIGNACION" localSheetId="12">#REF!</definedName>
    <definedName name="ASIGNACION" localSheetId="13">#REF!</definedName>
    <definedName name="ASIGNACION" localSheetId="14">#REF!</definedName>
    <definedName name="ASIGNACION">#REF!</definedName>
    <definedName name="DEVOLUCION" localSheetId="11">#REF!</definedName>
    <definedName name="DEVOLUCION" localSheetId="12">#REF!</definedName>
    <definedName name="DEVOLUCION" localSheetId="13">#REF!</definedName>
    <definedName name="DEVOLUCION" localSheetId="14">#REF!</definedName>
    <definedName name="DEVOLUCION">#REF!</definedName>
    <definedName name="Disponibilidad_ARTICULO_59." localSheetId="8">#REF!</definedName>
    <definedName name="Disponibilidad_ARTICULO_59." localSheetId="10">#REF!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1">#REF!</definedName>
    <definedName name="INFORME" localSheetId="12">#REF!</definedName>
    <definedName name="INFORME" localSheetId="13">#REF!</definedName>
    <definedName name="INFORME" localSheetId="14">#REF!</definedName>
    <definedName name="INFORME">#REF!</definedName>
    <definedName name="INGRESO" localSheetId="11">#REF!</definedName>
    <definedName name="INGRESO" localSheetId="12">#REF!</definedName>
    <definedName name="INGRESO" localSheetId="13">#REF!</definedName>
    <definedName name="INGRESO" localSheetId="14">#REF!</definedName>
    <definedName name="INGRESO">#REF!</definedName>
    <definedName name="Lista" localSheetId="5">[3]Disp!#REF!</definedName>
    <definedName name="Lista">#REF!</definedName>
    <definedName name="marzo" localSheetId="8">#REF!</definedName>
    <definedName name="marzo" localSheetId="10">#REF!</definedName>
    <definedName name="marzo" localSheetId="3">#REF!</definedName>
    <definedName name="marzo">#REF!</definedName>
    <definedName name="MAYO" localSheetId="10">#REF!</definedName>
    <definedName name="MAYO" localSheetId="3">#REF!</definedName>
    <definedName name="MAYO">#REF!</definedName>
    <definedName name="nombre_1" localSheetId="11">'[4]INFORMACION DE INGRESOS Y FIS'!$B$6</definedName>
    <definedName name="nombre_1" localSheetId="12">'[4]INFORMACION DE INGRESOS Y FIS'!$B$6</definedName>
    <definedName name="nombre_1" localSheetId="13">'[4]INFORMACION DE INGRESOS Y FIS'!$B$6</definedName>
    <definedName name="nombre_1" localSheetId="14">'[4]INFORMACION DE INGRESOS Y FIS'!$B$6</definedName>
    <definedName name="nombre_1">'[5]INFORMACION DE INGRESOS Y FIS'!$B$6</definedName>
    <definedName name="nombre_10" localSheetId="11">'[6]INFORMACION DE INGRESOS Y FIS'!$B$13</definedName>
    <definedName name="nombre_10" localSheetId="12">'[6]INFORMACION DE INGRESOS Y FIS'!$B$13</definedName>
    <definedName name="nombre_10" localSheetId="13">'[6]INFORMACION DE INGRESOS Y FIS'!$B$13</definedName>
    <definedName name="nombre_10" localSheetId="14">'[6]INFORMACION DE INGRESOS Y FIS'!$B$13</definedName>
    <definedName name="nombre_10">'[7]INFORMACION DE INGRESOS Y FIS'!$B$13</definedName>
    <definedName name="nombre_11" localSheetId="11">'[6]INFORMACION DE INGRESOS Y FIS'!$B$14</definedName>
    <definedName name="nombre_11" localSheetId="12">'[6]INFORMACION DE INGRESOS Y FIS'!$B$14</definedName>
    <definedName name="nombre_11" localSheetId="13">'[6]INFORMACION DE INGRESOS Y FIS'!$B$14</definedName>
    <definedName name="nombre_11" localSheetId="14">'[6]INFORMACION DE INGRESOS Y FIS'!$B$14</definedName>
    <definedName name="nombre_11">'[7]INFORMACION DE INGRESOS Y FIS'!$B$14</definedName>
    <definedName name="nombre_12" localSheetId="11">'[6]INFORMACION DE INGRESOS Y FIS'!$B$15</definedName>
    <definedName name="nombre_12" localSheetId="12">'[6]INFORMACION DE INGRESOS Y FIS'!$B$15</definedName>
    <definedName name="nombre_12" localSheetId="13">'[6]INFORMACION DE INGRESOS Y FIS'!$B$15</definedName>
    <definedName name="nombre_12" localSheetId="14">'[6]INFORMACION DE INGRESOS Y FIS'!$B$15</definedName>
    <definedName name="nombre_12">'[7]INFORMACION DE INGRESOS Y FIS'!$B$15</definedName>
    <definedName name="nombre_13" localSheetId="11">'[6]INFORMACION DE INGRESOS Y FIS'!$B$16</definedName>
    <definedName name="nombre_13" localSheetId="12">'[6]INFORMACION DE INGRESOS Y FIS'!$B$16</definedName>
    <definedName name="nombre_13" localSheetId="13">'[6]INFORMACION DE INGRESOS Y FIS'!$B$16</definedName>
    <definedName name="nombre_13" localSheetId="14">'[6]INFORMACION DE INGRESOS Y FIS'!$B$16</definedName>
    <definedName name="nombre_13">'[7]INFORMACION DE INGRESOS Y FIS'!$B$16</definedName>
    <definedName name="nombre_14" localSheetId="11">'[6]INFORMACION DE INGRESOS Y FIS'!$B$17</definedName>
    <definedName name="nombre_14" localSheetId="12">'[6]INFORMACION DE INGRESOS Y FIS'!$B$17</definedName>
    <definedName name="nombre_14" localSheetId="13">'[6]INFORMACION DE INGRESOS Y FIS'!$B$17</definedName>
    <definedName name="nombre_14" localSheetId="14">'[6]INFORMACION DE INGRESOS Y FIS'!$B$17</definedName>
    <definedName name="nombre_14">'[7]INFORMACION DE INGRESOS Y FIS'!$B$17</definedName>
    <definedName name="nombre_2" localSheetId="11">'[4]INFORMACION DE INGRESOS Y FIS'!$B$7</definedName>
    <definedName name="nombre_2" localSheetId="12">'[4]INFORMACION DE INGRESOS Y FIS'!$B$7</definedName>
    <definedName name="nombre_2" localSheetId="13">'[4]INFORMACION DE INGRESOS Y FIS'!$B$7</definedName>
    <definedName name="nombre_2" localSheetId="14">'[4]INFORMACION DE INGRESOS Y FIS'!$B$7</definedName>
    <definedName name="nombre_2">'[5]INFORMACION DE INGRESOS Y FIS'!$B$7</definedName>
    <definedName name="nombre_3" localSheetId="11">'[4]INFORMACION DE INGRESOS Y FIS'!$B$8</definedName>
    <definedName name="nombre_3" localSheetId="12">'[4]INFORMACION DE INGRESOS Y FIS'!$B$8</definedName>
    <definedName name="nombre_3" localSheetId="13">'[4]INFORMACION DE INGRESOS Y FIS'!$B$8</definedName>
    <definedName name="nombre_3" localSheetId="14">'[4]INFORMACION DE INGRESOS Y FIS'!$B$8</definedName>
    <definedName name="nombre_3">'[5]INFORMACION DE INGRESOS Y FIS'!$B$8</definedName>
    <definedName name="nombre_4" localSheetId="11">'[4]INFORMACION DE INGRESOS Y FIS'!$B$9</definedName>
    <definedName name="nombre_4" localSheetId="12">'[4]INFORMACION DE INGRESOS Y FIS'!$B$9</definedName>
    <definedName name="nombre_4" localSheetId="13">'[4]INFORMACION DE INGRESOS Y FIS'!$B$9</definedName>
    <definedName name="nombre_4" localSheetId="14">'[4]INFORMACION DE INGRESOS Y FIS'!$B$9</definedName>
    <definedName name="nombre_4">'[5]INFORMACION DE INGRESOS Y FIS'!$B$9</definedName>
    <definedName name="nombre_5" localSheetId="11">'[6]INFORMACION DE INGRESOS Y FIS'!$B$8</definedName>
    <definedName name="nombre_5" localSheetId="12">'[6]INFORMACION DE INGRESOS Y FIS'!$B$8</definedName>
    <definedName name="nombre_5" localSheetId="13">'[6]INFORMACION DE INGRESOS Y FIS'!$B$8</definedName>
    <definedName name="nombre_5" localSheetId="14">'[6]INFORMACION DE INGRESOS Y FIS'!$B$8</definedName>
    <definedName name="nombre_5">'[7]INFORMACION DE INGRESOS Y FIS'!$B$8</definedName>
    <definedName name="nombre_6" localSheetId="11">'[6]INFORMACION DE INGRESOS Y FIS'!$B$9</definedName>
    <definedName name="nombre_6" localSheetId="12">'[6]INFORMACION DE INGRESOS Y FIS'!$B$9</definedName>
    <definedName name="nombre_6" localSheetId="13">'[6]INFORMACION DE INGRESOS Y FIS'!$B$9</definedName>
    <definedName name="nombre_6" localSheetId="14">'[6]INFORMACION DE INGRESOS Y FIS'!$B$9</definedName>
    <definedName name="nombre_6">'[7]INFORMACION DE INGRESOS Y FIS'!$B$9</definedName>
    <definedName name="nombre_7" localSheetId="11">'[6]INFORMACION DE INGRESOS Y FIS'!$B$10</definedName>
    <definedName name="nombre_7" localSheetId="12">'[6]INFORMACION DE INGRESOS Y FIS'!$B$10</definedName>
    <definedName name="nombre_7" localSheetId="13">'[6]INFORMACION DE INGRESOS Y FIS'!$B$10</definedName>
    <definedName name="nombre_7" localSheetId="14">'[6]INFORMACION DE INGRESOS Y FIS'!$B$10</definedName>
    <definedName name="nombre_7">'[7]INFORMACION DE INGRESOS Y FIS'!$B$10</definedName>
    <definedName name="nombre_8" localSheetId="11">'[6]INFORMACION DE INGRESOS Y FIS'!$B$11</definedName>
    <definedName name="nombre_8" localSheetId="12">'[6]INFORMACION DE INGRESOS Y FIS'!$B$11</definedName>
    <definedName name="nombre_8" localSheetId="13">'[6]INFORMACION DE INGRESOS Y FIS'!$B$11</definedName>
    <definedName name="nombre_8" localSheetId="14">'[6]INFORMACION DE INGRESOS Y FIS'!$B$11</definedName>
    <definedName name="nombre_8">'[7]INFORMACION DE INGRESOS Y FIS'!$B$11</definedName>
    <definedName name="nombre_9" localSheetId="11">'[6]INFORMACION DE INGRESOS Y FIS'!$B$12</definedName>
    <definedName name="nombre_9" localSheetId="12">'[6]INFORMACION DE INGRESOS Y FIS'!$B$12</definedName>
    <definedName name="nombre_9" localSheetId="13">'[6]INFORMACION DE INGRESOS Y FIS'!$B$12</definedName>
    <definedName name="nombre_9" localSheetId="14">'[6]INFORMACION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1">#REF!</definedName>
    <definedName name="SUSPENSION" localSheetId="12">#REF!</definedName>
    <definedName name="SUSPENSION" localSheetId="13">#REF!</definedName>
    <definedName name="SUSPENSION" localSheetId="14">#REF!</definedName>
    <definedName name="SUSPENSION">#REF!</definedName>
    <definedName name="_xlnm.Print_Titles" localSheetId="8">'Anexo B '!$4:$9</definedName>
    <definedName name="_xlnm.Print_Titles" localSheetId="10">'Anexo C'!$1:$7</definedName>
    <definedName name="_xlnm.Print_Titles" localSheetId="11">'Anexo D.1'!#REF!</definedName>
    <definedName name="_xlnm.Print_Titles" localSheetId="13">'Anexo D.3'!$1:$6</definedName>
    <definedName name="_xlnm.Print_Titles" localSheetId="14">'Anexo D.4'!#REF!</definedName>
    <definedName name="_xlnm.Print_Titles" localSheetId="17">'Anexo F'!$1:$9</definedName>
    <definedName name="_xlnm.Print_Titles" localSheetId="2">'Cumplimiento metas'!$1:$4</definedName>
    <definedName name="_xlnm.Print_Titles" localSheetId="5">'Ejecución Presupuesto Base Efec'!$A:$A</definedName>
    <definedName name="_xlnm.Print_Titles" localSheetId="1">'Estadisticas 2025'!$1:$6</definedName>
    <definedName name="_xlnm.Print_Titles" localSheetId="3">'Proyectos y casos disponib'!$1:$6</definedName>
    <definedName name="TRASLADO" localSheetId="11">#REF!</definedName>
    <definedName name="TRASLADO" localSheetId="12">#REF!</definedName>
    <definedName name="TRASLADO" localSheetId="13">#REF!</definedName>
    <definedName name="TRASLADO" localSheetId="14">#REF!</definedName>
    <definedName name="TRASLADO">#REF!</definedName>
    <definedName name="TRT" localSheetId="11">'[8]INFORMACION DE INGRESOS Y FIS'!$B$11</definedName>
    <definedName name="TRT" localSheetId="12">'[8]INFORMACION DE INGRESOS Y FIS'!$B$11</definedName>
    <definedName name="TRT" localSheetId="13">'[8]INFORMACION DE INGRESOS Y FIS'!$B$11</definedName>
    <definedName name="TRT" localSheetId="14">'[8]INFORMACION DE INGRESOS Y FIS'!$B$11</definedName>
    <definedName name="TRT">'[9]INFORMACION DE INGRESOS Y FIS'!$B$11</definedName>
    <definedName name="ultimo" localSheetId="10">#REF!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0" hidden="1">'Anexo C'!$K$136:$S$147</definedName>
    <definedName name="Z_935DF80A_C4A8_4072_AD95_467BACE55650_.wvu.PrintArea" localSheetId="10" hidden="1">'Anexo C'!$B$5:$H$135</definedName>
    <definedName name="Z_935DF80A_C4A8_4072_AD95_467BACE55650_.wvu.PrintArea" localSheetId="11" hidden="1">'Anexo D.1'!#REF!</definedName>
    <definedName name="Z_935DF80A_C4A8_4072_AD95_467BACE55650_.wvu.PrintArea" localSheetId="12" hidden="1">'Anexo D.2'!#REF!</definedName>
    <definedName name="Z_935DF80A_C4A8_4072_AD95_467BACE55650_.wvu.PrintArea" localSheetId="13" hidden="1">'Anexo D.3'!#REF!</definedName>
    <definedName name="Z_935DF80A_C4A8_4072_AD95_467BACE55650_.wvu.PrintArea" localSheetId="14" hidden="1">'Anexo D.4'!#REF!</definedName>
    <definedName name="Z_935DF80A_C4A8_4072_AD95_467BACE55650_.wvu.PrintArea" localSheetId="2" hidden="1">'Cumplimiento metas'!$A$1:$F$77</definedName>
    <definedName name="Z_935DF80A_C4A8_4072_AD95_467BACE55650_.wvu.PrintArea" localSheetId="1" hidden="1">'Estadisticas 2025'!$A$1:$M$516</definedName>
    <definedName name="Z_935DF80A_C4A8_4072_AD95_467BACE55650_.wvu.PrintArea" localSheetId="0" hidden="1">Indice!$B$1:$B$55</definedName>
    <definedName name="Z_935DF80A_C4A8_4072_AD95_467BACE55650_.wvu.PrintArea" localSheetId="3" hidden="1">'Proyectos y casos disponib'!$A$1:$H$334</definedName>
    <definedName name="Z_935DF80A_C4A8_4072_AD95_467BACE55650_.wvu.PrintTitles" localSheetId="11" hidden="1">'Anexo D.1'!#REF!</definedName>
    <definedName name="Z_935DF80A_C4A8_4072_AD95_467BACE55650_.wvu.PrintTitles" localSheetId="12" hidden="1">'Anexo D.2'!#REF!</definedName>
    <definedName name="Z_935DF80A_C4A8_4072_AD95_467BACE55650_.wvu.PrintTitles" localSheetId="13" hidden="1">'Anexo D.3'!#REF!</definedName>
    <definedName name="Z_935DF80A_C4A8_4072_AD95_467BACE55650_.wvu.PrintTitles" localSheetId="14"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2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 i="787" l="1"/>
  <c r="G23" i="787"/>
  <c r="G22" i="787"/>
  <c r="G21" i="787"/>
  <c r="G20" i="787"/>
  <c r="I8" i="783"/>
  <c r="I47" i="782"/>
  <c r="I40" i="782"/>
  <c r="F34" i="782"/>
  <c r="I34" i="782" s="1"/>
  <c r="F27" i="782"/>
  <c r="I27" i="782" s="1"/>
  <c r="I8" i="782"/>
  <c r="I60" i="781"/>
  <c r="I44" i="781"/>
  <c r="I42" i="781"/>
  <c r="I40" i="781"/>
  <c r="I38" i="781"/>
  <c r="I29" i="781"/>
  <c r="I25" i="781"/>
  <c r="I8" i="781"/>
  <c r="H212" i="780"/>
  <c r="I212" i="780" s="1"/>
  <c r="H210" i="780"/>
  <c r="I210" i="780" s="1"/>
  <c r="I208" i="780"/>
  <c r="I204" i="780"/>
  <c r="H204" i="780"/>
  <c r="I202" i="780"/>
  <c r="I198" i="780"/>
  <c r="I192" i="780"/>
  <c r="I187" i="780"/>
  <c r="I183" i="780"/>
  <c r="I158" i="780"/>
  <c r="I144" i="780"/>
  <c r="I140" i="780"/>
  <c r="I134" i="780"/>
  <c r="I125" i="780"/>
  <c r="I107" i="780"/>
  <c r="I99" i="780"/>
  <c r="I91" i="780"/>
  <c r="I76" i="780"/>
  <c r="I67" i="780"/>
  <c r="I56" i="780"/>
  <c r="I37" i="780"/>
  <c r="I8" i="780"/>
  <c r="G366" i="130" l="1"/>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9" i="130"/>
  <c r="D358" i="130"/>
  <c r="D357" i="130"/>
  <c r="D356" i="130"/>
  <c r="D355" i="130"/>
  <c r="D354" i="130"/>
  <c r="D353" i="130"/>
  <c r="D351" i="130"/>
  <c r="D350" i="130"/>
  <c r="D349" i="130"/>
  <c r="D348" i="130"/>
  <c r="D347" i="130"/>
  <c r="D346" i="130"/>
  <c r="D345" i="130"/>
  <c r="D344" i="130"/>
  <c r="D343" i="130"/>
  <c r="D342" i="130"/>
  <c r="E84" i="207"/>
  <c r="E41" i="207"/>
  <c r="H91" i="207"/>
  <c r="H92" i="207"/>
  <c r="H93" i="207"/>
  <c r="G85" i="207"/>
  <c r="G86" i="207"/>
  <c r="G87" i="207"/>
  <c r="G88" i="207"/>
  <c r="G89" i="207"/>
  <c r="G90" i="207"/>
  <c r="G91" i="207"/>
  <c r="G92" i="207"/>
  <c r="G93" i="207"/>
  <c r="G94" i="207"/>
  <c r="E19" i="207"/>
  <c r="E42" i="207"/>
  <c r="G15" i="207"/>
  <c r="E291" i="187"/>
  <c r="D291" i="187"/>
  <c r="C291" i="187"/>
  <c r="C550" i="130"/>
  <c r="D550" i="130"/>
  <c r="D526" i="130"/>
  <c r="P210" i="130"/>
  <c r="B119" i="556" l="1"/>
  <c r="B252" i="556"/>
  <c r="D328" i="130"/>
  <c r="C328" i="130"/>
  <c r="E39" i="207" l="1"/>
  <c r="G39" i="207" s="1"/>
  <c r="G26" i="207"/>
  <c r="G27" i="207"/>
  <c r="G28" i="207"/>
  <c r="G29" i="207"/>
  <c r="G30" i="207"/>
  <c r="G31" i="207"/>
  <c r="G32" i="207"/>
  <c r="G33" i="207"/>
  <c r="G34" i="207"/>
  <c r="G35" i="207"/>
  <c r="G36" i="207"/>
  <c r="G37" i="207"/>
  <c r="G38" i="207"/>
  <c r="G40" i="207"/>
  <c r="E52" i="207"/>
  <c r="E65" i="207"/>
  <c r="E81" i="207"/>
  <c r="E95" i="207"/>
  <c r="H26" i="207"/>
  <c r="H27" i="207"/>
  <c r="H28" i="207"/>
  <c r="H29" i="207"/>
  <c r="H30" i="207"/>
  <c r="H31" i="207"/>
  <c r="H32" i="207"/>
  <c r="H33" i="207"/>
  <c r="H34" i="207"/>
  <c r="H35" i="207"/>
  <c r="H36" i="207"/>
  <c r="H37" i="207"/>
  <c r="H38" i="207"/>
  <c r="E60" i="207"/>
  <c r="E78" i="207"/>
  <c r="E172" i="368" l="1"/>
  <c r="D172" i="368"/>
  <c r="C271" i="130" l="1"/>
  <c r="E24" i="207" l="1"/>
  <c r="E69" i="207"/>
  <c r="E50" i="207"/>
  <c r="G50" i="207" s="1"/>
  <c r="E25" i="207"/>
  <c r="G25" i="207" s="1"/>
  <c r="B199" i="556" l="1"/>
  <c r="B231" i="556"/>
  <c r="F59" i="207" l="1"/>
  <c r="G367" i="130" l="1"/>
  <c r="D367" i="130"/>
  <c r="C367" i="130"/>
  <c r="E342" i="130" l="1"/>
  <c r="E343" i="130"/>
  <c r="Y271" i="130"/>
  <c r="Y41" i="130" l="1"/>
  <c r="G22" i="629" l="1"/>
  <c r="F22" i="629"/>
  <c r="D22" i="629"/>
  <c r="B22" i="629"/>
  <c r="E433" i="187"/>
  <c r="E404" i="187"/>
  <c r="E345" i="187"/>
  <c r="D345" i="187"/>
  <c r="C345" i="187"/>
  <c r="D271" i="187"/>
  <c r="D484" i="130" l="1"/>
  <c r="C484" i="130"/>
  <c r="E482" i="130"/>
  <c r="E483" i="130"/>
  <c r="D452" i="130"/>
  <c r="C452" i="130"/>
  <c r="E451" i="130"/>
  <c r="F367" i="130"/>
  <c r="H366" i="130" l="1"/>
  <c r="H344" i="130"/>
  <c r="E366" i="130"/>
  <c r="D271" i="130"/>
  <c r="D144" i="130" l="1"/>
  <c r="C144" i="130"/>
  <c r="D143" i="130"/>
  <c r="C143" i="130"/>
  <c r="D142" i="130"/>
  <c r="C142" i="130"/>
  <c r="Y147" i="130"/>
  <c r="Y135" i="130"/>
  <c r="X135" i="130"/>
  <c r="C247" i="130" l="1"/>
  <c r="E212" i="130"/>
  <c r="E247" i="130"/>
  <c r="E303" i="130"/>
  <c r="E427" i="130"/>
  <c r="E428" i="130"/>
  <c r="E429" i="130"/>
  <c r="E430" i="130"/>
  <c r="E431" i="130"/>
  <c r="E432" i="130"/>
  <c r="E433" i="130"/>
  <c r="E434" i="130"/>
  <c r="E435" i="130"/>
  <c r="E436" i="130"/>
  <c r="E437" i="130"/>
  <c r="E438" i="130"/>
  <c r="E439" i="130"/>
  <c r="E440" i="130"/>
  <c r="E441" i="130"/>
  <c r="E442" i="130"/>
  <c r="E443" i="130"/>
  <c r="E444" i="130"/>
  <c r="E445" i="130"/>
  <c r="E446" i="130"/>
  <c r="E447" i="130"/>
  <c r="E448" i="130"/>
  <c r="E449" i="130"/>
  <c r="E450" i="130"/>
  <c r="E459" i="130"/>
  <c r="E460" i="130"/>
  <c r="E461" i="130"/>
  <c r="E462" i="130"/>
  <c r="E463" i="130"/>
  <c r="E464" i="130"/>
  <c r="E465" i="130"/>
  <c r="E466" i="130"/>
  <c r="E467" i="130"/>
  <c r="E468" i="130"/>
  <c r="E469" i="130"/>
  <c r="E470" i="130"/>
  <c r="E471" i="130"/>
  <c r="E472" i="130"/>
  <c r="E473" i="130"/>
  <c r="E474" i="130"/>
  <c r="E475" i="130"/>
  <c r="E476" i="130"/>
  <c r="E477" i="130"/>
  <c r="E478" i="130"/>
  <c r="E479" i="130"/>
  <c r="E480" i="130"/>
  <c r="E481" i="130"/>
  <c r="E531" i="130"/>
  <c r="E550" i="130"/>
  <c r="G200" i="130"/>
  <c r="H200" i="130"/>
  <c r="G210" i="130"/>
  <c r="H210" i="130"/>
  <c r="O210" i="130"/>
  <c r="G211" i="130"/>
  <c r="H211" i="130"/>
  <c r="O211" i="130"/>
  <c r="K212" i="130"/>
  <c r="M212" i="130"/>
  <c r="F303" i="130"/>
  <c r="G303" i="130"/>
  <c r="H303" i="130"/>
  <c r="H342" i="130"/>
  <c r="K366" i="130"/>
  <c r="L366" i="130"/>
  <c r="M366" i="130"/>
  <c r="N366" i="130"/>
  <c r="F531" i="130"/>
  <c r="F537" i="130" s="1"/>
  <c r="F550" i="130" s="1"/>
  <c r="E484" i="130" l="1"/>
  <c r="E452"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7" i="130" l="1"/>
  <c r="C132" i="130"/>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183" i="187" l="1"/>
  <c r="C183" i="187"/>
  <c r="E416" i="187" l="1"/>
  <c r="C416" i="187"/>
  <c r="D404" i="187" l="1"/>
  <c r="C404" i="187"/>
  <c r="E418" i="187"/>
  <c r="G84" i="207" l="1"/>
  <c r="G98" i="207"/>
  <c r="H98" i="207"/>
  <c r="H108" i="207"/>
  <c r="G108" i="207"/>
  <c r="E111" i="207" l="1"/>
  <c r="E47" i="207"/>
  <c r="E266" i="187" l="1"/>
  <c r="E271" i="187" s="1"/>
  <c r="X147" i="130" l="1"/>
  <c r="E330" i="187" l="1"/>
  <c r="E285" i="187"/>
  <c r="E292" i="187" s="1"/>
  <c r="C303" i="130" l="1"/>
  <c r="D303" i="130"/>
  <c r="G10" i="207" l="1"/>
  <c r="H45" i="207" l="1"/>
  <c r="E140" i="187" l="1"/>
  <c r="E123" i="207" l="1"/>
  <c r="D128" i="207"/>
  <c r="D123" i="207"/>
  <c r="D111" i="207"/>
  <c r="D95" i="207"/>
  <c r="D81" i="207"/>
  <c r="D65" i="207"/>
  <c r="D52" i="207"/>
  <c r="D42" i="207"/>
  <c r="H121" i="207"/>
  <c r="G121" i="207"/>
  <c r="D416" i="187" l="1"/>
  <c r="D418" i="187" s="1"/>
  <c r="C418" i="187"/>
  <c r="C285" i="187"/>
  <c r="D285" i="187"/>
  <c r="D152" i="187"/>
  <c r="C152" i="187"/>
  <c r="E10" i="120" l="1"/>
  <c r="E11" i="120"/>
  <c r="E13" i="120"/>
  <c r="E15" i="120"/>
  <c r="E16" i="120"/>
  <c r="E17" i="120"/>
  <c r="D230" i="130"/>
  <c r="G131" i="207" l="1"/>
  <c r="D183" i="187"/>
  <c r="E128" i="207" l="1"/>
  <c r="C330" i="187" l="1"/>
  <c r="H126" i="207" l="1"/>
  <c r="G126" i="207"/>
  <c r="D266" i="187" l="1"/>
  <c r="C266" i="187"/>
  <c r="C271" i="187" s="1"/>
  <c r="D640" i="130" l="1"/>
  <c r="C640" i="130"/>
  <c r="D25" i="120" l="1"/>
  <c r="E80" i="187" l="1"/>
  <c r="G172" i="368" l="1"/>
  <c r="F172" i="368"/>
  <c r="D174" i="368" s="1"/>
  <c r="E174" i="368" l="1"/>
  <c r="G68" i="207" l="1"/>
  <c r="H68" i="207"/>
  <c r="G60" i="207"/>
  <c r="Y272" i="130" l="1"/>
  <c r="D531" i="130" l="1"/>
  <c r="G492" i="187" l="1"/>
  <c r="E57" i="207" l="1"/>
  <c r="E134" i="207" s="1"/>
  <c r="E485" i="187"/>
  <c r="E492" i="187" s="1"/>
  <c r="D485" i="187"/>
  <c r="D492" i="187" s="1"/>
  <c r="C485" i="187"/>
  <c r="C492" i="187" s="1"/>
  <c r="E333" i="187"/>
  <c r="H94" i="207" l="1"/>
  <c r="H15" i="207"/>
  <c r="H50" i="207"/>
  <c r="H90" i="207"/>
  <c r="H39" i="207"/>
  <c r="H77" i="207"/>
  <c r="C230" i="130"/>
  <c r="C212" i="130" l="1"/>
  <c r="D80" i="187" l="1"/>
  <c r="C80" i="187"/>
  <c r="C25" i="120" l="1"/>
  <c r="E25" i="120" s="1"/>
  <c r="E116" i="187" l="1"/>
  <c r="D101" i="207"/>
  <c r="D19" i="207"/>
  <c r="G14" i="207"/>
  <c r="G16" i="207"/>
  <c r="G13" i="207" l="1"/>
  <c r="G100" i="207"/>
  <c r="G12" i="207"/>
  <c r="G99" i="207" l="1"/>
  <c r="G41" i="207" l="1"/>
  <c r="E152" i="187" l="1"/>
  <c r="C54" i="130" l="1"/>
  <c r="P211" i="130" l="1"/>
  <c r="G11" i="207" l="1"/>
  <c r="G9" i="207"/>
  <c r="D131" i="130" l="1"/>
  <c r="D129" i="130"/>
  <c r="C52" i="130" l="1"/>
  <c r="D52" i="130"/>
  <c r="C53" i="130"/>
  <c r="D53" i="130"/>
  <c r="D54" i="130"/>
  <c r="C55" i="130"/>
  <c r="D55" i="130"/>
  <c r="C56" i="130"/>
  <c r="D56" i="130"/>
  <c r="C57" i="130"/>
  <c r="D57" i="130"/>
  <c r="C58" i="130"/>
  <c r="D58" i="130"/>
  <c r="G55" i="207" l="1"/>
  <c r="G72" i="207"/>
  <c r="G80" i="207"/>
  <c r="G77" i="207"/>
  <c r="G75" i="207"/>
  <c r="G73" i="207"/>
  <c r="G76" i="207" l="1"/>
  <c r="H13" i="207" l="1"/>
  <c r="H16" i="207"/>
  <c r="H12" i="207"/>
  <c r="H14" i="207"/>
  <c r="H100" i="207"/>
  <c r="H99" i="207"/>
  <c r="H11" i="207"/>
  <c r="H55" i="207"/>
  <c r="H10" i="207"/>
  <c r="H72" i="207"/>
  <c r="H80" i="207"/>
  <c r="H76" i="207"/>
  <c r="H73" i="207"/>
  <c r="H75" i="207"/>
  <c r="H9" i="207"/>
  <c r="C272" i="130" l="1"/>
  <c r="D272" i="130"/>
  <c r="C19" i="120" l="1"/>
  <c r="E24" i="120"/>
  <c r="E22" i="120"/>
  <c r="C27" i="120" l="1"/>
  <c r="D21" i="130" l="1"/>
  <c r="D36" i="130"/>
  <c r="D72" i="130"/>
  <c r="D128" i="130"/>
  <c r="D130" i="130"/>
  <c r="D132" i="130"/>
  <c r="D146" i="130"/>
  <c r="D162" i="130"/>
  <c r="D200" i="130"/>
  <c r="C641" i="130"/>
  <c r="W632" i="130" l="1"/>
  <c r="X632" i="130"/>
  <c r="X633" i="130"/>
  <c r="X631" i="130"/>
  <c r="D118" i="130"/>
  <c r="D117" i="130"/>
  <c r="D114" i="130"/>
  <c r="D120" i="130"/>
  <c r="D93" i="130"/>
  <c r="D116" i="130"/>
  <c r="D115" i="130"/>
  <c r="D135" i="130"/>
  <c r="D163" i="130"/>
  <c r="D107" i="130"/>
  <c r="D119" i="130"/>
  <c r="D59" i="130"/>
  <c r="D121" i="130" l="1"/>
  <c r="C273" i="130" l="1"/>
  <c r="D330" i="187" l="1"/>
  <c r="Z246" i="130" l="1"/>
  <c r="C129" i="130" l="1"/>
  <c r="C130" i="130"/>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70" i="207"/>
  <c r="G22" i="207"/>
  <c r="G23" i="207"/>
  <c r="G24" i="207"/>
  <c r="E367" i="130" l="1"/>
  <c r="C146" i="130"/>
  <c r="W634" i="130" l="1"/>
  <c r="W636" i="130"/>
  <c r="W633" i="130"/>
  <c r="X636" i="130"/>
  <c r="W635" i="130"/>
  <c r="X635" i="130"/>
  <c r="X634" i="130"/>
  <c r="X641" i="130"/>
  <c r="Y641" i="130"/>
  <c r="W631" i="130"/>
  <c r="W630" i="130"/>
  <c r="X627" i="130"/>
  <c r="X628" i="130"/>
  <c r="W627" i="130"/>
  <c r="X630" i="130"/>
  <c r="X629" i="130"/>
  <c r="W628" i="130"/>
  <c r="W629" i="130"/>
  <c r="AB641" i="130"/>
  <c r="AC641" i="130"/>
  <c r="Y94" i="130" l="1"/>
  <c r="X94" i="130"/>
  <c r="D116" i="187" l="1"/>
  <c r="C116" i="187"/>
  <c r="D140" i="187" l="1"/>
  <c r="C140" i="187"/>
  <c r="E343" i="187" l="1"/>
  <c r="E347" i="187" s="1"/>
  <c r="D343" i="187"/>
  <c r="D347" i="187" s="1"/>
  <c r="C343" i="187"/>
  <c r="C347" i="187" s="1"/>
  <c r="H89" i="207" l="1"/>
  <c r="H88" i="207"/>
  <c r="H131" i="207"/>
  <c r="H23" i="207"/>
  <c r="H22" i="207"/>
  <c r="H70" i="207"/>
  <c r="D349" i="187"/>
  <c r="C349" i="187" l="1"/>
  <c r="E349" i="187"/>
  <c r="C128" i="130" l="1"/>
  <c r="X162" i="130" l="1"/>
  <c r="Y162" i="130"/>
  <c r="E106" i="207" l="1"/>
  <c r="H64" i="207"/>
  <c r="G64" i="207"/>
  <c r="H40" i="207" l="1"/>
  <c r="H41" i="207"/>
  <c r="H25" i="207"/>
  <c r="H24" i="207"/>
  <c r="H69" i="207"/>
  <c r="H60" i="207"/>
  <c r="H84" i="207"/>
  <c r="H74" i="207"/>
  <c r="G74" i="207"/>
  <c r="H87" i="207"/>
  <c r="H62" i="207" l="1"/>
  <c r="D119" i="207"/>
  <c r="D106" i="207"/>
  <c r="H103" i="207"/>
  <c r="G103" i="207"/>
  <c r="H86" i="207"/>
  <c r="G69" i="207"/>
  <c r="G62" i="207"/>
  <c r="G61" i="207"/>
  <c r="D57" i="207"/>
  <c r="G56" i="207"/>
  <c r="D47" i="207"/>
  <c r="G45" i="207"/>
  <c r="E384" i="187"/>
  <c r="D384" i="187"/>
  <c r="C384" i="187"/>
  <c r="E367" i="187"/>
  <c r="E526" i="187" s="1"/>
  <c r="D367" i="187"/>
  <c r="D526" i="187" s="1"/>
  <c r="C367" i="187"/>
  <c r="E357" i="187"/>
  <c r="E361" i="187" s="1"/>
  <c r="D357" i="187"/>
  <c r="D361" i="187" s="1"/>
  <c r="C357" i="187"/>
  <c r="C361" i="187" s="1"/>
  <c r="D292" i="187"/>
  <c r="D333" i="187" s="1"/>
  <c r="E121" i="187"/>
  <c r="D121" i="187"/>
  <c r="C121" i="187"/>
  <c r="C189" i="187" s="1"/>
  <c r="C274" i="187" s="1"/>
  <c r="D19" i="120"/>
  <c r="D27" i="120" s="1"/>
  <c r="E27" i="120" s="1"/>
  <c r="C531" i="130"/>
  <c r="Z274" i="130"/>
  <c r="X274" i="130"/>
  <c r="C274" i="130"/>
  <c r="Y273" i="130"/>
  <c r="D273" i="130" s="1"/>
  <c r="D274" i="130" s="1"/>
  <c r="AC247" i="130"/>
  <c r="X247" i="130"/>
  <c r="AE246" i="130"/>
  <c r="AE245" i="130"/>
  <c r="AL212" i="130"/>
  <c r="AH212" i="130"/>
  <c r="AM211" i="130"/>
  <c r="AI211" i="130"/>
  <c r="AM210" i="130"/>
  <c r="AI210" i="130"/>
  <c r="C162" i="130"/>
  <c r="C131" i="130"/>
  <c r="Y107" i="130"/>
  <c r="X107" i="130"/>
  <c r="Y71" i="130"/>
  <c r="X71" i="130"/>
  <c r="Z41" i="130"/>
  <c r="U18" i="130"/>
  <c r="E189" i="187" l="1"/>
  <c r="E274" i="187" s="1"/>
  <c r="E469" i="187" s="1"/>
  <c r="E496" i="187" s="1"/>
  <c r="C469" i="187"/>
  <c r="C496" i="187" s="1"/>
  <c r="E529" i="187"/>
  <c r="C114" i="130"/>
  <c r="D134" i="207"/>
  <c r="C292" i="187"/>
  <c r="C333" i="187" s="1"/>
  <c r="E19" i="120"/>
  <c r="C116" i="130"/>
  <c r="Y23" i="130"/>
  <c r="C119" i="130"/>
  <c r="C135" i="130"/>
  <c r="C115" i="130"/>
  <c r="C200" i="130"/>
  <c r="C120" i="130"/>
  <c r="C118" i="130"/>
  <c r="C117" i="130"/>
  <c r="C21" i="130"/>
  <c r="U16" i="130"/>
  <c r="V163" i="130"/>
  <c r="C93" i="130"/>
  <c r="C107" i="130"/>
  <c r="U19" i="130"/>
  <c r="U17" i="130"/>
  <c r="U20" i="130"/>
  <c r="C163" i="130"/>
  <c r="V158" i="130" s="1"/>
  <c r="C36" i="130"/>
  <c r="U15" i="130"/>
  <c r="H71" i="207"/>
  <c r="G71" i="207"/>
  <c r="H85" i="207"/>
  <c r="H61" i="207"/>
  <c r="H56" i="207"/>
  <c r="C121" i="130" l="1"/>
  <c r="V36" i="130"/>
  <c r="V34" i="130"/>
  <c r="V35" i="130"/>
  <c r="V33" i="130"/>
  <c r="C59" i="130"/>
  <c r="V160" i="130"/>
  <c r="V159" i="130"/>
  <c r="U21" i="130"/>
  <c r="V161" i="130"/>
  <c r="V162" i="130" l="1"/>
  <c r="D189" i="187"/>
  <c r="D274" i="187" l="1"/>
  <c r="D469" i="187" s="1"/>
  <c r="D496"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<sst xmlns="http://schemas.openxmlformats.org/spreadsheetml/2006/main" count="6782" uniqueCount="1636">
  <si>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</si>
  <si>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</si>
  <si>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</si>
  <si>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</si>
  <si>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</si>
  <si>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</si>
  <si>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</si>
  <si>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</si>
  <si>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</si>
  <si>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</si>
  <si>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</si>
  <si>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</si>
  <si>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</si>
  <si>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</si>
  <si>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</si>
  <si>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</si>
  <si>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</si>
  <si>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</si>
  <si>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</si>
  <si>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</si>
  <si>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</si>
  <si>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</si>
  <si>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</si>
  <si>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</si>
  <si>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</si>
  <si>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</si>
  <si>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</si>
  <si>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</si>
  <si>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</si>
  <si>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</si>
  <si>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</si>
  <si>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</si>
  <si>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</si>
  <si>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</si>
  <si>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</si>
  <si>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</si>
  <si>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</si>
  <si>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</si>
  <si>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</si>
  <si>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</si>
  <si>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</si>
  <si>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</si>
  <si>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</si>
  <si>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</si>
  <si>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</si>
  <si>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</si>
  <si>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</si>
  <si>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</si>
  <si>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</si>
  <si>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</si>
  <si>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</si>
  <si>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</si>
  <si>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</si>
  <si>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</si>
  <si>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</si>
  <si>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</si>
  <si>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</si>
  <si>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</si>
  <si>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</si>
  <si>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</si>
  <si>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</si>
  <si>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</si>
  <si>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</si>
  <si>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</si>
  <si>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</si>
  <si>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</si>
  <si>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</si>
  <si>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</si>
  <si>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</si>
  <si>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</si>
  <si>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</si>
  <si>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</si>
  <si>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</si>
  <si>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</si>
  <si>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</si>
  <si>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</si>
  <si>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</si>
  <si>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</si>
  <si>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</si>
  <si>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</si>
  <si>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</si>
  <si>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</si>
  <si>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</si>
  <si>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</si>
  <si>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</si>
  <si>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</si>
  <si>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</si>
  <si>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</si>
  <si>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</si>
  <si>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</si>
  <si>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</si>
  <si>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</si>
  <si>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</si>
  <si>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</si>
  <si>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</si>
  <si>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</si>
  <si>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</si>
  <si>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</si>
  <si>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</si>
  <si>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</si>
  <si>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</si>
  <si>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</si>
  <si>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</si>
  <si>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</si>
  <si>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</si>
  <si>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</si>
  <si>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</si>
  <si>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</si>
  <si>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</si>
  <si>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</si>
  <si>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</si>
  <si>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</si>
  <si>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</si>
  <si>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</si>
  <si>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</si>
  <si>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</si>
  <si>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</si>
  <si>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</si>
  <si>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</si>
  <si>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</si>
  <si>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</si>
  <si>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</si>
  <si>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</si>
  <si>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</si>
  <si>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</si>
  <si>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</si>
  <si>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</si>
  <si>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</si>
  <si>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</si>
  <si>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</si>
  <si>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</si>
  <si>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</si>
  <si>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</si>
  <si>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</si>
  <si>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</si>
  <si>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</si>
  <si>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</si>
  <si>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</si>
  <si>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</si>
  <si>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</si>
  <si>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</si>
  <si>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</si>
  <si>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</si>
  <si>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</si>
  <si>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</si>
  <si>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</si>
  <si>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</si>
  <si>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</si>
  <si>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</si>
  <si>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</si>
  <si>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</si>
  <si>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</si>
  <si>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</si>
  <si>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</si>
  <si>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</si>
  <si>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</si>
  <si>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</si>
  <si>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</si>
  <si>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</si>
  <si>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</si>
  <si>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</si>
  <si>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</si>
  <si>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</si>
  <si>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</si>
  <si>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</si>
  <si>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</si>
  <si>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</si>
  <si>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</si>
  <si>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</si>
  <si>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</si>
  <si>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</si>
  <si>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</si>
  <si>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</si>
  <si>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</si>
  <si>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</si>
  <si>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</si>
  <si>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</si>
  <si>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</si>
  <si>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</si>
  <si>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</si>
  <si>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</si>
  <si>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</si>
  <si>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</si>
  <si>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</si>
  <si>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</si>
  <si>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</si>
  <si>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</si>
  <si>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</si>
  <si>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</si>
  <si>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</si>
  <si>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</si>
  <si>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</si>
  <si>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</si>
  <si>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</si>
  <si>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</si>
  <si>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</si>
  <si>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</si>
  <si>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</si>
  <si>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</si>
  <si>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</si>
  <si>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</si>
  <si>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</si>
  <si>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</si>
  <si>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</si>
  <si>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</si>
  <si>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 Solución habitacional para Junta de Educación de escuela Unidocente, se proporciona vivienda al educador, no se consigna como beneficiario.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</si>
  <si>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</si>
  <si>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</si>
  <si>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</si>
  <si>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</si>
  <si>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</si>
  <si>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</si>
  <si>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</si>
  <si>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</si>
  <si>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</si>
  <si>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</si>
  <si>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</si>
  <si>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</si>
  <si>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</si>
  <si>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</si>
  <si>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</si>
  <si>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</si>
  <si>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</si>
  <si>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</si>
  <si>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</si>
  <si>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</si>
  <si>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</si>
  <si>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</si>
  <si>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</si>
  <si>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</si>
  <si>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</si>
  <si>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</si>
  <si>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</si>
  <si>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</si>
  <si>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</si>
  <si>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</si>
  <si>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</si>
  <si>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</si>
  <si>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</si>
  <si>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</si>
  <si>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</si>
  <si>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</si>
  <si>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</si>
  <si>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</si>
  <si>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</si>
  <si>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</si>
  <si>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</si>
  <si>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</si>
  <si>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</si>
  <si>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</si>
  <si>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</si>
  <si>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</si>
  <si>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</si>
  <si>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</si>
  <si>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</si>
  <si>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</si>
  <si>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</si>
  <si>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</si>
  <si>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</si>
  <si>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</si>
  <si>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</si>
  <si>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</si>
  <si>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</si>
  <si>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</si>
  <si>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</si>
  <si>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</si>
  <si>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</si>
  <si>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</si>
  <si>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</si>
  <si>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</si>
  <si>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</si>
  <si>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</si>
  <si>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</si>
  <si>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 xml:space="preserve">TRANSFERENCIAS  DE CAPITAL  (PAGO DE BONOS Y ADELANTO ART. 59)  </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</si>
  <si>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</si>
  <si>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</si>
  <si>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</si>
  <si>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</si>
  <si>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</si>
  <si>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</si>
  <si>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</si>
  <si>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</si>
  <si>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</si>
  <si>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</si>
  <si>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</si>
  <si>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</si>
  <si>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</si>
  <si>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</si>
  <si>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</si>
  <si>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</si>
  <si>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</si>
  <si>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</si>
  <si>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</si>
  <si>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</si>
  <si>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</si>
  <si>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</si>
  <si>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</si>
  <si>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</si>
  <si>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</si>
  <si>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</si>
  <si>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</si>
  <si>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</si>
  <si>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</si>
  <si>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</si>
  <si>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</si>
  <si>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</si>
  <si>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</si>
  <si>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</si>
  <si>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</si>
  <si>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</si>
  <si>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</si>
  <si>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</si>
  <si>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</si>
  <si>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</si>
  <si>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</si>
  <si>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</si>
  <si>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</si>
  <si>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</si>
  <si>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</si>
  <si>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</si>
  <si>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</si>
  <si>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</si>
  <si>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</si>
  <si>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</si>
  <si>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</si>
  <si>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</si>
  <si>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</si>
  <si>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</si>
  <si>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</si>
  <si>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</si>
  <si>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</si>
  <si>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</si>
  <si>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Los recursos asignados a Bono Colectivo no se materializan como casos individuales debido a que corresponden precisamente a un beneficio colectivo para las personas que habitan los sitios intervenidos, así como a vecinos o usuarios de otras zonas.</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</si>
  <si>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</si>
  <si>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</si>
  <si>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</si>
  <si>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</si>
  <si>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</si>
  <si>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</si>
  <si>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</si>
  <si>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</si>
  <si>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</si>
  <si>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</si>
  <si>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</si>
  <si>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</si>
  <si>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</si>
  <si>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</si>
  <si>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</si>
  <si>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</si>
  <si>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</si>
  <si>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</si>
  <si>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</si>
  <si>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</si>
  <si>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</si>
  <si>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</si>
  <si>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</si>
  <si>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</si>
  <si>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</si>
  <si>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</si>
  <si>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</si>
  <si>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</si>
  <si>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</si>
  <si>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</si>
  <si>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</si>
  <si>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</si>
  <si>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</si>
  <si>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</si>
  <si>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</si>
  <si>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</si>
  <si>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</si>
  <si>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</si>
  <si>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</si>
  <si>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</si>
  <si>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</si>
  <si>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</si>
  <si>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</si>
  <si>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</si>
  <si>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</si>
  <si>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</si>
  <si>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</si>
  <si>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</si>
  <si>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</si>
  <si>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</si>
  <si>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</si>
  <si>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</si>
  <si>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</si>
  <si>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</si>
  <si>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</si>
  <si>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</si>
  <si>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</si>
  <si>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</si>
  <si>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</si>
  <si>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</si>
  <si>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</si>
  <si>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</si>
  <si>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</si>
  <si>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</si>
  <si>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</si>
  <si>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</si>
  <si>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</si>
  <si>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</si>
  <si>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</si>
  <si>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</si>
  <si>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</si>
  <si>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</si>
  <si>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</si>
  <si>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</si>
  <si>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</si>
  <si>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</si>
  <si>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</si>
  <si>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</si>
  <si>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</si>
  <si>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</si>
  <si>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</si>
  <si>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</si>
  <si>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</si>
  <si>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</si>
  <si>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</si>
  <si>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</si>
  <si>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</si>
  <si>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</si>
  <si>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</si>
  <si>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</si>
  <si>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</si>
  <si>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</si>
  <si>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</si>
  <si>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</si>
  <si>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</si>
  <si>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</si>
  <si>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</si>
  <si>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</si>
  <si>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</si>
  <si>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</si>
  <si>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</si>
  <si>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</si>
  <si>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</si>
  <si>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</si>
  <si>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</si>
  <si>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</si>
  <si>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</si>
  <si>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</si>
  <si>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</si>
  <si>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</si>
  <si>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</si>
  <si>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</si>
  <si>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</si>
  <si>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</si>
  <si>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</si>
  <si>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</si>
  <si>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</si>
  <si>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</si>
  <si>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</si>
  <si>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</si>
  <si>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</si>
  <si>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</si>
  <si>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</si>
  <si>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</si>
  <si>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</si>
  <si>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</si>
  <si>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</si>
  <si>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</si>
  <si>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</si>
  <si>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</si>
  <si>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</si>
  <si>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</si>
  <si>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</si>
  <si>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</si>
  <si>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</si>
  <si>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</si>
  <si>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</si>
  <si>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</si>
  <si>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</si>
  <si>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</si>
  <si>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</si>
  <si>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</si>
  <si>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</si>
  <si>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</si>
  <si>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</si>
  <si>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</si>
  <si>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</si>
  <si>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</si>
  <si>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</si>
  <si>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</si>
  <si>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</si>
  <si>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</si>
  <si>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</si>
  <si>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</si>
  <si>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</si>
  <si>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</si>
  <si>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</si>
  <si>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</si>
  <si>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</si>
  <si>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</si>
  <si>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CANTIDAD DE EXPEDIENTES ORDINARIOS REGISTRADOS CON ANOMALIAS POR           ENTIDAD AUTORIZADA</t>
  </si>
  <si>
    <t>CANTIDAD DE EXPEDIENTES ARTICULO 59 REGISTRADOS CON ANOMALIAS POR               ENTIDAD AUTORIZADA</t>
  </si>
  <si>
    <t>ENTIDADES AUTORIZADAS  CON EXPEDIENTES CON ANOMALIAS</t>
  </si>
  <si>
    <t>Pagados  2019</t>
  </si>
  <si>
    <t>TALAMANCA</t>
  </si>
  <si>
    <t>I</t>
  </si>
  <si>
    <t>AYSAC ARQUITECTURA Y CONSTRUCCION S.A.</t>
  </si>
  <si>
    <t>Financiamienro Los Almendros</t>
  </si>
  <si>
    <t>CONSTRUCTORA DAVIVIENDA S.A.</t>
  </si>
  <si>
    <t>Hidrotecnia de la Península S. 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</si>
  <si>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</si>
  <si>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</si>
  <si>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</si>
  <si>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</si>
  <si>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</si>
  <si>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</si>
  <si>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</si>
  <si>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</si>
  <si>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</si>
  <si>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</si>
  <si>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</si>
  <si>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</si>
  <si>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</si>
  <si>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</si>
  <si>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</si>
  <si>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</si>
  <si>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</si>
  <si>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</si>
  <si>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</si>
  <si>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</si>
  <si>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</si>
  <si>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</si>
  <si>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</si>
  <si>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</si>
  <si>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</si>
  <si>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</si>
  <si>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</si>
  <si>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</si>
  <si>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Constructora Roque y Rivera S.A.,</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</si>
  <si>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</si>
  <si>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</si>
  <si>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</si>
  <si>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</si>
  <si>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</si>
  <si>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</si>
  <si>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</si>
  <si>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</si>
  <si>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</si>
  <si>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</si>
  <si>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</si>
  <si>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</si>
  <si>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</si>
  <si>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</si>
  <si>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</si>
  <si>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</si>
  <si>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</si>
  <si>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</si>
  <si>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</si>
  <si>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</si>
  <si>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</si>
  <si>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</si>
  <si>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</si>
  <si>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</si>
  <si>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</si>
  <si>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</si>
  <si>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</si>
  <si>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</si>
  <si>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</si>
  <si>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</si>
  <si>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</si>
  <si>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</si>
  <si>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</si>
  <si>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</si>
  <si>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</si>
  <si>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</si>
  <si>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</si>
  <si>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</si>
  <si>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</si>
  <si>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</si>
  <si>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</si>
  <si>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</si>
  <si>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</si>
  <si>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</si>
  <si>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</si>
  <si>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</si>
  <si>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</si>
  <si>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</si>
  <si>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</si>
  <si>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</si>
  <si>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</si>
  <si>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</si>
  <si>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</si>
  <si>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</si>
  <si>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</si>
  <si>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</si>
  <si>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</si>
  <si>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</si>
  <si>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</si>
  <si>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</si>
  <si>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</si>
  <si>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</si>
  <si>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</si>
  <si>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</si>
  <si>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</si>
  <si>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</si>
  <si>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</si>
  <si>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</si>
  <si>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</si>
  <si>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</si>
  <si>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</si>
  <si>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</si>
  <si>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</si>
  <si>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</si>
  <si>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</si>
  <si>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</si>
  <si>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</si>
  <si>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</si>
  <si>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</si>
  <si>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</si>
  <si>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</si>
  <si>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</si>
  <si>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</si>
  <si>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</si>
  <si>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</si>
  <si>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</si>
  <si>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</si>
  <si>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</si>
  <si>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</si>
  <si>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</si>
  <si>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</si>
  <si>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</si>
  <si>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</si>
  <si>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</si>
  <si>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</si>
  <si>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</si>
  <si>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</si>
  <si>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</si>
  <si>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</si>
  <si>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</si>
  <si>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</si>
  <si>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</si>
  <si>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</si>
  <si>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</si>
  <si>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</si>
  <si>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</si>
  <si>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</si>
  <si>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</si>
  <si>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</si>
  <si>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</si>
  <si>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</si>
  <si>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</si>
  <si>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</si>
  <si>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</si>
  <si>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</si>
  <si>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</si>
  <si>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</si>
  <si>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Compañía Inmobiliaria SyN S.A.</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</si>
  <si>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</si>
  <si>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</si>
  <si>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</si>
  <si>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</si>
  <si>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</si>
  <si>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</si>
  <si>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</si>
  <si>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</si>
  <si>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</si>
  <si>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</si>
  <si>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</si>
  <si>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COMPAÑIA RIO LINDO S.A</t>
  </si>
  <si>
    <t>DESARROLLOS INTERNACIONALES HERMANOS ROJAS S.A.</t>
  </si>
  <si>
    <t>GRUPO ABASA</t>
  </si>
  <si>
    <t>TRANSREMO DEL CARIBE SOCIEDAD ANONIMA</t>
  </si>
  <si>
    <t>Total Superávit Específico</t>
  </si>
  <si>
    <t>Financiamiento Boruca</t>
  </si>
  <si>
    <t>Financiamiento adicional Talamanca</t>
  </si>
  <si>
    <t>Financiamento adicional  Individual- Indigena- Coocique</t>
  </si>
  <si>
    <t>Financiamiento adicional Individuales- Indigenas-Coopeservires</t>
  </si>
  <si>
    <t>Financiamiento adicional Individuales- Indigenas-Fundación</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</si>
  <si>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</si>
  <si>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</si>
  <si>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</si>
  <si>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</si>
  <si>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</si>
  <si>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</si>
  <si>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</si>
  <si>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</si>
  <si>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</si>
  <si>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</si>
  <si>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</si>
  <si>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</si>
  <si>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</si>
  <si>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</si>
  <si>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Financiamiento adicional Alto Conte coopeservidores</t>
  </si>
  <si>
    <t>Financiamiento adicional Guaymi coopeservidores</t>
  </si>
  <si>
    <t>Financiamiento adicional Boruca coopeservidores</t>
  </si>
  <si>
    <t>Financiamiento adicional Kekolbi coopeservidores</t>
  </si>
  <si>
    <t>Financiamiento adicional Talamanca coopeservidores</t>
  </si>
  <si>
    <t xml:space="preserve">Financiamiento adicional Llanuras de Canaán </t>
  </si>
  <si>
    <t xml:space="preserve">PARTICIPACION CON RESPECTO AL PRESUPUESTO TOTAL PARA EL PROGRAMA ART59 </t>
  </si>
  <si>
    <t xml:space="preserve">Financiamiento adicional Vistas de Guadalupe </t>
  </si>
  <si>
    <t>Financiamiento territorio indigena Bribri</t>
  </si>
  <si>
    <t xml:space="preserve">FUNDACIÓN </t>
  </si>
  <si>
    <t>SOMABUCO</t>
  </si>
  <si>
    <t>DAVIVIENDA</t>
  </si>
  <si>
    <t xml:space="preserve">DAVIVIENDA </t>
  </si>
  <si>
    <t>DARQCO</t>
  </si>
  <si>
    <t xml:space="preserve">Financiamiento casos indigenas Alto Chirripo- Banco Popular </t>
  </si>
  <si>
    <t>VK DESARROLLOS E INMUEBLES DEL VALLE S.A.</t>
  </si>
  <si>
    <t>Comisión Entidades Autorizadas</t>
  </si>
  <si>
    <t xml:space="preserve">Financiamiento adicional Vistas del Miravalles </t>
  </si>
  <si>
    <t>BATÁN</t>
  </si>
  <si>
    <t>ASEPANDUIT (ASOC SOL DE EMPLEADOS DE ASEPANDUIT)</t>
  </si>
  <si>
    <t>Construcciones Peñaranda S.A</t>
  </si>
  <si>
    <t xml:space="preserve">Financiamiento adicional Tayni Fundación CR Canada </t>
  </si>
  <si>
    <t xml:space="preserve">Financiamiento casos indigenas Alto Chirripo II- Banco Popular </t>
  </si>
  <si>
    <t xml:space="preserve">Financiamiento adicional para ajuste reserva de IVA Cobasur </t>
  </si>
  <si>
    <t>Financiamiento adicional para ajuste reserva de IVA Esparzol</t>
  </si>
  <si>
    <t>Financiamiento adicional para ajuste reserva de IVA Juan Pablo II</t>
  </si>
  <si>
    <t xml:space="preserve">Financiamiento adicional para ajuste reserva de IVA La Angosta </t>
  </si>
  <si>
    <t xml:space="preserve">Financiamiento adicional para ajuste reserva de IVA Nueva Angostura </t>
  </si>
  <si>
    <t>Financiamiento adicional para ajuste reserva de IVA Villa Verde</t>
  </si>
  <si>
    <t xml:space="preserve">Financiamiento Territorios Indigenas Ujarras-Coopenae </t>
  </si>
  <si>
    <t xml:space="preserve">BANCO POPULAR </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</si>
  <si>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</si>
  <si>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</si>
  <si>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</si>
  <si>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</si>
  <si>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</si>
  <si>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</si>
  <si>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</si>
  <si>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</si>
  <si>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POPULAR </t>
  </si>
  <si>
    <t>Financiamiento adicional 1 caso Territorios indígenas Conte Burica, Guaymí, Kekoldi y Cabécar</t>
  </si>
  <si>
    <t>Financiamiento Territorio Indígena Alto Chirripó IV</t>
  </si>
  <si>
    <t xml:space="preserve">Financiaminto Territorio Indígena Bri Bri </t>
  </si>
  <si>
    <t xml:space="preserve">Financiamiento adicional Ámbar </t>
  </si>
  <si>
    <t>CONSTRUCTORA CORESA</t>
  </si>
  <si>
    <t>Agota de Protección Social (JPS)</t>
  </si>
  <si>
    <t>NO incluye 2% Gastos Administrativos (Cuenta GAbrral)</t>
  </si>
  <si>
    <t>Financiamiento Territorio Indígena Alto Chirripó IV (3 Casos)</t>
  </si>
  <si>
    <t>Financiamiento Territorio Indigena Casona 7</t>
  </si>
  <si>
    <t>Financiaminto Territorio Indígena Bri Bri (26 Casos)</t>
  </si>
  <si>
    <t>Financiamiento territorio indígena Conte Burica IV</t>
  </si>
  <si>
    <t>3101719421 SOCIEDAD ANONIMA</t>
  </si>
  <si>
    <t>BFV</t>
  </si>
  <si>
    <t>COMSION</t>
  </si>
  <si>
    <t>2012</t>
  </si>
  <si>
    <t>Compr 2011</t>
  </si>
  <si>
    <t>Comision</t>
  </si>
  <si>
    <t>Subtotal COMISIONES</t>
  </si>
  <si>
    <t>bfv</t>
  </si>
  <si>
    <t>Subtotal BFV</t>
  </si>
  <si>
    <t>COOPE-ANDE NO 1 R.L.</t>
  </si>
  <si>
    <t>Su Casa Desarrollos de Vivienda S.A</t>
  </si>
  <si>
    <t xml:space="preserve">Financiamiento territorio indigena Rey Curré </t>
  </si>
  <si>
    <t>Bonos Habitacionales SRL</t>
  </si>
  <si>
    <t xml:space="preserve">COOPESERVIDORES </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</si>
  <si>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</si>
  <si>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</si>
  <si>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</si>
  <si>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</si>
  <si>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</si>
  <si>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</si>
  <si>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</si>
  <si>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</si>
  <si>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</si>
  <si>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Compr 2023</t>
  </si>
  <si>
    <t>Presupuesto 2024</t>
  </si>
  <si>
    <t>TOTAL REAL</t>
  </si>
  <si>
    <t xml:space="preserve">Proyectos Presupuesto CNE </t>
  </si>
  <si>
    <t>Real 2024</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</si>
  <si>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</si>
  <si>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</si>
  <si>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</si>
  <si>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</si>
  <si>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</si>
  <si>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</si>
  <si>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</si>
  <si>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</si>
  <si>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</si>
  <si>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</si>
  <si>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</si>
  <si>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</si>
  <si>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</si>
  <si>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</si>
  <si>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</si>
  <si>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</si>
  <si>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</si>
  <si>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</si>
  <si>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</si>
  <si>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</si>
  <si>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</si>
  <si>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</si>
  <si>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</si>
  <si>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</si>
  <si>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</si>
  <si>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</si>
  <si>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</si>
  <si>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</si>
  <si>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</si>
  <si>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</si>
  <si>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</si>
  <si>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</si>
  <si>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</si>
  <si>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</si>
  <si>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</si>
  <si>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</si>
  <si>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</si>
  <si>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</si>
  <si>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</si>
  <si>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</si>
  <si>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</si>
  <si>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</si>
  <si>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</si>
  <si>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</si>
  <si>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</si>
  <si>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</si>
  <si>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</si>
  <si>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</si>
  <si>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</si>
  <si>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</si>
  <si>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</si>
  <si>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</si>
  <si>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</si>
  <si>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</si>
  <si>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</si>
  <si>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</si>
  <si>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</si>
  <si>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Mutual CartSet de Ahorro y Préstamo</t>
  </si>
  <si>
    <t>PROMERICA</t>
  </si>
  <si>
    <t>27. Liquidación Presupuesto 2025 por Entidad Autorizada - BASE EFECTIVO CGR</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</si>
  <si>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</si>
  <si>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</si>
  <si>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</si>
  <si>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</si>
  <si>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</si>
  <si>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</si>
  <si>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</si>
  <si>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</si>
  <si>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</si>
  <si>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</si>
  <si>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</si>
  <si>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</si>
  <si>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</si>
  <si>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</si>
  <si>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</si>
  <si>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</si>
  <si>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LA CRUZ</t>
  </si>
  <si>
    <t>SANTA CECILIA</t>
  </si>
  <si>
    <t>PARRITA</t>
  </si>
  <si>
    <t>CORREDORES</t>
  </si>
  <si>
    <t>MONTES DE ORO</t>
  </si>
  <si>
    <t>MIRAMAR</t>
  </si>
  <si>
    <t>PAQUERA</t>
  </si>
  <si>
    <t>TARRAZÚ</t>
  </si>
  <si>
    <t>SAN MARCOS</t>
  </si>
  <si>
    <t>IPÍS</t>
  </si>
  <si>
    <t>MORAVIA</t>
  </si>
  <si>
    <t>SAN ISIDRO DE EL GENERAL</t>
  </si>
  <si>
    <t>PALMARES</t>
  </si>
  <si>
    <t>CUTRIS</t>
  </si>
  <si>
    <t>BAGACES</t>
  </si>
  <si>
    <t>BARRANCA</t>
  </si>
  <si>
    <t>POTRERO GRANDE</t>
  </si>
  <si>
    <t>PAVÓN</t>
  </si>
  <si>
    <t>LAUREL</t>
  </si>
  <si>
    <t>ACOSTA</t>
  </si>
  <si>
    <t>OROTINA</t>
  </si>
  <si>
    <t>PURISCAL</t>
  </si>
  <si>
    <t>SAN RAFAEL</t>
  </si>
  <si>
    <t>PIEDADES NORTE</t>
  </si>
  <si>
    <t>EL GENERAL</t>
  </si>
  <si>
    <t>TILARÁN</t>
  </si>
  <si>
    <t>SANTA ROSA</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</si>
  <si>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</si>
  <si>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</si>
  <si>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</si>
  <si>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</si>
  <si>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</si>
  <si>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</si>
  <si>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</si>
  <si>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</si>
  <si>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</si>
  <si>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</si>
  <si>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</si>
  <si>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</si>
  <si>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</si>
  <si>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</si>
  <si>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</si>
  <si>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</si>
  <si>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</si>
  <si>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</si>
  <si>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</si>
  <si>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</si>
  <si>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</si>
  <si>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</si>
  <si>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DISPONIBILIDADES  Compromisos Fodesaf (liberados Mar Azul II) APROBADAS</t>
  </si>
  <si>
    <t>Total DISPONIBILIDADES  Compromisos Fodesaf (liberados Mar Azul II)  APROBACIÓN</t>
  </si>
  <si>
    <t>DISPONIBILIDADES  Compromisos Fodesaf (liberados Mar Azul II) PENDIENTE APROBACIÓN</t>
  </si>
  <si>
    <t>Total DISPONIBILIDADES  Compromisos Fodesaf (liberados Mar Azul II) PENDIENTE APROBACIÓN</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</si>
  <si>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</si>
  <si>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</si>
  <si>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</si>
  <si>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</si>
  <si>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</si>
  <si>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</si>
  <si>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</si>
  <si>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</si>
  <si>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</si>
  <si>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</si>
  <si>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</si>
  <si>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</si>
  <si>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</si>
  <si>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</si>
  <si>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</si>
  <si>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</si>
  <si>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</si>
  <si>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</si>
  <si>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</si>
  <si>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</si>
  <si>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</si>
  <si>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</si>
  <si>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</si>
  <si>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</si>
  <si>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</si>
  <si>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</si>
  <si>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</si>
  <si>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</si>
  <si>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</si>
  <si>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</si>
  <si>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</si>
  <si>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</si>
  <si>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</si>
  <si>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</si>
  <si>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</si>
  <si>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</si>
  <si>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</si>
  <si>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</si>
  <si>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</si>
  <si>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</si>
  <si>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</si>
  <si>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</si>
  <si>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</si>
  <si>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</si>
  <si>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</si>
  <si>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</si>
  <si>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</si>
  <si>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 Y R CONSTRUCCIONES G T SOCIEDAD DE RESPONSABILIDAD LIMITADA</t>
  </si>
  <si>
    <t>SOLUCIONES EDICON SOCIEDAD ANONIMA</t>
  </si>
  <si>
    <t>SUERRE DESARROLLOS CONSTRUCTIVOS S.A</t>
  </si>
  <si>
    <t>VENTESA G D D SOCIEDAD ANONIMA</t>
  </si>
  <si>
    <t>VYH CONSULTORES Y CONSRUCTORES R.L.</t>
  </si>
  <si>
    <t>NOM_ENTIDAD</t>
  </si>
  <si>
    <t>NA</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</si>
  <si>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</si>
  <si>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</si>
  <si>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</si>
  <si>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</si>
  <si>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</si>
  <si>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</si>
  <si>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</si>
  <si>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</si>
  <si>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LAS JUNTAS</t>
  </si>
  <si>
    <t>EL ROBLE</t>
  </si>
  <si>
    <t>SIQUIRRES</t>
  </si>
  <si>
    <t>BRUNKA</t>
  </si>
  <si>
    <t>PEJIBAYE</t>
  </si>
  <si>
    <t>TAYUTIC</t>
  </si>
  <si>
    <t>GUÁCIMA</t>
  </si>
  <si>
    <t>PUENTE DE PIEDRA</t>
  </si>
  <si>
    <t>QUESADA</t>
  </si>
  <si>
    <t>SANTA BÁRBARA</t>
  </si>
  <si>
    <t>CARRILLO</t>
  </si>
  <si>
    <t>SARDINAL</t>
  </si>
  <si>
    <t>ATENAS</t>
  </si>
  <si>
    <t>BUENAVISTA</t>
  </si>
  <si>
    <t>NICOYA</t>
  </si>
  <si>
    <t>HOJANCHA</t>
  </si>
  <si>
    <t>SAN VITO</t>
  </si>
  <si>
    <t>CAJÓN</t>
  </si>
  <si>
    <t>SAN LORENZO</t>
  </si>
  <si>
    <t>SANTIAGO</t>
  </si>
  <si>
    <t>TAMBOR</t>
  </si>
  <si>
    <t>ÁNGELES</t>
  </si>
  <si>
    <t>ALFARO</t>
  </si>
  <si>
    <t>NARANJO</t>
  </si>
  <si>
    <t>PITAL</t>
  </si>
  <si>
    <t>POCOSOL</t>
  </si>
  <si>
    <t>DOS RÍOS</t>
  </si>
  <si>
    <t>LA FORTUNA</t>
  </si>
  <si>
    <t>PALMAR</t>
  </si>
  <si>
    <t>ALEGRÍA</t>
  </si>
  <si>
    <t>BRATSI</t>
  </si>
  <si>
    <t>BELÉN</t>
  </si>
  <si>
    <t>CHIRRIPÓ</t>
  </si>
  <si>
    <t>VALLE LA ESTRELLA</t>
  </si>
  <si>
    <t>MACACONA</t>
  </si>
  <si>
    <t>CANOAS</t>
  </si>
  <si>
    <t>MATAMA</t>
  </si>
  <si>
    <t>LA TIGRA</t>
  </si>
  <si>
    <t>YOLILLAL</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</si>
  <si>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</si>
  <si>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</si>
  <si>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</si>
  <si>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</si>
  <si>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</si>
  <si>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</si>
  <si>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</si>
  <si>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</si>
  <si>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Financiaiento adicional proyecto Caña Real </t>
  </si>
  <si>
    <t xml:space="preserve">Financiamiento adicional proyecto maduración Pitahaya </t>
  </si>
  <si>
    <t xml:space="preserve">Financiamiento adicional proyecto Ámbar II </t>
  </si>
  <si>
    <t xml:space="preserve">Financiamientoa adicional proyecto Aurora de Luz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</si>
  <si>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</si>
  <si>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</si>
  <si>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</si>
  <si>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</si>
  <si>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</si>
  <si>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</si>
  <si>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</si>
  <si>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</si>
  <si>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</si>
  <si>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</si>
  <si>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</si>
  <si>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</si>
  <si>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 xml:space="preserve">DISPONIBILIDADES COMPROMISOS 2023 FODESAF PENDIENTES DE APROBACIÓN POR JUNTA DIRECTIVA </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</si>
  <si>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</si>
  <si>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</si>
  <si>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</si>
  <si>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</si>
  <si>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</si>
  <si>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</si>
  <si>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</si>
  <si>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Otros ingresos 2025</t>
  </si>
  <si>
    <t>Ingresos FODESAF 2025 por ejecutar</t>
  </si>
  <si>
    <t>COMPAÑIA HERMANOS NAVARRO Y SOJO S.A.</t>
  </si>
  <si>
    <t>CONSTRUCCIONES HERNANDEZ PANIAGUA S.A</t>
  </si>
  <si>
    <t>CONSTRUCTORA EL ROBLE SOCIEDAD ANONIMA</t>
  </si>
  <si>
    <t>CONSTRUCTORA MIPROYB DE COSTA RICA SOCIEDAD DE RESPONSABILIDAD LIMITADA</t>
  </si>
  <si>
    <t>CONSTRUCTORA TECNIVIVIENDA CARIARI S.A.</t>
  </si>
  <si>
    <t>CONSTRUCTORA VIVENDA DE GUANACASTE SOCIEDAD ANONIM</t>
  </si>
  <si>
    <t>GUIAS COMERCIALES DEL SUR SOCIEDAD ANONIMA</t>
  </si>
  <si>
    <t>MATERIALES SARAPIQUI DEL NORTE SOCIEDAD ANONIMA</t>
  </si>
  <si>
    <t>COOPEJUDICIAL</t>
  </si>
  <si>
    <t>Acumulado</t>
  </si>
  <si>
    <t>Saldo periodos anteriores reasignados por ejecutar y otros ingresos 2024 *</t>
  </si>
  <si>
    <t>Recursos JPS 2025</t>
  </si>
  <si>
    <t>MARZO</t>
  </si>
  <si>
    <t>SAN JUAN</t>
  </si>
  <si>
    <t>VENADO</t>
  </si>
  <si>
    <t>DELICIAS</t>
  </si>
  <si>
    <t>RÍO CUARTO</t>
  </si>
  <si>
    <t>EL GUARCO</t>
  </si>
  <si>
    <t>EL TEJAR</t>
  </si>
  <si>
    <t>MANSIÓN</t>
  </si>
  <si>
    <t>BAHÍA BALLENA</t>
  </si>
  <si>
    <t>QUEPOS</t>
  </si>
  <si>
    <t>GUTIERREZ BRAUN</t>
  </si>
  <si>
    <t>CORREDOR</t>
  </si>
  <si>
    <t>REVENTAZÓN</t>
  </si>
  <si>
    <t>DUACARÍ</t>
  </si>
  <si>
    <t>PLATANARES</t>
  </si>
  <si>
    <t>SAN NICOLÁS</t>
  </si>
  <si>
    <t>LA AMISTAD</t>
  </si>
  <si>
    <t>PACAYAS</t>
  </si>
  <si>
    <t>SAN JORGE</t>
  </si>
  <si>
    <t>BOLÍVAR</t>
  </si>
  <si>
    <t>Asepanduit</t>
  </si>
  <si>
    <t>Bac San José</t>
  </si>
  <si>
    <t>BPDC</t>
  </si>
  <si>
    <t>Coocique R.L.</t>
  </si>
  <si>
    <t>Coopealianza R.L</t>
  </si>
  <si>
    <t>Coope-Ande Nº1</t>
  </si>
  <si>
    <t>Coopenae R.L</t>
  </si>
  <si>
    <t xml:space="preserve">Coopesanmarcos Rl </t>
  </si>
  <si>
    <t>Coopeservidores/ Coopeande</t>
  </si>
  <si>
    <t>Coopesparta</t>
  </si>
  <si>
    <t>Coopeuna R.L</t>
  </si>
  <si>
    <t>FCRC</t>
  </si>
  <si>
    <t>Grupo Mutual</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</si>
  <si>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</si>
  <si>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</si>
  <si>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</si>
  <si>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</si>
  <si>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</si>
  <si>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</si>
  <si>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</si>
  <si>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</si>
  <si>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 xml:space="preserve">Financiamiento Vistas del Golfo II-fundación </t>
  </si>
  <si>
    <t>Financiamiento adcional Veredas del Río I</t>
  </si>
  <si>
    <t xml:space="preserve">Financiamiento adcional Aurora de Luz </t>
  </si>
  <si>
    <t>Financiamiento adicional Boulevard del Sol IV</t>
  </si>
  <si>
    <t xml:space="preserve">Financiamiento adicional Corina Rodriguez </t>
  </si>
  <si>
    <t>IDECO S.A.,</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</si>
  <si>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</si>
  <si>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</si>
  <si>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</si>
  <si>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</si>
  <si>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</si>
  <si>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</si>
  <si>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</si>
  <si>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</si>
  <si>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</si>
  <si>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</si>
  <si>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</si>
  <si>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</si>
  <si>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</si>
  <si>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</si>
  <si>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</si>
  <si>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</si>
  <si>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</si>
  <si>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</si>
  <si>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</si>
  <si>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</si>
  <si>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</si>
  <si>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</si>
  <si>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</si>
  <si>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</si>
  <si>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</si>
  <si>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</si>
  <si>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Alta Luz</t>
  </si>
  <si>
    <t>San José, Pérez Zeledón, San Pedro</t>
  </si>
  <si>
    <t>CONSTRUCTORA COVAM DEL SUR S.A</t>
  </si>
  <si>
    <t>Elaboración de tablas</t>
  </si>
  <si>
    <t>Solictud información EA</t>
  </si>
  <si>
    <t>Revisión Técnica</t>
  </si>
  <si>
    <t>Solicitud de información E.A.</t>
  </si>
  <si>
    <t>Se Programa visita al sitio</t>
  </si>
  <si>
    <t>Fabiola</t>
  </si>
  <si>
    <t>Las Brisas</t>
  </si>
  <si>
    <t>Guanacaste, Liberia, Liberia</t>
  </si>
  <si>
    <t>S-001</t>
  </si>
  <si>
    <t>Plazo otorgado a EA para entregar subsanaciones</t>
  </si>
  <si>
    <t>Entrega parcial de subsanes</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</si>
  <si>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</si>
  <si>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</si>
  <si>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</si>
  <si>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</si>
  <si>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Sebastián/Esteban</t>
  </si>
  <si>
    <t>La Cajeta</t>
  </si>
  <si>
    <t>Alajuela, San Carlos, Cutris</t>
  </si>
  <si>
    <t>Las Rosas de Pocosol S.A.</t>
  </si>
  <si>
    <t>Recepción Proyecto</t>
  </si>
  <si>
    <t>Valle Real*</t>
  </si>
  <si>
    <t>Alajuela, Orotina</t>
  </si>
  <si>
    <t>Presentación del Proyecto</t>
  </si>
  <si>
    <t>Recepción de información Preliminar</t>
  </si>
  <si>
    <t>Preparando informe Final</t>
  </si>
  <si>
    <t>Batsú II</t>
  </si>
  <si>
    <t>FVR CR-CANADA</t>
  </si>
  <si>
    <t>Bratsi, Talamanca, Limón</t>
  </si>
  <si>
    <t>SEPROE Constructora</t>
  </si>
  <si>
    <t>Reasignación Analista</t>
  </si>
  <si>
    <t>Solicitud de información mediante BANHVI- DT-OF-0015-2025</t>
  </si>
  <si>
    <t>A la espera respuesta del MINAE tema de la madera</t>
  </si>
  <si>
    <t>Darco IX (Bribrí)</t>
  </si>
  <si>
    <t>DARQCO SRL</t>
  </si>
  <si>
    <t>Darqco VIII (Tayní)</t>
  </si>
  <si>
    <t>Limón, Limón, Talamanca/Valle la Estrella</t>
  </si>
  <si>
    <t>Recepción de información de la EA</t>
  </si>
  <si>
    <t>Redacción Informe Técnico</t>
  </si>
  <si>
    <t>Traslado Jefatura DT</t>
  </si>
  <si>
    <t>Sebastián</t>
  </si>
  <si>
    <t>Campo Claro II Etapa</t>
  </si>
  <si>
    <t>Alajuela, Orotina, Coyolar</t>
  </si>
  <si>
    <t>Se recomienda la devolución del proyecto</t>
  </si>
  <si>
    <t>Isla Chira y Venado, II Grupo</t>
  </si>
  <si>
    <t>Puntarenas, Puntarenas, Chira</t>
  </si>
  <si>
    <t>Casos Insulares</t>
  </si>
  <si>
    <t>Solicitud actualización de presupuestos</t>
  </si>
  <si>
    <t>Recepción de presupuestos actualizados</t>
  </si>
  <si>
    <t>Solicitud aclaraciones y subsanaciones</t>
  </si>
  <si>
    <t>Rey Curré, II Grupo</t>
  </si>
  <si>
    <t>Boruca, Buenos Aires, Puntarenas</t>
  </si>
  <si>
    <t>Consultora Bonos Habitacionales S.R.L.</t>
  </si>
  <si>
    <t>Solicitud de subsanes a E.A.</t>
  </si>
  <si>
    <t>Arturo</t>
  </si>
  <si>
    <t>Corralillo</t>
  </si>
  <si>
    <t>San Antonio, Nicoya, Guanacaste</t>
  </si>
  <si>
    <t>Construcciones Generales de Costa Rica S.A.</t>
  </si>
  <si>
    <t>Informe de devolución de proyecto</t>
  </si>
  <si>
    <t>Reunión, Subgerencia decidió dar continuación</t>
  </si>
  <si>
    <t>Solicitud de observaciones a E.A.</t>
  </si>
  <si>
    <t>Subsane parcial</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</si>
  <si>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</si>
  <si>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</si>
  <si>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</si>
  <si>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</si>
  <si>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</si>
  <si>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</si>
  <si>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</si>
  <si>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</si>
  <si>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</si>
  <si>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Isla Chira, Venado y Caballo, I Grupo</t>
  </si>
  <si>
    <t>Recepción proyecto</t>
  </si>
  <si>
    <t>Asignación de analista</t>
  </si>
  <si>
    <t>Remisión de presupuestos actualizados</t>
  </si>
  <si>
    <t>Isla Chira, Venado y Caballo, II Grupo</t>
  </si>
  <si>
    <t>Los Naranjos</t>
  </si>
  <si>
    <t>Alajuela, Guatuso, Buena Vista</t>
  </si>
  <si>
    <t>Envío de observaciones a Jefatura del DT</t>
  </si>
  <si>
    <t>Isla Chira y Venado, III Grupo</t>
  </si>
  <si>
    <t>Reserva indígena Grano de Oro</t>
  </si>
  <si>
    <t>FUNDACIÓN CR-C</t>
  </si>
  <si>
    <t>Limón, Limón, Chirripó y 
Cartago, Turrialba, Valle la Estrella</t>
  </si>
  <si>
    <t>AJIP SA</t>
  </si>
  <si>
    <t>Isla Chira</t>
  </si>
  <si>
    <t>Casos insulares</t>
  </si>
  <si>
    <t>Alexander</t>
  </si>
  <si>
    <t>Isla Caballo</t>
  </si>
  <si>
    <t>Puntarenas, Puntarenas, Puntarenas</t>
  </si>
  <si>
    <t>Traslado a FOSUVI</t>
  </si>
  <si>
    <t>Isla Venado</t>
  </si>
  <si>
    <t>Puntarenas, Puntarenas, Lepanto</t>
  </si>
  <si>
    <t>31/9/2025</t>
  </si>
  <si>
    <t>Puntarenas, Puntarenas, Isla Chira</t>
  </si>
  <si>
    <t>31/9/2027</t>
  </si>
  <si>
    <t>El Jobo II</t>
  </si>
  <si>
    <t>Alajuela, Los Chiles, Los Chiles</t>
  </si>
  <si>
    <t>Constructora del Sol HS S.A.</t>
  </si>
  <si>
    <t>Envío de informe de recomendación a Jefatura</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</si>
  <si>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</si>
  <si>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</si>
  <si>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</si>
  <si>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</si>
  <si>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</si>
  <si>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</si>
  <si>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</si>
  <si>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</si>
  <si>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</si>
  <si>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</si>
  <si>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</si>
  <si>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</si>
  <si>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Se envían informes a jefatura</t>
  </si>
  <si>
    <t>Santa Fe</t>
  </si>
  <si>
    <t>Puntarenas, Puntarenas, Chacarita</t>
  </si>
  <si>
    <t xml:space="preserve"> 8/4/2024</t>
  </si>
  <si>
    <t xml:space="preserve"> 22/4/2024</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</si>
  <si>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</si>
  <si>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</si>
  <si>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</si>
  <si>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</si>
  <si>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</si>
  <si>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</si>
  <si>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</si>
  <si>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</si>
  <si>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</si>
  <si>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</si>
  <si>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</si>
  <si>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a FOSUVI</t>
  </si>
  <si>
    <t>Aprobado en JD</t>
  </si>
  <si>
    <t>Alto Chirripó VIII</t>
  </si>
  <si>
    <t>Banco Popular</t>
  </si>
  <si>
    <t>Chirripó, Turrialba, Cartago</t>
  </si>
  <si>
    <t>SOMABACU S.A.</t>
  </si>
  <si>
    <t>Reasignación analista</t>
  </si>
  <si>
    <t>Solicitud correcciones presupuestos</t>
  </si>
  <si>
    <t>Remisión de informe</t>
  </si>
  <si>
    <t>Alto Chirripó IX</t>
  </si>
  <si>
    <t>Alto Chirripó VII</t>
  </si>
  <si>
    <t>Remisión informe</t>
  </si>
  <si>
    <t>Río Negro</t>
  </si>
  <si>
    <t>Alajuela, Upala, Aguas Claras</t>
  </si>
  <si>
    <t>Grupo de 8 a 15</t>
  </si>
  <si>
    <t>Conformación del expediente digital</t>
  </si>
  <si>
    <t>Loma Linda</t>
  </si>
  <si>
    <t>Guanacaste, Santa Cruz, Veintesiete de Abril</t>
  </si>
  <si>
    <t>ROVI S.A.</t>
  </si>
  <si>
    <t>Sebastián Barahona Martínez</t>
  </si>
  <si>
    <t>Villa Verde</t>
  </si>
  <si>
    <t>Coopenae</t>
  </si>
  <si>
    <t>Puntarenas, Esparza, Espiritu Santo</t>
  </si>
  <si>
    <t>Alexander Aguilar Sobalbarro</t>
  </si>
  <si>
    <t>Tierra Prometida</t>
  </si>
  <si>
    <t>BC</t>
  </si>
  <si>
    <t>Fund. C.R. - Canada</t>
  </si>
  <si>
    <t>n/a</t>
  </si>
  <si>
    <t>San José, Pérez Zeledón, San Isidro</t>
  </si>
  <si>
    <t xml:space="preserve">Jose Pablo Valerio Sánchez </t>
  </si>
  <si>
    <t>Parques León XIII</t>
  </si>
  <si>
    <t>Grupo Mutual Alajuela - La Vivienda</t>
  </si>
  <si>
    <t>San José, Tibás, Cinco Esquinas</t>
  </si>
  <si>
    <t>Consorcio Conansa – Ecoterra</t>
  </si>
  <si>
    <t>28 Millas</t>
  </si>
  <si>
    <t>Aurora de Luz</t>
  </si>
  <si>
    <t>Guanacaste, Carrillo, Belén</t>
  </si>
  <si>
    <t>El Silencio</t>
  </si>
  <si>
    <t>Alajuela, Guatuso, San Rafael</t>
  </si>
  <si>
    <t>Constructora Davivienda S.A.</t>
  </si>
  <si>
    <t>Condominio Cristal</t>
  </si>
  <si>
    <t>Cartago, Cartago, San Nicolás</t>
  </si>
  <si>
    <t>Constructora Mar Azul S.A.</t>
  </si>
  <si>
    <t>Wilbert Salazar Soto</t>
  </si>
  <si>
    <t>Condominio La Esperanza</t>
  </si>
  <si>
    <t>Alajuela, Naranjo, Esperanza</t>
  </si>
  <si>
    <t>Boulevard del Sol IV</t>
  </si>
  <si>
    <t>Puntarenas, Puntarenas, Barranca</t>
  </si>
  <si>
    <t>Su Casa Desarrollos de Vivienda S.A.</t>
  </si>
  <si>
    <t>Santa María</t>
  </si>
  <si>
    <t>Liberia, Guanacaste</t>
  </si>
  <si>
    <t>Las Arandas</t>
  </si>
  <si>
    <t>Ambar II</t>
  </si>
  <si>
    <t>S-003</t>
  </si>
  <si>
    <t>Puntarenas, Parrita, Parrita</t>
  </si>
  <si>
    <t>La Bendición</t>
  </si>
  <si>
    <t>Puntarenas, Parrita, Barranca</t>
  </si>
  <si>
    <t>Constructora SYNSA</t>
  </si>
  <si>
    <t>Jacarandas</t>
  </si>
  <si>
    <t>San José, San José, San Sebastián</t>
  </si>
  <si>
    <t>ABRIL</t>
  </si>
  <si>
    <t>Coopegrecia</t>
  </si>
  <si>
    <t>Coopeuna</t>
  </si>
  <si>
    <t>Total general</t>
  </si>
  <si>
    <t xml:space="preserve">	GUERRERO ARQUITECTURA SOCIEDAD ANONIMA</t>
  </si>
  <si>
    <t>CONSTRUCCIONES PAZ ALVAREZ SOCIEDAD ANONIMA</t>
  </si>
  <si>
    <t>CONSTRUCTORA DEL SOL H S SOCIEDAD ANONIMA</t>
  </si>
  <si>
    <t>CONSTRUCTORA Y SERVICIOS MULTIPLES LYCSA SRLTDA.</t>
  </si>
  <si>
    <t>CONSULTORIA YEKA S.A</t>
  </si>
  <si>
    <t>G Y M CONSTRUCCIONES DEL SUR SOCIEDAD ANONIMA</t>
  </si>
  <si>
    <t>URBANIZADORA HJH DEL ESTE SOCIEDAD ANONIMA</t>
  </si>
  <si>
    <t>B.P.D.C.</t>
  </si>
  <si>
    <t>B. N. C. R.</t>
  </si>
  <si>
    <t>B.C.R</t>
  </si>
  <si>
    <t>FUND.C.R.CANADA</t>
  </si>
  <si>
    <t>COOPESANMARCOS</t>
  </si>
  <si>
    <t>COOPEANDE No. 1</t>
  </si>
  <si>
    <t>ASEDEMASA S.A</t>
  </si>
  <si>
    <t>SAN RAFAEL ABAJO</t>
  </si>
  <si>
    <t>OROSI</t>
  </si>
  <si>
    <t>CURRIDABAT</t>
  </si>
  <si>
    <t>LA TRINIDAD</t>
  </si>
  <si>
    <t>CANALETE</t>
  </si>
  <si>
    <t>RÍO NARANJO</t>
  </si>
  <si>
    <t>CÓBANO</t>
  </si>
  <si>
    <t>LA COLONIA</t>
  </si>
  <si>
    <t>CANGREJAL</t>
  </si>
  <si>
    <t>PIEDADES SUR</t>
  </si>
  <si>
    <t>FILADELFIA</t>
  </si>
  <si>
    <t>PAVAS</t>
  </si>
  <si>
    <t>BORUCA</t>
  </si>
  <si>
    <t>MORA</t>
  </si>
  <si>
    <t>Se envía razonabilidad a Dirección Fosuvi</t>
  </si>
  <si>
    <t>Visita al sitio</t>
  </si>
  <si>
    <t>Casona 8</t>
  </si>
  <si>
    <t>Limoncito, Coto Brus, Puntarenas</t>
  </si>
  <si>
    <t>El Cascajal</t>
  </si>
  <si>
    <t>La Tigra, San Carlos, Alajuela</t>
  </si>
  <si>
    <t>Cerro Verde</t>
  </si>
  <si>
    <t>Cartago, Paraíso, Paraíso</t>
  </si>
  <si>
    <t xml:space="preserve">Financiamiento adicional Creciendo Juntos </t>
  </si>
  <si>
    <t>Consultoría Mar Azul S. A.</t>
  </si>
  <si>
    <t xml:space="preserve">SYN Sociedad Anonima </t>
  </si>
  <si>
    <t xml:space="preserve">IDECO Ingeniería Desarrollo y Construcción </t>
  </si>
  <si>
    <t>Financiamiento adicional Jacaranda</t>
  </si>
  <si>
    <t xml:space="preserve">Financiamiento adicional Jardines del Río </t>
  </si>
  <si>
    <t xml:space="preserve">Financiamiento adicional San Martin </t>
  </si>
  <si>
    <t>SYN S.A</t>
  </si>
  <si>
    <t>Del 01 de Enero al 31 de Mayo de 2025</t>
  </si>
  <si>
    <t>MAYO</t>
  </si>
  <si>
    <t>POSTULADOS ORDINARIOS  DEL 01/01/2025 AL 31/05/2025</t>
  </si>
  <si>
    <t>POSTULADOS ART 59  DEL 01/01/2025 AL 31/05/2025</t>
  </si>
  <si>
    <t>Al 31 de Mayo 2025</t>
  </si>
  <si>
    <t>Coopeande N.7</t>
  </si>
  <si>
    <t>CASOS FORMALIZADOS 
AL 31/05/2025</t>
  </si>
  <si>
    <t>PORCENTAJE DE CUMPLIMIENTO AL 31/05/2025</t>
  </si>
  <si>
    <t>Del 01/01/2022 al 31/05/2022</t>
  </si>
  <si>
    <t>Del 01/01/2023 al 31/05/2023</t>
  </si>
  <si>
    <t>Del 01/01/2024 al 31/05/2024</t>
  </si>
  <si>
    <t>Del 01/01/2025 al 31/05/2025</t>
  </si>
  <si>
    <t>29. EJECUCIÓN PRESUPUESTARIA COMPARATIVO BONOS PAGADOS Y EMITIDOS PARA EL 2022-2025 AL 31/05/2025</t>
  </si>
  <si>
    <t>Del 01 de Enero al 31 de Mayo 2025</t>
  </si>
  <si>
    <t>Del 01 al 31 de Mayo 2025</t>
  </si>
  <si>
    <t>FRAILES</t>
  </si>
  <si>
    <t>SABANILLA</t>
  </si>
  <si>
    <t>LA PALMERA</t>
  </si>
  <si>
    <t>AGUAS CLARAS</t>
  </si>
  <si>
    <t>SAN JOSÉ O PIZOTE</t>
  </si>
  <si>
    <t>BIJAGUA</t>
  </si>
  <si>
    <t>EL AMPARO</t>
  </si>
  <si>
    <t>KATIRA</t>
  </si>
  <si>
    <t>SANTA RITA</t>
  </si>
  <si>
    <t>LA SUIZA</t>
  </si>
  <si>
    <t>SANTA TERESITA</t>
  </si>
  <si>
    <t>COT</t>
  </si>
  <si>
    <t>PUERTO VIEJO</t>
  </si>
  <si>
    <t>CUREÑA</t>
  </si>
  <si>
    <t>PUERTO CORTÉS</t>
  </si>
  <si>
    <t>SIERPE</t>
  </si>
  <si>
    <t>PIEDRAS BLANCAS</t>
  </si>
  <si>
    <t>PUERTO JIMÉNEZ</t>
  </si>
  <si>
    <t>RÍO BLANCO</t>
  </si>
  <si>
    <t>PACUARITO</t>
  </si>
  <si>
    <t>SIXAOLA</t>
  </si>
  <si>
    <t>POCORA</t>
  </si>
  <si>
    <t>SAN MIGUEL</t>
  </si>
  <si>
    <t>QUEBRADILLA</t>
  </si>
  <si>
    <t>CAÑAS</t>
  </si>
  <si>
    <t>SAN MATEO</t>
  </si>
  <si>
    <t>LABRADOR</t>
  </si>
  <si>
    <t>COYOLAR</t>
  </si>
  <si>
    <t>SAN ANTONIO</t>
  </si>
  <si>
    <t>NOSARA</t>
  </si>
  <si>
    <t>BELÉN DE NOSARITA</t>
  </si>
  <si>
    <t>BOLSÓN</t>
  </si>
  <si>
    <t>VEINTISIETE DE ABRIL</t>
  </si>
  <si>
    <t>DIRIÁ</t>
  </si>
  <si>
    <t>TAMARINDO</t>
  </si>
  <si>
    <t>PUERTO CARRILLO</t>
  </si>
  <si>
    <t>MATAMBÚ</t>
  </si>
  <si>
    <t>AGUABUENA</t>
  </si>
  <si>
    <t>GARABITO</t>
  </si>
  <si>
    <t>TÁRCOLES</t>
  </si>
  <si>
    <t>GUAYABO</t>
  </si>
  <si>
    <t>PICAGRES</t>
  </si>
  <si>
    <t>SAN IGNACIO</t>
  </si>
  <si>
    <t>QUEBRADA HONDA</t>
  </si>
  <si>
    <t>LEPANTO</t>
  </si>
  <si>
    <t>LEÓN CORTÉS CASTRO</t>
  </si>
  <si>
    <t>HATILLO</t>
  </si>
  <si>
    <t>GRAVILIAS</t>
  </si>
  <si>
    <t>BARBACOAS</t>
  </si>
  <si>
    <t>CONCEPCIÓN</t>
  </si>
  <si>
    <t>VOLIO</t>
  </si>
  <si>
    <t>TACARES</t>
  </si>
  <si>
    <t>ZARCERO</t>
  </si>
  <si>
    <t>LAGUNA</t>
  </si>
  <si>
    <t>PALMIRA</t>
  </si>
  <si>
    <t>SANTA ISABEL</t>
  </si>
  <si>
    <t>PAVONES</t>
  </si>
  <si>
    <t>BARVA</t>
  </si>
  <si>
    <t>PURABÁ</t>
  </si>
  <si>
    <t>CARTAGENA</t>
  </si>
  <si>
    <t>MOGOTE</t>
  </si>
  <si>
    <t>LÍBANO</t>
  </si>
  <si>
    <t>CABECERAS</t>
  </si>
  <si>
    <t>LA GARITA</t>
  </si>
  <si>
    <t>CHOMES</t>
  </si>
  <si>
    <t>ESPÍRITU SANTO</t>
  </si>
  <si>
    <t>SAN JERÓNIMO</t>
  </si>
  <si>
    <t>SAVEGRE</t>
  </si>
  <si>
    <t>LA CUESTA</t>
  </si>
  <si>
    <t>DAMAS</t>
  </si>
  <si>
    <t>TIBÁS</t>
  </si>
  <si>
    <t>CINCO ESQUINAS</t>
  </si>
  <si>
    <t>PÁRAMO</t>
  </si>
  <si>
    <t>LA UNIÓN</t>
  </si>
  <si>
    <t>SAN DIEGO</t>
  </si>
  <si>
    <t>LIMONCITO</t>
  </si>
  <si>
    <t>CATEDRAL</t>
  </si>
  <si>
    <t>TAPESCO</t>
  </si>
  <si>
    <t>CARMONA</t>
  </si>
  <si>
    <t>PITAHAYA</t>
  </si>
  <si>
    <t>SAN JUAN GRANDE</t>
  </si>
  <si>
    <t>CARRANDI</t>
  </si>
  <si>
    <t>LOS GUIDO</t>
  </si>
  <si>
    <t>ASERRÍ</t>
  </si>
  <si>
    <t>LEGUA</t>
  </si>
  <si>
    <t>TABARCIA</t>
  </si>
  <si>
    <t>MATA DE PLÁTANO</t>
  </si>
  <si>
    <t>PALMICHAL</t>
  </si>
  <si>
    <t>DOTA</t>
  </si>
  <si>
    <t>SANTA MARÍA</t>
  </si>
  <si>
    <t>RÍO NUEVO</t>
  </si>
  <si>
    <t>SAN ANDRÉS</t>
  </si>
  <si>
    <t>SAN ROQUE</t>
  </si>
  <si>
    <t>DULCE NOMBRE</t>
  </si>
  <si>
    <t>TUCURRIQUE</t>
  </si>
  <si>
    <t>CURUBANDÉ</t>
  </si>
  <si>
    <t>PORVENIR</t>
  </si>
  <si>
    <t>VOLCÁN</t>
  </si>
  <si>
    <t>PITTIER</t>
  </si>
  <si>
    <t>LAGUNILLAS</t>
  </si>
  <si>
    <t>CAHUITA</t>
  </si>
  <si>
    <t>CAPELLADES</t>
  </si>
  <si>
    <t>SAN SEBASTIÁN</t>
  </si>
  <si>
    <t>SAN VICENTE</t>
  </si>
  <si>
    <t>TIRRASES</t>
  </si>
  <si>
    <t>CARMEN</t>
  </si>
  <si>
    <t>GUADALUPE O ARENILLA</t>
  </si>
  <si>
    <t>POTRERO CERRADO</t>
  </si>
  <si>
    <t>RINCÓN DE SABANILLA</t>
  </si>
  <si>
    <t>TIERRAS MORENAS</t>
  </si>
  <si>
    <t>CARRIZAL</t>
  </si>
  <si>
    <t>CAÑAS DULCES</t>
  </si>
  <si>
    <t>SAN CRISTÓBAL</t>
  </si>
  <si>
    <t>ROSARIO</t>
  </si>
  <si>
    <t>VUELTA DE JORCO</t>
  </si>
  <si>
    <t>PURRAL</t>
  </si>
  <si>
    <t>GUAITIL VILLA</t>
  </si>
  <si>
    <t>LLANO BONITO</t>
  </si>
  <si>
    <t>ZARAGOZA</t>
  </si>
  <si>
    <t>RIVAS</t>
  </si>
  <si>
    <t>CHÁNGUENA</t>
  </si>
  <si>
    <t>TOBOSI</t>
  </si>
  <si>
    <t>CANDELARITA</t>
  </si>
  <si>
    <t>PALMITOS</t>
  </si>
  <si>
    <t>CARRILLOS</t>
  </si>
  <si>
    <t>TUIS</t>
  </si>
  <si>
    <t>COLORADO</t>
  </si>
  <si>
    <t>QUEBRADA GRANDE</t>
  </si>
  <si>
    <t>TRONADORA</t>
  </si>
  <si>
    <t>GUACIMAL</t>
  </si>
  <si>
    <t>TURRUBARES</t>
  </si>
  <si>
    <t>CARARA</t>
  </si>
  <si>
    <t>BARÚ</t>
  </si>
  <si>
    <t>SAN JUAN DE MATA</t>
  </si>
  <si>
    <t>JESÚS MARÍA</t>
  </si>
  <si>
    <t>MANZANILLO</t>
  </si>
  <si>
    <t>MONTERREY</t>
  </si>
  <si>
    <t>SABANILLAS</t>
  </si>
  <si>
    <t>Del 01 de Enero al 31 de Mayo del 2025</t>
  </si>
  <si>
    <t>CONSORCIO CONSTRUCTIVO LAFO S.A</t>
  </si>
  <si>
    <t>CONSTRUCCIÓN ALTERNATIVA B Y B</t>
  </si>
  <si>
    <t>Del 01 al 31 de Mayo de 2025</t>
  </si>
  <si>
    <t>FALTA CERTIFICACION INGRESOS CCSS</t>
  </si>
  <si>
    <t>FALTA DECLARACION JURADA PARA CASOS ART.59</t>
  </si>
  <si>
    <t>DETALLE DE OPERACION FINANCIERA MAL PLANTEADO</t>
  </si>
  <si>
    <t>FALTA CERTIFICACION INGRESOS CCSS DE ALGUNO DE LOS BENEFICIARIOS</t>
  </si>
  <si>
    <t>FALTA DECLARACION JURADA</t>
  </si>
  <si>
    <t>FALTA ESTUDIO DE BIENES</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</si>
  <si>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</si>
  <si>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</si>
  <si>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</si>
  <si>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</si>
  <si>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</si>
  <si>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DIFERENCIA EN DATOS CONSIGNADOS EN DETALLE OPERACION CON RESPECTO AL REPORTE DE DIGITACION</t>
  </si>
  <si>
    <t>FALTA CONSTANCIA DE INGRESOS</t>
  </si>
  <si>
    <t>FALTA CRITERIO LEGAL CASOS ART.59 INDIVIDUAL</t>
  </si>
  <si>
    <t>FALTA ESTUDIO DEL VENDEDOR</t>
  </si>
  <si>
    <t>TASACION INCOMPLETA</t>
  </si>
  <si>
    <t>CORREGIR RESPUESTAS A PREGUNTAS TERCERA HOJA FORMULARIO 2-99</t>
  </si>
  <si>
    <t>FALTA CONTRATO DE CONSTRUCCION</t>
  </si>
  <si>
    <t>AREA CONSTRUCTUIVA EN PLANO NO CONCUERDA CON EL RESTO DE LA DOCUMENTACION</t>
  </si>
  <si>
    <t>DECLARACION JURADA ILEGIBLE</t>
  </si>
  <si>
    <t>DIFERENCIA EN VALOR TASADO DE LA CONSTRUCCION CON RESPECTO AL AVALUO</t>
  </si>
  <si>
    <t>DOCUMENTO DE IDENTIFICACION VENCIDO</t>
  </si>
  <si>
    <t>DOCUMENTO SIN ANOTACIÓN DE FIRMA DIGITAL VERIFICADA Y CUSTODIA DE LA ENTIDAD</t>
  </si>
  <si>
    <t>ESTUDIO DE REGISTRO INCOMPLETO</t>
  </si>
  <si>
    <t>FALTA CERTIFICACION SEPARACION DE HECHO</t>
  </si>
  <si>
    <t>FALTA CERTIFICACIONES IMAS</t>
  </si>
  <si>
    <t>FALTA COPIA DE LA ESCRITURA</t>
  </si>
  <si>
    <t>FALTA COPIA DOCUMENTO DE IDENTIDAD</t>
  </si>
  <si>
    <t>FALTAN CERTIFICADOS ESTADO CIVIL</t>
  </si>
  <si>
    <t>FALTAN CERTIFICADOS NACIMIENTO</t>
  </si>
  <si>
    <t>FALTAN DATOS EN OPCION DE COMPRA VENTA</t>
  </si>
  <si>
    <t>FALTAN DOCUMENTOS DE IDENTIFICACIÓN DEL TRABAJADOR SOCIAL</t>
  </si>
  <si>
    <t>FRACCIONAMIENTO POR SERVIDUMBRE</t>
  </si>
  <si>
    <t>MONTO DECLARADO EN CONSTANCIA DE INGRESO NO COINCIDE CON DIGITACION</t>
  </si>
  <si>
    <t>NUMERO DE DORMITORIOS MENOR AL ESTABLECIDO</t>
  </si>
  <si>
    <t>PRESUPUESTO DE OBRA DESACTUALIZADO</t>
  </si>
  <si>
    <t>FALTAN CERTIFICADOS ESTADO CIVIL DE ALGUNO DE LOS MIEMBROS DEL NUCLEO FAMILIAR</t>
  </si>
  <si>
    <t>FALTA ESTUDIO DE CREDITO</t>
  </si>
  <si>
    <t>LA RELACION SALARIO APORTE ES EXCESIVA. JUSTIFICAR APORTE</t>
  </si>
  <si>
    <t>PLANO CONSTRUCTIVO ILEGIBLE O INCOMPLETO</t>
  </si>
  <si>
    <t>EL CASO NO VIENE ACOMPAÑADO DEL CASO RELACIONADO.</t>
  </si>
  <si>
    <t>FALTA CONSTANCIA DE INGRESOS DE ALGUNO DE LOS BENEFICIARIOS</t>
  </si>
  <si>
    <t>FALTA INCLUIR MIEMBROS EN NUCLEO FAMILIAR, CORREGIR FORMULA E INCLUIR EN EL SISTEMA</t>
  </si>
  <si>
    <t>FALTA CERTIFICACION DE MINUSVALIA EMITIDO POR LA COMISION DE LA COMISION CALIFICADORA DE LA CCSS</t>
  </si>
  <si>
    <t>SALARIO UTILIZADO PARA EL CALCULO DIFIERE DEL REPORTADO A CCSS. ACLARAR</t>
  </si>
  <si>
    <t>ALGUNO DE LOS BENEFICIARIOS TIENE OTRA(S) PROPIEDAD(ES), PRESENTAR ESTUDIO TECNICO</t>
  </si>
  <si>
    <t>JUSTIFICAR NUCLEO FAMILIAR, PRESENTAN DOCUMENTOS DE PERSONAS NO INCLUIDAS EN LA FORMULA DE DECLARACION JURADA</t>
  </si>
  <si>
    <t>LOTE NO CUENTA CON SERVICIOS BASICOS</t>
  </si>
  <si>
    <t>SALARIO EN DECLARACION JURADA DIFERENTE A DOCUMENTOS DE INGRESOS</t>
  </si>
  <si>
    <t>TOTAL INGRESOS NUCLEO FAMILIAR DIFERENTE AL UTILIZADO PARA EL CALCULO</t>
  </si>
  <si>
    <t>SE DETECTA ANOMALIA EN OTRO CASO, REVISION COMPLETA AL CASO</t>
  </si>
  <si>
    <t>CASO ART.10 NO CUMPLE CON POSESIÓN DECENAL</t>
  </si>
  <si>
    <t>DATOS INCONGRUENTES EN CERTIFICACION SEPARACION DE HECHO</t>
  </si>
  <si>
    <t>EXPEDIENTE SELECCIONADO NO PRESENTADO REVISAR COMPLETAMENTE</t>
  </si>
  <si>
    <t>FALTA OPCION DE COMPRAVENTA O DONACION</t>
  </si>
  <si>
    <t>FALTA PERSONERIA JURIDICA</t>
  </si>
  <si>
    <t>FALTA PLANO CONSTRUCTIVO</t>
  </si>
  <si>
    <t>SERVIDUMBRE SIN INSCRIBIR</t>
  </si>
  <si>
    <t>FALTA PRESUPUESTO DE OBRA</t>
  </si>
  <si>
    <t>PROPIEDAD CON HIPOTECA. ACLARAR</t>
  </si>
  <si>
    <t>FALTA ESTUDIO DE REGISTRO DE LA PROPIEDAD</t>
  </si>
  <si>
    <t>FALTA ESTUDIO DE BIENES DE ALGUNO(S) DE LOS BENEFICIARIOS</t>
  </si>
  <si>
    <t>FALTA CERTIFICACION DEL INS PARA CASOS DE SEGUNDO BONO</t>
  </si>
  <si>
    <t>FALTA TASACION</t>
  </si>
  <si>
    <t>01/01/2025 al 31/05/2025</t>
  </si>
  <si>
    <t>01/01/2024 al 31/05/2024</t>
  </si>
  <si>
    <t>Formalizados Mayo 2025</t>
  </si>
  <si>
    <t>Formalizados Mayo 2024</t>
  </si>
  <si>
    <t>EMITIDOS DEL 01/01/2025 AL 31/05/2025</t>
  </si>
  <si>
    <t>FORMALIZADOS DEL 01/01/2025 AL 31/05/2025</t>
  </si>
  <si>
    <t>AL 31 DE MAYO 2025</t>
  </si>
  <si>
    <t>AL 31 DE MAYO 2024</t>
  </si>
  <si>
    <t>EMITIDOS DEL 01/01/2024 AL 31/05/2024</t>
  </si>
  <si>
    <t>FORMALIZADOS DEL 01/01/2024 AL 31/05/2024</t>
  </si>
  <si>
    <t>Acumulado: del 01/01/2025 al 31/05/2025</t>
  </si>
  <si>
    <t>Acumulado: del 01/01/2024 al 31/05/2024</t>
  </si>
  <si>
    <t>21. Bonos Formalizados Población LGTBI Por Propósito en el mes de Mayo de 2025</t>
  </si>
  <si>
    <t>Financiamiento adicional 28 Millas</t>
  </si>
  <si>
    <t>Financiamiento adicional Don Sergio II</t>
  </si>
  <si>
    <t>Constructora del Sol HS S.A</t>
  </si>
  <si>
    <t>Ajip Ingeniería</t>
  </si>
  <si>
    <t>Consultoría Mar Azul</t>
  </si>
  <si>
    <t>Proyectos Indígenas</t>
  </si>
  <si>
    <t xml:space="preserve">Financiamiento adicional Don Sergio I </t>
  </si>
  <si>
    <t xml:space="preserve">Financiamiento adicional El Porvenir </t>
  </si>
  <si>
    <t xml:space="preserve">Financiamiento adicional Condominio La Esperanza </t>
  </si>
  <si>
    <t xml:space="preserve">Financiamiento adicional Santa María </t>
  </si>
  <si>
    <t>Perfiles de proyectos Bono Colectivo</t>
  </si>
  <si>
    <t>Financiamiento proyectos Bono Colectivo</t>
  </si>
  <si>
    <t xml:space="preserve">Monto </t>
  </si>
  <si>
    <t>AJIP Ingeniería LTDA</t>
  </si>
  <si>
    <t>Fundación CR Canada</t>
  </si>
  <si>
    <t>Subtotal Perfiles Bono Colectivo</t>
  </si>
  <si>
    <t xml:space="preserve">Financiamiento adicional Eco Cultural </t>
  </si>
  <si>
    <t>TOTAL APROBADO Y PENDIENTE DE APROBACIÓN PRESUPUESTO BONO COLECTIVO</t>
  </si>
  <si>
    <t>Al 31 de Mayo del 2025</t>
  </si>
  <si>
    <t>Al corte, no ingresaron los recursos Fodesaf correspondiente a la doceava parte del presupuesto, por lo cual se realizaron labores de revisión en espera de presupuesto para realizar las emisiones.</t>
  </si>
  <si>
    <t>28. EJECUCIÓN PRESUPUESTARIA SEGÚN MODALIDAD DE RECURSOS Y ASIGNACIÓN DE RECURSOS PARA EL 2025 - BASE EMISION AL 31/05/2025</t>
  </si>
  <si>
    <t>EJECUCION AL 31/05/2025</t>
  </si>
  <si>
    <t>*Tal como ocurrió en años anterios, los recursos de Fodesaf ingresaron a la respectiva cuenta en Caja Única en tractos mensuales.</t>
  </si>
  <si>
    <t>Al 31/05/2025</t>
  </si>
  <si>
    <t>Se han realizado evaluaciones trimestrales para asegurar el cumplimiento de las metas establecidas por Entidad, en los casos que ha sido necesario vía aprobación de la Junta Directiva se han realizado reasignaciones de presupuesto para cumplir con la ejecución.
Dentro de los recursos 2024 se incorporan los bonos anulados en el periodo, cierres y liquidaciones.</t>
  </si>
  <si>
    <t>Del 01 de Enero al 31 Mayo de 2025</t>
  </si>
  <si>
    <t>Solicitud de información a EA</t>
  </si>
  <si>
    <t>Recepción de información sobre madera</t>
  </si>
  <si>
    <t>Recepcion de subsanaciones</t>
  </si>
  <si>
    <t>Recepción de subsanaciones completas</t>
  </si>
  <si>
    <t>Aclaración sobre tema electricidad ICE</t>
  </si>
  <si>
    <t>Envío devolución a FOSUVI</t>
  </si>
  <si>
    <t>FOSUVI comunica la devolución a la E.A.</t>
  </si>
  <si>
    <t>E.A. solicita reconcideración de devolución</t>
  </si>
  <si>
    <t>Respuesta parcial de observaciones por la E.A.</t>
  </si>
  <si>
    <t>Recepción de subsanes completos</t>
  </si>
  <si>
    <t>Finalización informe técnico, área civil</t>
  </si>
  <si>
    <t>Se envían 3 observaciones eléctricas</t>
  </si>
  <si>
    <t>A la espera de remisión de documentación actualizada</t>
  </si>
  <si>
    <t>Recepción de subsanaciones parciales (faltan presupuestos)</t>
  </si>
  <si>
    <t>Envío diferencia en avalúos</t>
  </si>
  <si>
    <t>Indican que fiscal está incapacitado, atrasando el subsane</t>
  </si>
  <si>
    <t>Reasignación Analista (Arturo)</t>
  </si>
  <si>
    <t>Conte Burica V</t>
  </si>
  <si>
    <t>Corredores y Golfito, Puntarenas</t>
  </si>
  <si>
    <t>Alto Chirripó (Brenes y Morgan)</t>
  </si>
  <si>
    <t>Chirripó, Turrialba, Cartago 
Valle La Estrella, Limón, Limón</t>
  </si>
  <si>
    <t>Constructora Brenes y Morgan S.A.</t>
  </si>
  <si>
    <t>Colonia Puntarenas</t>
  </si>
  <si>
    <t>Reingreso para análisis</t>
  </si>
  <si>
    <t>Veredas del Río I</t>
  </si>
  <si>
    <t>Veredas del Río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</si>
</sst>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0.000"/>
  </numFmts>
  <fonts count="39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scheme val="minor"/>
    </font>
    <font>
      <sz val="10"/>
      <color theme="1" tint="4.9989318521683403E-2"/>
      <name val="Arial"/>
      <family val="2"/>
    </font>
    <font>
      <b/>
      <sz val="9"/>
      <name val="Calibri"/>
      <family val="2"/>
      <scheme val="minor"/>
    </font>
    <font>
      <sz val="10"/>
      <name val="Arial"/>
    </font>
  </fonts>
  <fills count="42">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2"/>
        <bgColor indexed="64"/>
      </patternFill>
    </fill>
    <fill>
      <patternFill patternType="solid">
        <fgColor theme="0" tint="-4.9989318521683403E-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s>
  <cellStyleXfs count="44421">
    <xf numFmtId="0" fontId="0" fillId="0" borderId="0"/>
    <xf numFmtId="168" fontId="269" fillId="0" borderId="0" applyFont="0" applyFill="0" applyBorder="0" applyAlignment="0" applyProtection="0"/>
    <xf numFmtId="9" fontId="269" fillId="0" borderId="0" applyFont="0" applyFill="0" applyBorder="0" applyAlignment="0" applyProtection="0"/>
    <xf numFmtId="0" fontId="271" fillId="0" borderId="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273" fillId="0" borderId="0"/>
    <xf numFmtId="190" fontId="273" fillId="0" borderId="0" applyFont="0" applyFill="0" applyBorder="0" applyAlignment="0" applyProtection="0"/>
    <xf numFmtId="168" fontId="273" fillId="0" borderId="0" applyFont="0" applyFill="0" applyBorder="0" applyAlignment="0" applyProtection="0"/>
    <xf numFmtId="0" fontId="268" fillId="0" borderId="0"/>
    <xf numFmtId="168" fontId="268" fillId="0" borderId="0" applyFont="0" applyFill="0" applyBorder="0" applyAlignment="0" applyProtection="0"/>
    <xf numFmtId="0" fontId="271" fillId="0" borderId="0"/>
    <xf numFmtId="0" fontId="271" fillId="0" borderId="0"/>
    <xf numFmtId="0" fontId="267" fillId="0" borderId="0"/>
    <xf numFmtId="181" fontId="270" fillId="0" borderId="0" applyFont="0" applyFill="0" applyBorder="0" applyAlignment="0" applyProtection="0"/>
    <xf numFmtId="0" fontId="266" fillId="0" borderId="0"/>
    <xf numFmtId="0" fontId="265" fillId="0" borderId="0"/>
    <xf numFmtId="168" fontId="265" fillId="0" borderId="0" applyFont="0" applyFill="0" applyBorder="0" applyAlignment="0" applyProtection="0"/>
    <xf numFmtId="0" fontId="269" fillId="0" borderId="0"/>
    <xf numFmtId="0" fontId="264" fillId="0" borderId="0"/>
    <xf numFmtId="0" fontId="263" fillId="0" borderId="0"/>
    <xf numFmtId="0" fontId="262" fillId="0" borderId="0"/>
    <xf numFmtId="168" fontId="262" fillId="0" borderId="0" applyFont="0" applyFill="0" applyBorder="0" applyAlignment="0" applyProtection="0"/>
    <xf numFmtId="0" fontId="269" fillId="0" borderId="0"/>
    <xf numFmtId="168" fontId="269" fillId="0" borderId="0" applyFont="0" applyFill="0" applyBorder="0" applyAlignment="0" applyProtection="0"/>
    <xf numFmtId="0" fontId="261" fillId="0" borderId="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270" fillId="0" borderId="0"/>
    <xf numFmtId="190" fontId="270" fillId="0" borderId="0" applyFont="0" applyFill="0" applyBorder="0" applyAlignment="0" applyProtection="0"/>
    <xf numFmtId="168" fontId="270" fillId="0" borderId="0" applyFont="0" applyFill="0" applyBorder="0" applyAlignment="0" applyProtection="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0" fillId="0" borderId="0"/>
    <xf numFmtId="168" fontId="260" fillId="0" borderId="0" applyFont="0" applyFill="0" applyBorder="0" applyAlignment="0" applyProtection="0"/>
    <xf numFmtId="0" fontId="283" fillId="0" borderId="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270" fillId="0" borderId="0"/>
    <xf numFmtId="0" fontId="260" fillId="0" borderId="0"/>
    <xf numFmtId="168" fontId="260" fillId="0" borderId="0" applyFont="0" applyFill="0" applyBorder="0" applyAlignment="0" applyProtection="0"/>
    <xf numFmtId="0" fontId="260" fillId="0" borderId="0"/>
    <xf numFmtId="0" fontId="260" fillId="0" borderId="0"/>
    <xf numFmtId="0" fontId="260" fillId="0" borderId="0"/>
    <xf numFmtId="168" fontId="260" fillId="0" borderId="0" applyFont="0" applyFill="0" applyBorder="0" applyAlignment="0" applyProtection="0"/>
    <xf numFmtId="0" fontId="260" fillId="0" borderId="0"/>
    <xf numFmtId="0" fontId="260" fillId="0" borderId="0"/>
    <xf numFmtId="0" fontId="260" fillId="0" borderId="0"/>
    <xf numFmtId="168" fontId="260" fillId="0" borderId="0" applyFont="0" applyFill="0" applyBorder="0" applyAlignment="0" applyProtection="0"/>
    <xf numFmtId="0" fontId="260" fillId="0" borderId="0"/>
    <xf numFmtId="0" fontId="260" fillId="0" borderId="0"/>
    <xf numFmtId="168" fontId="260" fillId="0" borderId="0" applyFont="0" applyFill="0" applyBorder="0" applyAlignment="0" applyProtection="0"/>
    <xf numFmtId="0" fontId="260" fillId="0" borderId="0"/>
    <xf numFmtId="0" fontId="260" fillId="0" borderId="0"/>
    <xf numFmtId="0" fontId="260" fillId="0" borderId="0"/>
    <xf numFmtId="168" fontId="260" fillId="0" borderId="0" applyFont="0" applyFill="0" applyBorder="0" applyAlignment="0" applyProtection="0"/>
    <xf numFmtId="0" fontId="260" fillId="0" borderId="0"/>
    <xf numFmtId="0" fontId="260" fillId="0" borderId="0"/>
    <xf numFmtId="0" fontId="260" fillId="0" borderId="0"/>
    <xf numFmtId="168" fontId="260" fillId="0" borderId="0" applyFont="0" applyFill="0" applyBorder="0" applyAlignment="0" applyProtection="0"/>
    <xf numFmtId="0" fontId="259" fillId="0" borderId="0"/>
    <xf numFmtId="168" fontId="259" fillId="0" borderId="0" applyFont="0" applyFill="0" applyBorder="0" applyAlignment="0" applyProtection="0"/>
    <xf numFmtId="0" fontId="258" fillId="0" borderId="0"/>
    <xf numFmtId="0" fontId="257" fillId="0" borderId="0"/>
    <xf numFmtId="0" fontId="256" fillId="0" borderId="0"/>
    <xf numFmtId="168" fontId="256" fillId="0" borderId="0" applyFont="0" applyFill="0" applyBorder="0" applyAlignment="0" applyProtection="0"/>
    <xf numFmtId="0" fontId="255" fillId="0" borderId="0"/>
    <xf numFmtId="0" fontId="271" fillId="0" borderId="0"/>
    <xf numFmtId="0" fontId="254" fillId="0" borderId="0"/>
    <xf numFmtId="9" fontId="270" fillId="0" borderId="0" applyFont="0" applyFill="0" applyBorder="0" applyAlignment="0" applyProtection="0"/>
    <xf numFmtId="0" fontId="253" fillId="0" borderId="0"/>
    <xf numFmtId="168" fontId="253" fillId="0" borderId="0" applyFont="0" applyFill="0" applyBorder="0" applyAlignment="0" applyProtection="0"/>
    <xf numFmtId="0" fontId="252" fillId="0" borderId="0"/>
    <xf numFmtId="0" fontId="251" fillId="0" borderId="0"/>
    <xf numFmtId="0" fontId="270" fillId="0" borderId="0"/>
    <xf numFmtId="0" fontId="284" fillId="0" borderId="0"/>
    <xf numFmtId="0" fontId="250" fillId="0" borderId="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7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50" fillId="0" borderId="0"/>
    <xf numFmtId="168" fontId="250" fillId="0" borderId="0" applyFont="0" applyFill="0" applyBorder="0" applyAlignment="0" applyProtection="0"/>
    <xf numFmtId="0" fontId="250" fillId="0" borderId="0"/>
    <xf numFmtId="0" fontId="250" fillId="0" borderId="0"/>
    <xf numFmtId="0" fontId="270" fillId="0" borderId="0"/>
    <xf numFmtId="0" fontId="249" fillId="0" borderId="0"/>
    <xf numFmtId="168" fontId="249" fillId="0" borderId="0" applyFont="0" applyFill="0" applyBorder="0" applyAlignment="0" applyProtection="0"/>
    <xf numFmtId="0" fontId="284" fillId="0" borderId="0"/>
    <xf numFmtId="0" fontId="248" fillId="0" borderId="0"/>
    <xf numFmtId="168" fontId="248" fillId="0" borderId="0" applyFont="0" applyFill="0" applyBorder="0" applyAlignment="0" applyProtection="0"/>
    <xf numFmtId="0" fontId="285" fillId="0" borderId="0"/>
    <xf numFmtId="0" fontId="247" fillId="0" borderId="0"/>
    <xf numFmtId="0" fontId="286" fillId="0" borderId="0"/>
    <xf numFmtId="0" fontId="246" fillId="0" borderId="0"/>
    <xf numFmtId="0" fontId="245" fillId="0" borderId="0"/>
    <xf numFmtId="0" fontId="244" fillId="0" borderId="0"/>
    <xf numFmtId="168" fontId="244" fillId="0" borderId="0" applyFont="0" applyFill="0" applyBorder="0" applyAlignment="0" applyProtection="0"/>
    <xf numFmtId="0" fontId="243" fillId="0" borderId="0"/>
    <xf numFmtId="0" fontId="242" fillId="0" borderId="0"/>
    <xf numFmtId="168" fontId="242" fillId="0" borderId="0" applyFont="0" applyFill="0" applyBorder="0" applyAlignment="0" applyProtection="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70" fillId="0" borderId="0"/>
    <xf numFmtId="0" fontId="242" fillId="0" borderId="0"/>
    <xf numFmtId="168" fontId="242" fillId="0" borderId="0" applyFont="0" applyFill="0" applyBorder="0" applyAlignment="0" applyProtection="0"/>
    <xf numFmtId="0" fontId="270" fillId="0" borderId="0"/>
    <xf numFmtId="0" fontId="242" fillId="0" borderId="0"/>
    <xf numFmtId="0" fontId="270"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1" fillId="0" borderId="0"/>
    <xf numFmtId="168" fontId="241" fillId="0" borderId="0" applyFont="0" applyFill="0" applyBorder="0" applyAlignment="0" applyProtection="0"/>
    <xf numFmtId="0" fontId="240" fillId="0" borderId="0"/>
    <xf numFmtId="168" fontId="240" fillId="0" borderId="0" applyFont="0" applyFill="0" applyBorder="0" applyAlignment="0" applyProtection="0"/>
    <xf numFmtId="0" fontId="290" fillId="0" borderId="0"/>
    <xf numFmtId="0" fontId="239" fillId="0" borderId="0"/>
    <xf numFmtId="0" fontId="238" fillId="0" borderId="0"/>
    <xf numFmtId="0" fontId="291" fillId="0" borderId="0"/>
    <xf numFmtId="168" fontId="238" fillId="0" borderId="0" applyFont="0" applyFill="0" applyBorder="0" applyAlignment="0" applyProtection="0"/>
    <xf numFmtId="0" fontId="237" fillId="0" borderId="0"/>
    <xf numFmtId="168" fontId="237" fillId="0" borderId="0" applyFont="0" applyFill="0" applyBorder="0" applyAlignment="0" applyProtection="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70" fillId="0" borderId="0"/>
    <xf numFmtId="0" fontId="237" fillId="0" borderId="0"/>
    <xf numFmtId="0" fontId="237" fillId="0" borderId="0"/>
    <xf numFmtId="0" fontId="270" fillId="0" borderId="0"/>
    <xf numFmtId="168" fontId="237" fillId="0" borderId="0" applyFont="0" applyFill="0" applyBorder="0" applyAlignment="0" applyProtection="0"/>
    <xf numFmtId="0" fontId="236" fillId="0" borderId="0"/>
    <xf numFmtId="167" fontId="236" fillId="0" borderId="0" applyFont="0" applyFill="0" applyBorder="0" applyAlignment="0" applyProtection="0"/>
    <xf numFmtId="168" fontId="236" fillId="0" borderId="0" applyFont="0" applyFill="0" applyBorder="0" applyAlignment="0" applyProtection="0"/>
    <xf numFmtId="0" fontId="235" fillId="0" borderId="0"/>
    <xf numFmtId="167" fontId="235" fillId="0" borderId="0" applyFont="0" applyFill="0" applyBorder="0" applyAlignment="0" applyProtection="0"/>
    <xf numFmtId="0" fontId="234" fillId="0" borderId="0"/>
    <xf numFmtId="168" fontId="234" fillId="0" borderId="0" applyFont="0" applyFill="0" applyBorder="0" applyAlignment="0" applyProtection="0"/>
    <xf numFmtId="0" fontId="233" fillId="0" borderId="0"/>
    <xf numFmtId="167" fontId="233" fillId="0" borderId="0" applyFont="0" applyFill="0" applyBorder="0" applyAlignment="0" applyProtection="0"/>
    <xf numFmtId="0" fontId="232" fillId="0" borderId="0"/>
    <xf numFmtId="167" fontId="232" fillId="0" borderId="0" applyFont="0" applyFill="0" applyBorder="0" applyAlignment="0" applyProtection="0"/>
    <xf numFmtId="0" fontId="231" fillId="0" borderId="0"/>
    <xf numFmtId="167" fontId="231" fillId="0" borderId="0" applyFont="0" applyFill="0" applyBorder="0" applyAlignment="0" applyProtection="0"/>
    <xf numFmtId="0" fontId="230" fillId="0" borderId="0"/>
    <xf numFmtId="0" fontId="230" fillId="0" borderId="0"/>
    <xf numFmtId="167" fontId="230" fillId="0" borderId="0" applyFont="0" applyFill="0" applyBorder="0" applyAlignment="0" applyProtection="0"/>
    <xf numFmtId="0" fontId="229" fillId="0" borderId="0"/>
    <xf numFmtId="0" fontId="228" fillId="0" borderId="0"/>
    <xf numFmtId="0" fontId="292" fillId="0" borderId="0"/>
    <xf numFmtId="0" fontId="227" fillId="0" borderId="0"/>
    <xf numFmtId="167" fontId="227" fillId="0" borderId="0" applyFont="0" applyFill="0" applyBorder="0" applyAlignment="0" applyProtection="0"/>
    <xf numFmtId="0" fontId="226" fillId="0" borderId="0"/>
    <xf numFmtId="0" fontId="225" fillId="0" borderId="0"/>
    <xf numFmtId="0" fontId="224" fillId="0" borderId="0"/>
    <xf numFmtId="167" fontId="224"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3" borderId="0" applyNumberFormat="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0" fontId="223" fillId="0" borderId="0"/>
    <xf numFmtId="167" fontId="223" fillId="0" borderId="0" applyFont="0" applyFill="0" applyBorder="0" applyAlignment="0" applyProtection="0"/>
    <xf numFmtId="0" fontId="223" fillId="0" borderId="0"/>
    <xf numFmtId="0" fontId="222" fillId="0" borderId="0"/>
    <xf numFmtId="168" fontId="222" fillId="0" borderId="0" applyFont="0" applyFill="0" applyBorder="0" applyAlignment="0" applyProtection="0"/>
    <xf numFmtId="0" fontId="221" fillId="0" borderId="0"/>
    <xf numFmtId="0" fontId="220" fillId="0" borderId="0"/>
    <xf numFmtId="167" fontId="220" fillId="0" borderId="0" applyFont="0" applyFill="0" applyBorder="0" applyAlignment="0" applyProtection="0"/>
    <xf numFmtId="168" fontId="220" fillId="0" borderId="0" applyFont="0" applyFill="0" applyBorder="0" applyAlignment="0" applyProtection="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167" fontId="220" fillId="0" borderId="0" applyFont="0" applyFill="0" applyBorder="0" applyAlignment="0" applyProtection="0"/>
    <xf numFmtId="168" fontId="220" fillId="0" borderId="0" applyFont="0" applyFill="0" applyBorder="0" applyAlignment="0" applyProtection="0"/>
    <xf numFmtId="0" fontId="220" fillId="0" borderId="0"/>
    <xf numFmtId="167"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7" fontId="220" fillId="0" borderId="0" applyFont="0" applyFill="0" applyBorder="0" applyAlignment="0" applyProtection="0"/>
    <xf numFmtId="0" fontId="220" fillId="0" borderId="0"/>
    <xf numFmtId="167" fontId="220" fillId="0" borderId="0" applyFont="0" applyFill="0" applyBorder="0" applyAlignment="0" applyProtection="0"/>
    <xf numFmtId="0" fontId="220" fillId="0" borderId="0"/>
    <xf numFmtId="0" fontId="220" fillId="0" borderId="0"/>
    <xf numFmtId="167" fontId="220" fillId="0" borderId="0" applyFont="0" applyFill="0" applyBorder="0" applyAlignment="0" applyProtection="0"/>
    <xf numFmtId="0" fontId="220" fillId="0" borderId="0"/>
    <xf numFmtId="0" fontId="220" fillId="0" borderId="0"/>
    <xf numFmtId="0" fontId="270" fillId="0" borderId="0"/>
    <xf numFmtId="0" fontId="220" fillId="0" borderId="0"/>
    <xf numFmtId="167" fontId="220" fillId="0" borderId="0" applyFont="0" applyFill="0" applyBorder="0" applyAlignment="0" applyProtection="0"/>
    <xf numFmtId="0" fontId="220" fillId="0" borderId="0"/>
    <xf numFmtId="0" fontId="220" fillId="0" borderId="0"/>
    <xf numFmtId="0" fontId="220" fillId="0" borderId="0"/>
    <xf numFmtId="167"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3" borderId="0" applyNumberFormat="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0" fontId="220" fillId="0" borderId="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167" fontId="220" fillId="0" borderId="0" applyFont="0" applyFill="0" applyBorder="0" applyAlignment="0" applyProtection="0"/>
    <xf numFmtId="168" fontId="220" fillId="0" borderId="0" applyFont="0" applyFill="0" applyBorder="0" applyAlignment="0" applyProtection="0"/>
    <xf numFmtId="0" fontId="220" fillId="0" borderId="0"/>
    <xf numFmtId="167" fontId="220"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167" fontId="220" fillId="0" borderId="0" applyFont="0" applyFill="0" applyBorder="0" applyAlignment="0" applyProtection="0"/>
    <xf numFmtId="0" fontId="220" fillId="0" borderId="0"/>
    <xf numFmtId="167" fontId="220" fillId="0" borderId="0" applyFont="0" applyFill="0" applyBorder="0" applyAlignment="0" applyProtection="0"/>
    <xf numFmtId="0" fontId="220" fillId="0" borderId="0"/>
    <xf numFmtId="167" fontId="220" fillId="0" borderId="0" applyFont="0" applyFill="0" applyBorder="0" applyAlignment="0" applyProtection="0"/>
    <xf numFmtId="0" fontId="220" fillId="0" borderId="0"/>
    <xf numFmtId="0" fontId="220" fillId="0" borderId="0"/>
    <xf numFmtId="167" fontId="220" fillId="0" borderId="0" applyFont="0" applyFill="0" applyBorder="0" applyAlignment="0" applyProtection="0"/>
    <xf numFmtId="0" fontId="220" fillId="0" borderId="0"/>
    <xf numFmtId="0" fontId="220" fillId="0" borderId="0"/>
    <xf numFmtId="168" fontId="220" fillId="0" borderId="0" applyFont="0" applyFill="0" applyBorder="0" applyAlignment="0" applyProtection="0"/>
    <xf numFmtId="0" fontId="220" fillId="0" borderId="0"/>
    <xf numFmtId="0" fontId="219" fillId="0" borderId="0"/>
    <xf numFmtId="167" fontId="219" fillId="0" borderId="0" applyFont="0" applyFill="0" applyBorder="0" applyAlignment="0" applyProtection="0"/>
    <xf numFmtId="0" fontId="218" fillId="0" borderId="0"/>
    <xf numFmtId="168" fontId="218" fillId="0" borderId="0" applyFont="0" applyFill="0" applyBorder="0" applyAlignment="0" applyProtection="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0" fontId="218" fillId="0" borderId="0"/>
    <xf numFmtId="167" fontId="218" fillId="0" borderId="0" applyFont="0" applyFill="0" applyBorder="0" applyAlignment="0" applyProtection="0"/>
    <xf numFmtId="0" fontId="218" fillId="0" borderId="0"/>
    <xf numFmtId="0" fontId="218" fillId="0" borderId="0"/>
    <xf numFmtId="0" fontId="218" fillId="0" borderId="0"/>
    <xf numFmtId="167" fontId="218" fillId="0" borderId="0" applyFont="0" applyFill="0" applyBorder="0" applyAlignment="0" applyProtection="0"/>
    <xf numFmtId="0" fontId="218" fillId="0" borderId="0"/>
    <xf numFmtId="0" fontId="218" fillId="0" borderId="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3" borderId="0" applyNumberFormat="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0" fontId="218" fillId="0" borderId="0"/>
    <xf numFmtId="167"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7" fontId="218" fillId="0" borderId="0" applyFont="0" applyFill="0" applyBorder="0" applyAlignment="0" applyProtection="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167" fontId="218" fillId="0" borderId="0" applyFont="0" applyFill="0" applyBorder="0" applyAlignment="0" applyProtection="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0" fontId="218" fillId="0" borderId="0"/>
    <xf numFmtId="167" fontId="218" fillId="0" borderId="0" applyFont="0" applyFill="0" applyBorder="0" applyAlignment="0" applyProtection="0"/>
    <xf numFmtId="0" fontId="218" fillId="0" borderId="0"/>
    <xf numFmtId="0" fontId="218" fillId="0" borderId="0"/>
    <xf numFmtId="0" fontId="218" fillId="0" borderId="0"/>
    <xf numFmtId="167" fontId="218" fillId="0" borderId="0" applyFont="0" applyFill="0" applyBorder="0" applyAlignment="0" applyProtection="0"/>
    <xf numFmtId="0" fontId="218" fillId="0" borderId="0"/>
    <xf numFmtId="0" fontId="218" fillId="0" borderId="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3" borderId="0" applyNumberFormat="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167" fontId="218" fillId="0" borderId="0" applyFont="0" applyFill="0" applyBorder="0" applyAlignment="0" applyProtection="0"/>
    <xf numFmtId="0" fontId="218" fillId="0" borderId="0"/>
    <xf numFmtId="0" fontId="218" fillId="0" borderId="0"/>
    <xf numFmtId="167" fontId="218" fillId="0" borderId="0" applyFont="0" applyFill="0" applyBorder="0" applyAlignment="0" applyProtection="0"/>
    <xf numFmtId="0" fontId="218" fillId="0" borderId="0"/>
    <xf numFmtId="0" fontId="218" fillId="0" borderId="0"/>
    <xf numFmtId="168" fontId="218" fillId="0" borderId="0" applyFont="0" applyFill="0" applyBorder="0" applyAlignment="0" applyProtection="0"/>
    <xf numFmtId="0" fontId="218" fillId="0" borderId="0"/>
    <xf numFmtId="0" fontId="218" fillId="0" borderId="0"/>
    <xf numFmtId="167" fontId="218" fillId="0" borderId="0" applyFont="0" applyFill="0" applyBorder="0" applyAlignment="0" applyProtection="0"/>
    <xf numFmtId="0" fontId="217" fillId="0" borderId="0"/>
    <xf numFmtId="168" fontId="217" fillId="0" borderId="0" applyFont="0" applyFill="0" applyBorder="0" applyAlignment="0" applyProtection="0"/>
    <xf numFmtId="0" fontId="217" fillId="0" borderId="0"/>
    <xf numFmtId="0" fontId="216" fillId="0" borderId="0"/>
    <xf numFmtId="167" fontId="216" fillId="0" borderId="0" applyFont="0" applyFill="0" applyBorder="0" applyAlignment="0" applyProtection="0"/>
    <xf numFmtId="0" fontId="271" fillId="0" borderId="0"/>
    <xf numFmtId="0" fontId="215" fillId="0" borderId="0"/>
    <xf numFmtId="168" fontId="215" fillId="0" borderId="0" applyFont="0" applyFill="0" applyBorder="0" applyAlignment="0" applyProtection="0"/>
    <xf numFmtId="0" fontId="214" fillId="0" borderId="0"/>
    <xf numFmtId="167" fontId="214" fillId="0" borderId="0" applyFont="0" applyFill="0" applyBorder="0" applyAlignment="0" applyProtection="0"/>
    <xf numFmtId="167" fontId="214" fillId="0" borderId="0" applyFont="0" applyFill="0" applyBorder="0" applyAlignment="0" applyProtection="0"/>
    <xf numFmtId="0" fontId="213" fillId="0" borderId="0"/>
    <xf numFmtId="167" fontId="213" fillId="0" borderId="0" applyFont="0" applyFill="0" applyBorder="0" applyAlignment="0" applyProtection="0"/>
    <xf numFmtId="167" fontId="213" fillId="0" borderId="0" applyFont="0" applyFill="0" applyBorder="0" applyAlignment="0" applyProtection="0"/>
    <xf numFmtId="0" fontId="212" fillId="0" borderId="0"/>
    <xf numFmtId="167" fontId="212" fillId="0" borderId="0" applyFont="0" applyFill="0" applyBorder="0" applyAlignment="0" applyProtection="0"/>
    <xf numFmtId="167" fontId="212" fillId="0" borderId="0" applyFont="0" applyFill="0" applyBorder="0" applyAlignment="0" applyProtection="0"/>
    <xf numFmtId="0" fontId="211" fillId="0" borderId="0"/>
    <xf numFmtId="167" fontId="211" fillId="0" borderId="0" applyFont="0" applyFill="0" applyBorder="0" applyAlignment="0" applyProtection="0"/>
    <xf numFmtId="167" fontId="211" fillId="0" borderId="0" applyFont="0" applyFill="0" applyBorder="0" applyAlignment="0" applyProtection="0"/>
    <xf numFmtId="0" fontId="210" fillId="0" borderId="0"/>
    <xf numFmtId="167" fontId="210" fillId="0" borderId="0" applyFont="0" applyFill="0" applyBorder="0" applyAlignment="0" applyProtection="0"/>
    <xf numFmtId="0" fontId="209" fillId="0" borderId="0"/>
    <xf numFmtId="167" fontId="209" fillId="0" borderId="0" applyFont="0" applyFill="0" applyBorder="0" applyAlignment="0" applyProtection="0"/>
    <xf numFmtId="0" fontId="208" fillId="0" borderId="0"/>
    <xf numFmtId="0" fontId="207" fillId="0" borderId="0"/>
    <xf numFmtId="167" fontId="207" fillId="0" borderId="0" applyFont="0" applyFill="0" applyBorder="0" applyAlignment="0" applyProtection="0"/>
    <xf numFmtId="0" fontId="206" fillId="0" borderId="0"/>
    <xf numFmtId="167" fontId="206" fillId="0" borderId="0" applyFont="0" applyFill="0" applyBorder="0" applyAlignment="0" applyProtection="0"/>
    <xf numFmtId="0" fontId="205" fillId="0" borderId="0"/>
    <xf numFmtId="167" fontId="205" fillId="0" borderId="0" applyFont="0" applyFill="0" applyBorder="0" applyAlignment="0" applyProtection="0"/>
    <xf numFmtId="167" fontId="205" fillId="0" borderId="0" applyFont="0" applyFill="0" applyBorder="0" applyAlignment="0" applyProtection="0"/>
    <xf numFmtId="0" fontId="204" fillId="0" borderId="0"/>
    <xf numFmtId="167" fontId="204" fillId="0" borderId="0" applyFont="0" applyFill="0" applyBorder="0" applyAlignment="0" applyProtection="0"/>
    <xf numFmtId="167" fontId="204" fillId="0" borderId="0" applyFont="0" applyFill="0" applyBorder="0" applyAlignment="0" applyProtection="0"/>
    <xf numFmtId="0" fontId="203" fillId="0" borderId="0"/>
    <xf numFmtId="167" fontId="203" fillId="0" borderId="0" applyFont="0" applyFill="0" applyBorder="0" applyAlignment="0" applyProtection="0"/>
    <xf numFmtId="0" fontId="202" fillId="0" borderId="0"/>
    <xf numFmtId="0" fontId="272" fillId="6" borderId="0" applyNumberFormat="0" applyBorder="0" applyAlignment="0" applyProtection="0"/>
    <xf numFmtId="0" fontId="272" fillId="7" borderId="0" applyNumberFormat="0" applyBorder="0" applyAlignment="0" applyProtection="0"/>
    <xf numFmtId="0" fontId="272" fillId="8" borderId="0" applyNumberFormat="0" applyBorder="0" applyAlignment="0" applyProtection="0"/>
    <xf numFmtId="0" fontId="272" fillId="9" borderId="0" applyNumberFormat="0" applyBorder="0" applyAlignment="0" applyProtection="0"/>
    <xf numFmtId="0" fontId="272" fillId="10" borderId="0" applyNumberFormat="0" applyBorder="0" applyAlignment="0" applyProtection="0"/>
    <xf numFmtId="0" fontId="272" fillId="11" borderId="0" applyNumberFormat="0" applyBorder="0" applyAlignment="0" applyProtection="0"/>
    <xf numFmtId="0" fontId="272" fillId="12" borderId="0" applyNumberFormat="0" applyBorder="0" applyAlignment="0" applyProtection="0"/>
    <xf numFmtId="0" fontId="272" fillId="13" borderId="0" applyNumberFormat="0" applyBorder="0" applyAlignment="0" applyProtection="0"/>
    <xf numFmtId="0" fontId="272" fillId="8" borderId="0" applyNumberFormat="0" applyBorder="0" applyAlignment="0" applyProtection="0"/>
    <xf numFmtId="0" fontId="272" fillId="11" borderId="0" applyNumberFormat="0" applyBorder="0" applyAlignment="0" applyProtection="0"/>
    <xf numFmtId="0" fontId="272" fillId="14" borderId="0" applyNumberFormat="0" applyBorder="0" applyAlignment="0" applyProtection="0"/>
    <xf numFmtId="0" fontId="294" fillId="15" borderId="0" applyNumberFormat="0" applyBorder="0" applyAlignment="0" applyProtection="0"/>
    <xf numFmtId="0" fontId="294" fillId="12" borderId="0" applyNumberFormat="0" applyBorder="0" applyAlignment="0" applyProtection="0"/>
    <xf numFmtId="0" fontId="294" fillId="13" borderId="0" applyNumberFormat="0" applyBorder="0" applyAlignment="0" applyProtection="0"/>
    <xf numFmtId="0" fontId="294" fillId="16" borderId="0" applyNumberFormat="0" applyBorder="0" applyAlignment="0" applyProtection="0"/>
    <xf numFmtId="0" fontId="294" fillId="17" borderId="0" applyNumberFormat="0" applyBorder="0" applyAlignment="0" applyProtection="0"/>
    <xf numFmtId="0" fontId="294" fillId="18" borderId="0" applyNumberFormat="0" applyBorder="0" applyAlignment="0" applyProtection="0"/>
    <xf numFmtId="0" fontId="295" fillId="19" borderId="0" applyNumberFormat="0" applyBorder="0" applyAlignment="0" applyProtection="0"/>
    <xf numFmtId="0" fontId="296" fillId="20" borderId="23" applyNumberFormat="0" applyAlignment="0" applyProtection="0"/>
    <xf numFmtId="0" fontId="297" fillId="21" borderId="24" applyNumberFormat="0" applyAlignment="0" applyProtection="0"/>
    <xf numFmtId="0" fontId="298" fillId="0" borderId="25" applyNumberFormat="0" applyFill="0" applyAlignment="0" applyProtection="0"/>
    <xf numFmtId="0" fontId="299" fillId="0" borderId="0" applyNumberFormat="0" applyFill="0" applyBorder="0" applyAlignment="0" applyProtection="0"/>
    <xf numFmtId="0" fontId="294" fillId="22" borderId="0" applyNumberFormat="0" applyBorder="0" applyAlignment="0" applyProtection="0"/>
    <xf numFmtId="0" fontId="294" fillId="23" borderId="0" applyNumberFormat="0" applyBorder="0" applyAlignment="0" applyProtection="0"/>
    <xf numFmtId="0" fontId="294" fillId="24" borderId="0" applyNumberFormat="0" applyBorder="0" applyAlignment="0" applyProtection="0"/>
    <xf numFmtId="0" fontId="294" fillId="16" borderId="0" applyNumberFormat="0" applyBorder="0" applyAlignment="0" applyProtection="0"/>
    <xf numFmtId="0" fontId="294" fillId="17" borderId="0" applyNumberFormat="0" applyBorder="0" applyAlignment="0" applyProtection="0"/>
    <xf numFmtId="0" fontId="294" fillId="25" borderId="0" applyNumberFormat="0" applyBorder="0" applyAlignment="0" applyProtection="0"/>
    <xf numFmtId="0" fontId="300" fillId="10" borderId="23" applyNumberFormat="0" applyAlignment="0" applyProtection="0"/>
    <xf numFmtId="0" fontId="301" fillId="7" borderId="0" applyNumberFormat="0" applyBorder="0" applyAlignment="0" applyProtection="0"/>
    <xf numFmtId="0" fontId="302" fillId="26" borderId="0" applyNumberFormat="0" applyBorder="0" applyAlignment="0" applyProtection="0"/>
    <xf numFmtId="0" fontId="270" fillId="27" borderId="22" applyNumberFormat="0" applyFont="0" applyAlignment="0" applyProtection="0"/>
    <xf numFmtId="0" fontId="303" fillId="20" borderId="26" applyNumberFormat="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6" fillId="0" borderId="27" applyNumberFormat="0" applyFill="0" applyAlignment="0" applyProtection="0"/>
    <xf numFmtId="0" fontId="307" fillId="0" borderId="28" applyNumberFormat="0" applyFill="0" applyAlignment="0" applyProtection="0"/>
    <xf numFmtId="0" fontId="299" fillId="0" borderId="29" applyNumberFormat="0" applyFill="0" applyAlignment="0" applyProtection="0"/>
    <xf numFmtId="0" fontId="308" fillId="0" borderId="0" applyNumberFormat="0" applyFill="0" applyBorder="0" applyAlignment="0" applyProtection="0"/>
    <xf numFmtId="0" fontId="309" fillId="0" borderId="30" applyNumberFormat="0" applyFill="0" applyAlignment="0" applyProtection="0"/>
    <xf numFmtId="0" fontId="201" fillId="0" borderId="0"/>
    <xf numFmtId="167" fontId="201" fillId="0" borderId="0" applyFont="0" applyFill="0" applyBorder="0" applyAlignment="0" applyProtection="0"/>
    <xf numFmtId="0" fontId="200" fillId="0" borderId="0"/>
    <xf numFmtId="167" fontId="200" fillId="0" borderId="0" applyFont="0" applyFill="0" applyBorder="0" applyAlignment="0" applyProtection="0"/>
    <xf numFmtId="0" fontId="199" fillId="0" borderId="0"/>
    <xf numFmtId="167" fontId="199" fillId="0" borderId="0" applyFont="0" applyFill="0" applyBorder="0" applyAlignment="0" applyProtection="0"/>
    <xf numFmtId="0" fontId="310" fillId="0" borderId="0"/>
    <xf numFmtId="168" fontId="310" fillId="0" borderId="0" applyFont="0" applyFill="0" applyBorder="0" applyAlignment="0" applyProtection="0"/>
    <xf numFmtId="0" fontId="198" fillId="0" borderId="0"/>
    <xf numFmtId="0" fontId="198" fillId="0" borderId="0"/>
    <xf numFmtId="9" fontId="310" fillId="0" borderId="0" applyFont="0" applyFill="0" applyBorder="0" applyAlignment="0" applyProtection="0"/>
    <xf numFmtId="0" fontId="197" fillId="0" borderId="0"/>
    <xf numFmtId="167" fontId="197" fillId="0" borderId="0" applyFont="0" applyFill="0" applyBorder="0" applyAlignment="0" applyProtection="0"/>
    <xf numFmtId="0" fontId="196" fillId="0" borderId="0"/>
    <xf numFmtId="167" fontId="196" fillId="0" borderId="0" applyFont="0" applyFill="0" applyBorder="0" applyAlignment="0" applyProtection="0"/>
    <xf numFmtId="0" fontId="195" fillId="0" borderId="0"/>
    <xf numFmtId="167" fontId="195" fillId="0" borderId="0" applyFont="0" applyFill="0" applyBorder="0" applyAlignment="0" applyProtection="0"/>
    <xf numFmtId="0" fontId="194" fillId="0" borderId="0"/>
    <xf numFmtId="167" fontId="194" fillId="0" borderId="0" applyFont="0" applyFill="0" applyBorder="0" applyAlignment="0" applyProtection="0"/>
    <xf numFmtId="0" fontId="193" fillId="0" borderId="0"/>
    <xf numFmtId="167" fontId="193" fillId="0" borderId="0" applyFont="0" applyFill="0" applyBorder="0" applyAlignment="0" applyProtection="0"/>
    <xf numFmtId="0" fontId="192" fillId="0" borderId="0"/>
    <xf numFmtId="167" fontId="192" fillId="0" borderId="0" applyFont="0" applyFill="0" applyBorder="0" applyAlignment="0" applyProtection="0"/>
    <xf numFmtId="0" fontId="191" fillId="0" borderId="0"/>
    <xf numFmtId="0" fontId="190" fillId="0" borderId="0"/>
    <xf numFmtId="167" fontId="190" fillId="0" borderId="0" applyFont="0" applyFill="0" applyBorder="0" applyAlignment="0" applyProtection="0"/>
    <xf numFmtId="0" fontId="189" fillId="0" borderId="0"/>
    <xf numFmtId="167" fontId="189" fillId="0" borderId="0" applyFont="0" applyFill="0" applyBorder="0" applyAlignment="0" applyProtection="0"/>
    <xf numFmtId="0" fontId="271" fillId="0" borderId="0"/>
    <xf numFmtId="0" fontId="188" fillId="0" borderId="0"/>
    <xf numFmtId="167" fontId="188" fillId="0" borderId="0" applyFont="0" applyFill="0" applyBorder="0" applyAlignment="0" applyProtection="0"/>
    <xf numFmtId="0" fontId="187" fillId="0" borderId="0"/>
    <xf numFmtId="167" fontId="187" fillId="0" borderId="0" applyFont="0" applyFill="0" applyBorder="0" applyAlignment="0" applyProtection="0"/>
    <xf numFmtId="0" fontId="271" fillId="0" borderId="0"/>
    <xf numFmtId="0" fontId="186" fillId="0" borderId="0"/>
    <xf numFmtId="167" fontId="186" fillId="0" borderId="0" applyFont="0" applyFill="0" applyBorder="0" applyAlignment="0" applyProtection="0"/>
    <xf numFmtId="0" fontId="185" fillId="0" borderId="0"/>
    <xf numFmtId="0" fontId="311"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3" fillId="0" borderId="0"/>
    <xf numFmtId="0" fontId="313" fillId="0" borderId="0"/>
    <xf numFmtId="0" fontId="183" fillId="0" borderId="0"/>
    <xf numFmtId="0" fontId="182" fillId="0" borderId="0"/>
    <xf numFmtId="168" fontId="182" fillId="0" borderId="0" applyFont="0" applyFill="0" applyBorder="0" applyAlignment="0" applyProtection="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270" fillId="27" borderId="32" applyNumberFormat="0" applyFont="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270" fillId="0" borderId="0"/>
    <xf numFmtId="168" fontId="270" fillId="0" borderId="0" applyFont="0" applyFill="0" applyBorder="0" applyAlignment="0" applyProtection="0"/>
    <xf numFmtId="0" fontId="182" fillId="0" borderId="0"/>
    <xf numFmtId="0" fontId="182" fillId="0" borderId="0"/>
    <xf numFmtId="9" fontId="270"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270"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0" fontId="270" fillId="0" borderId="0"/>
    <xf numFmtId="0" fontId="182" fillId="0" borderId="0"/>
    <xf numFmtId="0" fontId="316" fillId="0" borderId="0"/>
    <xf numFmtId="168" fontId="316" fillId="0" borderId="0" applyFont="0" applyFill="0" applyBorder="0" applyAlignment="0" applyProtection="0"/>
    <xf numFmtId="9" fontId="316" fillId="0" borderId="0" applyFont="0" applyFill="0" applyBorder="0" applyAlignment="0" applyProtection="0"/>
    <xf numFmtId="166" fontId="270" fillId="0" borderId="0" applyFont="0" applyFill="0" applyBorder="0" applyAlignment="0" applyProtection="0"/>
    <xf numFmtId="166" fontId="270" fillId="0" borderId="0" applyFont="0" applyFill="0" applyBorder="0" applyAlignment="0" applyProtection="0"/>
    <xf numFmtId="166" fontId="270" fillId="0" borderId="0" applyFont="0" applyFill="0" applyBorder="0" applyAlignment="0" applyProtection="0"/>
    <xf numFmtId="166" fontId="270" fillId="0" borderId="0" applyFont="0" applyFill="0" applyBorder="0" applyAlignment="0" applyProtection="0"/>
    <xf numFmtId="166" fontId="270" fillId="0" borderId="0" applyFont="0" applyFill="0" applyBorder="0" applyAlignment="0" applyProtection="0"/>
    <xf numFmtId="166" fontId="316" fillId="0" borderId="0" applyFont="0" applyFill="0" applyBorder="0" applyAlignment="0" applyProtection="0"/>
    <xf numFmtId="168" fontId="270" fillId="0" borderId="0" applyFont="0" applyFill="0" applyBorder="0" applyAlignment="0" applyProtection="0"/>
    <xf numFmtId="168" fontId="270" fillId="0" borderId="0" applyFont="0" applyFill="0" applyBorder="0" applyAlignment="0" applyProtection="0"/>
    <xf numFmtId="9" fontId="270" fillId="0" borderId="0" applyFont="0" applyFill="0" applyBorder="0" applyAlignment="0" applyProtection="0"/>
    <xf numFmtId="9" fontId="270" fillId="0" borderId="0" applyFont="0" applyFill="0" applyBorder="0" applyAlignment="0" applyProtection="0"/>
    <xf numFmtId="9" fontId="270" fillId="0" borderId="0" applyFont="0" applyFill="0" applyBorder="0" applyAlignment="0" applyProtection="0"/>
    <xf numFmtId="41" fontId="269" fillId="0" borderId="0" applyFont="0" applyFill="0" applyBorder="0" applyAlignment="0" applyProtection="0"/>
    <xf numFmtId="0" fontId="181" fillId="0" borderId="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270" fillId="27" borderId="40" applyNumberFormat="0" applyFont="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270" fillId="27" borderId="40" applyNumberFormat="0" applyFont="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0" fontId="181" fillId="0" borderId="0"/>
    <xf numFmtId="0" fontId="270" fillId="0" borderId="0"/>
    <xf numFmtId="168" fontId="270" fillId="0" borderId="0" applyFont="0" applyFill="0" applyBorder="0" applyAlignment="0" applyProtection="0"/>
    <xf numFmtId="9" fontId="270" fillId="0" borderId="0" applyFont="0" applyFill="0" applyBorder="0" applyAlignment="0" applyProtection="0"/>
    <xf numFmtId="166" fontId="270" fillId="0" borderId="0" applyFont="0" applyFill="0" applyBorder="0" applyAlignment="0" applyProtection="0"/>
    <xf numFmtId="41" fontId="269" fillId="0" borderId="0" applyFont="0" applyFill="0" applyBorder="0" applyAlignment="0" applyProtection="0"/>
    <xf numFmtId="168" fontId="269" fillId="0" borderId="0" applyFont="0" applyFill="0" applyBorder="0" applyAlignment="0" applyProtection="0"/>
    <xf numFmtId="0" fontId="180" fillId="0" borderId="0"/>
    <xf numFmtId="168" fontId="180" fillId="0" borderId="0" applyFont="0" applyFill="0" applyBorder="0" applyAlignment="0" applyProtection="0"/>
    <xf numFmtId="0" fontId="269" fillId="0" borderId="0"/>
    <xf numFmtId="168" fontId="269" fillId="0" borderId="0" applyFont="0" applyFill="0" applyBorder="0" applyAlignment="0" applyProtection="0"/>
    <xf numFmtId="9" fontId="269"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0" fontId="180" fillId="0" borderId="0"/>
    <xf numFmtId="41" fontId="269"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3" borderId="0" applyNumberFormat="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167" fontId="180" fillId="0" borderId="0" applyFont="0" applyFill="0" applyBorder="0" applyAlignment="0" applyProtection="0"/>
    <xf numFmtId="0" fontId="180" fillId="0" borderId="0"/>
    <xf numFmtId="0" fontId="180" fillId="0" borderId="0"/>
    <xf numFmtId="168" fontId="180" fillId="0" borderId="0" applyFont="0" applyFill="0" applyBorder="0" applyAlignment="0" applyProtection="0"/>
    <xf numFmtId="0" fontId="180" fillId="0" borderId="0"/>
    <xf numFmtId="167" fontId="180" fillId="0" borderId="0" applyFont="0" applyFill="0" applyBorder="0" applyAlignment="0" applyProtection="0"/>
    <xf numFmtId="167" fontId="180" fillId="0" borderId="0" applyFont="0" applyFill="0" applyBorder="0" applyAlignment="0" applyProtection="0"/>
    <xf numFmtId="0" fontId="180" fillId="0" borderId="0"/>
    <xf numFmtId="0" fontId="180" fillId="0" borderId="0"/>
    <xf numFmtId="168" fontId="269"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168" fontId="180" fillId="0" borderId="0" applyFont="0" applyFill="0" applyBorder="0" applyAlignment="0" applyProtection="0"/>
    <xf numFmtId="0" fontId="179" fillId="0" borderId="0"/>
    <xf numFmtId="0" fontId="178" fillId="0" borderId="0"/>
    <xf numFmtId="167" fontId="178" fillId="0" borderId="0" applyFont="0" applyFill="0" applyBorder="0" applyAlignment="0" applyProtection="0"/>
    <xf numFmtId="167" fontId="178" fillId="0" borderId="0" applyFont="0" applyFill="0" applyBorder="0" applyAlignment="0" applyProtection="0"/>
    <xf numFmtId="0" fontId="177" fillId="0" borderId="0"/>
    <xf numFmtId="0" fontId="176" fillId="0" borderId="0"/>
    <xf numFmtId="167" fontId="176" fillId="0" borderId="0" applyFont="0" applyFill="0" applyBorder="0" applyAlignment="0" applyProtection="0"/>
    <xf numFmtId="0" fontId="322" fillId="0" borderId="0" applyNumberFormat="0" applyFill="0" applyBorder="0" applyAlignment="0" applyProtection="0"/>
    <xf numFmtId="0" fontId="321" fillId="0" borderId="0"/>
    <xf numFmtId="168" fontId="321" fillId="0" borderId="0" applyFont="0" applyFill="0" applyBorder="0" applyAlignment="0" applyProtection="0"/>
    <xf numFmtId="9" fontId="321" fillId="0" borderId="0" applyFont="0" applyFill="0" applyBorder="0" applyAlignment="0" applyProtection="0"/>
    <xf numFmtId="0" fontId="175" fillId="0" borderId="0"/>
    <xf numFmtId="0" fontId="175" fillId="0" borderId="0"/>
    <xf numFmtId="0" fontId="174" fillId="0" borderId="0"/>
    <xf numFmtId="167" fontId="174" fillId="0" borderId="0" applyFont="0" applyFill="0" applyBorder="0" applyAlignment="0" applyProtection="0"/>
    <xf numFmtId="0" fontId="271" fillId="0" borderId="0"/>
    <xf numFmtId="0" fontId="271" fillId="0" borderId="0"/>
    <xf numFmtId="0" fontId="173" fillId="0" borderId="0"/>
    <xf numFmtId="0" fontId="173" fillId="0" borderId="0"/>
    <xf numFmtId="0" fontId="271" fillId="0" borderId="0"/>
    <xf numFmtId="0" fontId="173" fillId="0" borderId="0"/>
    <xf numFmtId="0" fontId="173" fillId="0" borderId="0"/>
    <xf numFmtId="168" fontId="173" fillId="0" borderId="0" applyFont="0" applyFill="0" applyBorder="0" applyAlignment="0" applyProtection="0"/>
    <xf numFmtId="0" fontId="271" fillId="0" borderId="0"/>
    <xf numFmtId="0" fontId="173" fillId="3" borderId="0" applyNumberFormat="0" applyBorder="0" applyAlignment="0" applyProtection="0"/>
    <xf numFmtId="0" fontId="172" fillId="0" borderId="0"/>
    <xf numFmtId="0" fontId="171" fillId="0" borderId="0"/>
    <xf numFmtId="0" fontId="170" fillId="0" borderId="0"/>
    <xf numFmtId="167" fontId="170" fillId="0" borderId="0" applyFont="0" applyFill="0" applyBorder="0" applyAlignment="0" applyProtection="0"/>
    <xf numFmtId="0" fontId="170" fillId="0" borderId="0"/>
    <xf numFmtId="0" fontId="169" fillId="0" borderId="0"/>
    <xf numFmtId="0" fontId="168" fillId="0" borderId="0"/>
    <xf numFmtId="0" fontId="167" fillId="0" borderId="0"/>
    <xf numFmtId="167" fontId="167" fillId="0" borderId="0" applyFont="0" applyFill="0" applyBorder="0" applyAlignment="0" applyProtection="0"/>
    <xf numFmtId="0" fontId="167" fillId="0" borderId="0"/>
    <xf numFmtId="0" fontId="167" fillId="0" borderId="0"/>
    <xf numFmtId="0" fontId="166" fillId="3" borderId="0" applyNumberFormat="0" applyBorder="0" applyAlignment="0" applyProtection="0"/>
    <xf numFmtId="0" fontId="166" fillId="0" borderId="0"/>
    <xf numFmtId="0" fontId="272" fillId="19" borderId="0" applyNumberFormat="0" applyBorder="0" applyAlignment="0" applyProtection="0"/>
    <xf numFmtId="0" fontId="165" fillId="0" borderId="0"/>
    <xf numFmtId="0" fontId="164" fillId="0" borderId="0"/>
    <xf numFmtId="167" fontId="164" fillId="0" borderId="0" applyFont="0" applyFill="0" applyBorder="0" applyAlignment="0" applyProtection="0"/>
    <xf numFmtId="0" fontId="164" fillId="0" borderId="0"/>
    <xf numFmtId="0" fontId="271" fillId="0" borderId="0"/>
    <xf numFmtId="0" fontId="163" fillId="0" borderId="0"/>
    <xf numFmtId="167" fontId="163" fillId="0" borderId="0" applyFont="0" applyFill="0" applyBorder="0" applyAlignment="0" applyProtection="0"/>
    <xf numFmtId="0" fontId="163" fillId="0" borderId="0"/>
    <xf numFmtId="0" fontId="163" fillId="0" borderId="0"/>
    <xf numFmtId="0" fontId="324" fillId="0" borderId="0"/>
    <xf numFmtId="0" fontId="162" fillId="0" borderId="0"/>
    <xf numFmtId="0" fontId="271" fillId="0" borderId="0"/>
    <xf numFmtId="0" fontId="161" fillId="0" borderId="0"/>
    <xf numFmtId="167" fontId="161" fillId="0" borderId="0" applyFont="0" applyFill="0" applyBorder="0" applyAlignment="0" applyProtection="0"/>
    <xf numFmtId="0" fontId="161" fillId="0" borderId="0"/>
    <xf numFmtId="0" fontId="160" fillId="0" borderId="0"/>
    <xf numFmtId="0" fontId="159" fillId="0" borderId="0"/>
    <xf numFmtId="0" fontId="158" fillId="0" borderId="0"/>
    <xf numFmtId="167" fontId="158" fillId="0" borderId="0" applyFont="0" applyFill="0" applyBorder="0" applyAlignment="0" applyProtection="0"/>
    <xf numFmtId="0" fontId="158" fillId="0" borderId="0"/>
    <xf numFmtId="0" fontId="157" fillId="0" borderId="0"/>
    <xf numFmtId="167" fontId="157" fillId="0" borderId="0" applyFont="0" applyFill="0" applyBorder="0" applyAlignment="0" applyProtection="0"/>
    <xf numFmtId="0" fontId="157" fillId="0" borderId="0"/>
    <xf numFmtId="0" fontId="156" fillId="0" borderId="0"/>
    <xf numFmtId="167" fontId="156" fillId="0" borderId="0" applyFont="0" applyFill="0" applyBorder="0" applyAlignment="0" applyProtection="0"/>
    <xf numFmtId="0" fontId="156" fillId="0" borderId="0"/>
    <xf numFmtId="0" fontId="155" fillId="0" borderId="0"/>
    <xf numFmtId="0" fontId="326" fillId="0" borderId="0"/>
    <xf numFmtId="168" fontId="326" fillId="0" borderId="0" applyFont="0" applyFill="0" applyBorder="0" applyAlignment="0" applyProtection="0"/>
    <xf numFmtId="9" fontId="326" fillId="0" borderId="0" applyFont="0" applyFill="0" applyBorder="0" applyAlignment="0" applyProtection="0"/>
    <xf numFmtId="0" fontId="328" fillId="0" borderId="0"/>
    <xf numFmtId="0" fontId="154" fillId="0" borderId="0"/>
    <xf numFmtId="167" fontId="154" fillId="0" borderId="0" applyFont="0" applyFill="0" applyBorder="0" applyAlignment="0" applyProtection="0"/>
    <xf numFmtId="0" fontId="154" fillId="0" borderId="0"/>
    <xf numFmtId="0" fontId="153" fillId="0" borderId="0"/>
    <xf numFmtId="0" fontId="329" fillId="0" borderId="0"/>
    <xf numFmtId="168" fontId="329" fillId="0" borderId="0" applyFont="0" applyFill="0" applyBorder="0" applyAlignment="0" applyProtection="0"/>
    <xf numFmtId="9" fontId="329" fillId="0" borderId="0" applyFont="0" applyFill="0" applyBorder="0" applyAlignment="0" applyProtection="0"/>
    <xf numFmtId="0" fontId="271" fillId="0" borderId="0"/>
    <xf numFmtId="0" fontId="152" fillId="0" borderId="0"/>
    <xf numFmtId="167" fontId="152" fillId="0" borderId="0" applyFont="0" applyFill="0" applyBorder="0" applyAlignment="0" applyProtection="0"/>
    <xf numFmtId="0" fontId="152" fillId="0" borderId="0"/>
    <xf numFmtId="0" fontId="151" fillId="0" borderId="0"/>
    <xf numFmtId="0" fontId="150" fillId="0" borderId="0"/>
    <xf numFmtId="167" fontId="150" fillId="0" borderId="0" applyFont="0" applyFill="0" applyBorder="0" applyAlignment="0" applyProtection="0"/>
    <xf numFmtId="0" fontId="150" fillId="0" borderId="0"/>
    <xf numFmtId="0" fontId="149" fillId="0" borderId="0"/>
    <xf numFmtId="0" fontId="148" fillId="0" borderId="0"/>
    <xf numFmtId="168" fontId="148" fillId="0" borderId="0" applyFont="0" applyFill="0" applyBorder="0" applyAlignment="0" applyProtection="0"/>
    <xf numFmtId="0" fontId="148" fillId="3"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0" fontId="148" fillId="3" borderId="0" applyNumberFormat="0" applyBorder="0" applyAlignment="0" applyProtection="0"/>
    <xf numFmtId="0" fontId="296" fillId="20" borderId="46" applyNumberFormat="0" applyAlignment="0" applyProtection="0"/>
    <xf numFmtId="0" fontId="300" fillId="10" borderId="46" applyNumberFormat="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8"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303" fillId="20" borderId="47" applyNumberFormat="0" applyAlignment="0" applyProtection="0"/>
    <xf numFmtId="168" fontId="148" fillId="0" borderId="0" applyFont="0" applyFill="0" applyBorder="0" applyAlignment="0" applyProtection="0"/>
    <xf numFmtId="0" fontId="309" fillId="0" borderId="48" applyNumberFormat="0" applyFill="0" applyAlignment="0" applyProtection="0"/>
    <xf numFmtId="168" fontId="148" fillId="0" borderId="0" applyFont="0" applyFill="0" applyBorder="0" applyAlignment="0" applyProtection="0"/>
    <xf numFmtId="0" fontId="147" fillId="0" borderId="0"/>
    <xf numFmtId="168" fontId="147" fillId="0" borderId="0" applyFont="0" applyFill="0" applyBorder="0" applyAlignment="0" applyProtection="0"/>
    <xf numFmtId="9" fontId="147" fillId="0" borderId="0" applyFont="0" applyFill="0" applyBorder="0" applyAlignment="0" applyProtection="0"/>
    <xf numFmtId="0" fontId="147" fillId="3" borderId="0" applyNumberFormat="0" applyBorder="0" applyAlignment="0" applyProtection="0"/>
    <xf numFmtId="0" fontId="270" fillId="27" borderId="43" applyNumberFormat="0" applyFont="0" applyAlignment="0" applyProtection="0"/>
    <xf numFmtId="0" fontId="332" fillId="0" borderId="0"/>
    <xf numFmtId="168" fontId="332" fillId="0" borderId="0" applyFont="0" applyFill="0" applyBorder="0" applyAlignment="0" applyProtection="0"/>
    <xf numFmtId="9" fontId="332" fillId="0" borderId="0" applyFont="0" applyFill="0" applyBorder="0" applyAlignment="0" applyProtection="0"/>
    <xf numFmtId="0" fontId="146" fillId="0" borderId="0"/>
    <xf numFmtId="167" fontId="146" fillId="0" borderId="0" applyFont="0" applyFill="0" applyBorder="0" applyAlignment="0" applyProtection="0"/>
    <xf numFmtId="0" fontId="146" fillId="0" borderId="0"/>
    <xf numFmtId="0" fontId="145" fillId="0" borderId="0"/>
    <xf numFmtId="0" fontId="333" fillId="0" borderId="0"/>
    <xf numFmtId="168" fontId="333" fillId="0" borderId="0" applyFont="0" applyFill="0" applyBorder="0" applyAlignment="0" applyProtection="0"/>
    <xf numFmtId="9" fontId="333" fillId="0" borderId="0" applyFont="0" applyFill="0" applyBorder="0" applyAlignment="0" applyProtection="0"/>
    <xf numFmtId="0" fontId="144" fillId="0" borderId="0"/>
    <xf numFmtId="167" fontId="144" fillId="0" borderId="0" applyFont="0" applyFill="0" applyBorder="0" applyAlignment="0" applyProtection="0"/>
    <xf numFmtId="0" fontId="144" fillId="0" borderId="0"/>
    <xf numFmtId="0" fontId="334" fillId="0" borderId="0"/>
    <xf numFmtId="168" fontId="334" fillId="0" borderId="0" applyFont="0" applyFill="0" applyBorder="0" applyAlignment="0" applyProtection="0"/>
    <xf numFmtId="9" fontId="334" fillId="0" borderId="0" applyFont="0" applyFill="0" applyBorder="0" applyAlignment="0" applyProtection="0"/>
    <xf numFmtId="0" fontId="143" fillId="0" borderId="0"/>
    <xf numFmtId="0" fontId="142" fillId="0" borderId="0"/>
    <xf numFmtId="167" fontId="142" fillId="0" borderId="0" applyFont="0" applyFill="0" applyBorder="0" applyAlignment="0" applyProtection="0"/>
    <xf numFmtId="0" fontId="142" fillId="0" borderId="0"/>
    <xf numFmtId="0" fontId="141" fillId="0" borderId="0"/>
    <xf numFmtId="0" fontId="335" fillId="0" borderId="0"/>
    <xf numFmtId="168" fontId="335" fillId="0" borderId="0" applyFont="0" applyFill="0" applyBorder="0" applyAlignment="0" applyProtection="0"/>
    <xf numFmtId="9" fontId="335" fillId="0" borderId="0" applyFont="0" applyFill="0" applyBorder="0" applyAlignment="0" applyProtection="0"/>
    <xf numFmtId="0" fontId="140" fillId="0" borderId="0"/>
    <xf numFmtId="0" fontId="139" fillId="0" borderId="0"/>
    <xf numFmtId="167" fontId="139" fillId="0" borderId="0" applyFont="0" applyFill="0" applyBorder="0" applyAlignment="0" applyProtection="0"/>
    <xf numFmtId="0" fontId="139" fillId="0" borderId="0"/>
    <xf numFmtId="0" fontId="271" fillId="0" borderId="0"/>
    <xf numFmtId="0" fontId="336" fillId="0" borderId="0"/>
    <xf numFmtId="168" fontId="336" fillId="0" borderId="0" applyFont="0" applyFill="0" applyBorder="0" applyAlignment="0" applyProtection="0"/>
    <xf numFmtId="9" fontId="336" fillId="0" borderId="0" applyFont="0" applyFill="0" applyBorder="0" applyAlignment="0" applyProtection="0"/>
    <xf numFmtId="0" fontId="138" fillId="0" borderId="0"/>
    <xf numFmtId="167" fontId="138" fillId="0" borderId="0" applyFont="0" applyFill="0" applyBorder="0" applyAlignment="0" applyProtection="0"/>
    <xf numFmtId="0" fontId="138" fillId="0" borderId="0"/>
    <xf numFmtId="0" fontId="138" fillId="0" borderId="0"/>
    <xf numFmtId="0" fontId="137" fillId="0" borderId="0"/>
    <xf numFmtId="167" fontId="137" fillId="0" borderId="0" applyFont="0" applyFill="0" applyBorder="0" applyAlignment="0" applyProtection="0"/>
    <xf numFmtId="0" fontId="137" fillId="0" borderId="0"/>
    <xf numFmtId="168" fontId="270" fillId="0" borderId="0" applyFont="0" applyFill="0" applyBorder="0" applyAlignment="0" applyProtection="0"/>
    <xf numFmtId="0" fontId="136" fillId="0" borderId="0"/>
    <xf numFmtId="167" fontId="136" fillId="0" borderId="0" applyFont="0" applyFill="0" applyBorder="0" applyAlignment="0" applyProtection="0"/>
    <xf numFmtId="0" fontId="136" fillId="0" borderId="0"/>
    <xf numFmtId="0" fontId="337" fillId="0" borderId="0"/>
    <xf numFmtId="0" fontId="135" fillId="0" borderId="0"/>
    <xf numFmtId="168" fontId="270" fillId="0" borderId="0" applyFont="0" applyFill="0" applyBorder="0" applyAlignment="0" applyProtection="0"/>
    <xf numFmtId="168" fontId="270" fillId="0" borderId="0" applyFont="0" applyFill="0" applyBorder="0" applyAlignment="0" applyProtection="0"/>
    <xf numFmtId="0" fontId="134" fillId="0" borderId="0"/>
    <xf numFmtId="167" fontId="134" fillId="0" borderId="0" applyFont="0" applyFill="0" applyBorder="0" applyAlignment="0" applyProtection="0"/>
    <xf numFmtId="0" fontId="134" fillId="0" borderId="0"/>
    <xf numFmtId="0" fontId="338" fillId="0" borderId="0"/>
    <xf numFmtId="0" fontId="133" fillId="0" borderId="0"/>
    <xf numFmtId="167" fontId="133" fillId="0" borderId="0" applyFont="0" applyFill="0" applyBorder="0" applyAlignment="0" applyProtection="0"/>
    <xf numFmtId="0" fontId="133" fillId="0" borderId="0"/>
    <xf numFmtId="0" fontId="132" fillId="0" borderId="0"/>
    <xf numFmtId="167" fontId="132" fillId="0" borderId="0" applyFont="0" applyFill="0" applyBorder="0" applyAlignment="0" applyProtection="0"/>
    <xf numFmtId="0" fontId="132" fillId="0" borderId="0"/>
    <xf numFmtId="0" fontId="271" fillId="0" borderId="0"/>
    <xf numFmtId="0" fontId="130" fillId="0" borderId="0"/>
    <xf numFmtId="167" fontId="130" fillId="0" borderId="0" applyFont="0" applyFill="0" applyBorder="0" applyAlignment="0" applyProtection="0"/>
    <xf numFmtId="0" fontId="130" fillId="0" borderId="0"/>
    <xf numFmtId="0" fontId="129" fillId="0" borderId="0"/>
    <xf numFmtId="0" fontId="129" fillId="0" borderId="0"/>
    <xf numFmtId="0" fontId="129" fillId="0" borderId="0"/>
    <xf numFmtId="0" fontId="340" fillId="0" borderId="0"/>
    <xf numFmtId="168" fontId="340" fillId="0" borderId="0" applyFont="0" applyFill="0" applyBorder="0" applyAlignment="0" applyProtection="0"/>
    <xf numFmtId="9" fontId="340" fillId="0" borderId="0" applyFont="0" applyFill="0" applyBorder="0" applyAlignment="0" applyProtection="0"/>
    <xf numFmtId="0" fontId="347" fillId="0" borderId="0"/>
    <xf numFmtId="0" fontId="347" fillId="0" borderId="0"/>
    <xf numFmtId="168" fontId="128" fillId="0" borderId="0" applyFont="0" applyFill="0" applyBorder="0" applyAlignment="0" applyProtection="0"/>
    <xf numFmtId="0" fontId="128" fillId="0" borderId="0"/>
    <xf numFmtId="168" fontId="127" fillId="0" borderId="0" applyFont="0" applyFill="0" applyBorder="0" applyAlignment="0" applyProtection="0"/>
    <xf numFmtId="0" fontId="127" fillId="0" borderId="0"/>
    <xf numFmtId="0" fontId="125" fillId="0" borderId="0"/>
    <xf numFmtId="167" fontId="125" fillId="0" borderId="0" applyFont="0" applyFill="0" applyBorder="0" applyAlignment="0" applyProtection="0"/>
    <xf numFmtId="0" fontId="125" fillId="0" borderId="0"/>
    <xf numFmtId="0" fontId="352" fillId="0" borderId="0"/>
    <xf numFmtId="168" fontId="352" fillId="0" borderId="0" applyFont="0" applyFill="0" applyBorder="0" applyAlignment="0" applyProtection="0"/>
    <xf numFmtId="9" fontId="352" fillId="0" borderId="0" applyFont="0" applyFill="0" applyBorder="0" applyAlignment="0" applyProtection="0"/>
    <xf numFmtId="0" fontId="124" fillId="0" borderId="0"/>
    <xf numFmtId="0" fontId="123" fillId="0" borderId="0"/>
    <xf numFmtId="0" fontId="123" fillId="0" borderId="0"/>
    <xf numFmtId="0" fontId="122" fillId="0" borderId="0"/>
    <xf numFmtId="167" fontId="122" fillId="0" borderId="0" applyFont="0" applyFill="0" applyBorder="0" applyAlignment="0" applyProtection="0"/>
    <xf numFmtId="0" fontId="122" fillId="0" borderId="0"/>
    <xf numFmtId="0" fontId="354" fillId="0" borderId="0"/>
    <xf numFmtId="168" fontId="354" fillId="0" borderId="0" applyFont="0" applyFill="0" applyBorder="0" applyAlignment="0" applyProtection="0"/>
    <xf numFmtId="9" fontId="354" fillId="0" borderId="0" applyFont="0" applyFill="0" applyBorder="0" applyAlignment="0" applyProtection="0"/>
    <xf numFmtId="168" fontId="269" fillId="0" borderId="0" applyFont="0" applyFill="0" applyBorder="0" applyAlignment="0" applyProtection="0"/>
    <xf numFmtId="0" fontId="269" fillId="0" borderId="0"/>
    <xf numFmtId="0" fontId="120" fillId="0" borderId="0"/>
    <xf numFmtId="167" fontId="120" fillId="0" borderId="0" applyFont="0" applyFill="0" applyBorder="0" applyAlignment="0" applyProtection="0"/>
    <xf numFmtId="0" fontId="120" fillId="0" borderId="0"/>
    <xf numFmtId="0" fontId="355" fillId="0" borderId="0"/>
    <xf numFmtId="168" fontId="355" fillId="0" borderId="0" applyFont="0" applyFill="0" applyBorder="0" applyAlignment="0" applyProtection="0"/>
    <xf numFmtId="9" fontId="355" fillId="0" borderId="0" applyFont="0" applyFill="0" applyBorder="0" applyAlignment="0" applyProtection="0"/>
    <xf numFmtId="0" fontId="356" fillId="0" borderId="0"/>
    <xf numFmtId="168" fontId="356" fillId="0" borderId="0" applyFont="0" applyFill="0" applyBorder="0" applyAlignment="0" applyProtection="0"/>
    <xf numFmtId="9" fontId="356" fillId="0" borderId="0" applyFont="0" applyFill="0" applyBorder="0" applyAlignment="0" applyProtection="0"/>
    <xf numFmtId="168" fontId="356" fillId="0" borderId="0" applyFont="0" applyFill="0" applyBorder="0" applyAlignment="0" applyProtection="0"/>
    <xf numFmtId="0" fontId="118" fillId="0" borderId="0"/>
    <xf numFmtId="167" fontId="118" fillId="0" borderId="0" applyFont="0" applyFill="0" applyBorder="0" applyAlignment="0" applyProtection="0"/>
    <xf numFmtId="0" fontId="118" fillId="0" borderId="0"/>
    <xf numFmtId="0" fontId="357" fillId="0" borderId="0"/>
    <xf numFmtId="168" fontId="270" fillId="0" borderId="0" applyFont="0" applyFill="0" applyBorder="0" applyAlignment="0" applyProtection="0"/>
    <xf numFmtId="9" fontId="270" fillId="0" borderId="0" applyFont="0" applyFill="0" applyBorder="0" applyAlignment="0" applyProtection="0"/>
    <xf numFmtId="205" fontId="358" fillId="0" borderId="0" applyFont="0" applyFill="0" applyBorder="0" applyAlignment="0" applyProtection="0"/>
    <xf numFmtId="190" fontId="270" fillId="0" borderId="0" applyFont="0" applyFill="0" applyBorder="0" applyAlignment="0" applyProtection="0"/>
    <xf numFmtId="166" fontId="270" fillId="0" borderId="0" applyFont="0" applyFill="0" applyBorder="0" applyAlignment="0" applyProtection="0"/>
    <xf numFmtId="168" fontId="117" fillId="0" borderId="0" applyFont="0" applyFill="0" applyBorder="0" applyAlignment="0" applyProtection="0"/>
    <xf numFmtId="168" fontId="270"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117" fillId="0" borderId="0" applyFont="0" applyFill="0" applyBorder="0" applyAlignment="0" applyProtection="0"/>
    <xf numFmtId="168" fontId="270" fillId="0" borderId="0" applyFont="0" applyFill="0" applyBorder="0" applyAlignment="0" applyProtection="0"/>
    <xf numFmtId="0" fontId="270" fillId="0" borderId="0"/>
    <xf numFmtId="0" fontId="117" fillId="0" borderId="0"/>
    <xf numFmtId="0" fontId="270" fillId="0" borderId="0"/>
    <xf numFmtId="0" fontId="270" fillId="0" borderId="0"/>
    <xf numFmtId="0" fontId="270" fillId="0" borderId="0"/>
    <xf numFmtId="0" fontId="271" fillId="0" borderId="0"/>
    <xf numFmtId="0" fontId="270" fillId="0" borderId="0"/>
    <xf numFmtId="9" fontId="358" fillId="0" borderId="0" applyFont="0" applyFill="0" applyBorder="0" applyAlignment="0" applyProtection="0"/>
    <xf numFmtId="0" fontId="271" fillId="0" borderId="0"/>
    <xf numFmtId="0" fontId="359" fillId="0" borderId="0"/>
    <xf numFmtId="0" fontId="116" fillId="0" borderId="0"/>
    <xf numFmtId="167" fontId="116" fillId="0" borderId="0" applyFont="0" applyFill="0" applyBorder="0" applyAlignment="0" applyProtection="0"/>
    <xf numFmtId="0" fontId="116" fillId="0" borderId="0"/>
    <xf numFmtId="206" fontId="270" fillId="0" borderId="0" applyFont="0" applyFill="0" applyBorder="0" applyAlignment="0" applyProtection="0"/>
    <xf numFmtId="0" fontId="115" fillId="0" borderId="0"/>
    <xf numFmtId="167" fontId="115" fillId="0" borderId="0" applyFont="0" applyFill="0" applyBorder="0" applyAlignment="0" applyProtection="0"/>
    <xf numFmtId="0" fontId="115" fillId="0" borderId="0"/>
    <xf numFmtId="168" fontId="359" fillId="0" borderId="0" applyFont="0" applyFill="0" applyBorder="0" applyAlignment="0" applyProtection="0"/>
    <xf numFmtId="9" fontId="359" fillId="0" borderId="0" applyFont="0" applyFill="0" applyBorder="0" applyAlignment="0" applyProtection="0"/>
    <xf numFmtId="0" fontId="114" fillId="0" borderId="0"/>
    <xf numFmtId="167" fontId="114" fillId="0" borderId="0" applyFont="0" applyFill="0" applyBorder="0" applyAlignment="0" applyProtection="0"/>
    <xf numFmtId="0" fontId="114" fillId="0" borderId="0"/>
    <xf numFmtId="0" fontId="270" fillId="0" borderId="0"/>
    <xf numFmtId="0" fontId="113" fillId="0" borderId="0"/>
    <xf numFmtId="0" fontId="270" fillId="0" borderId="0"/>
    <xf numFmtId="9" fontId="113" fillId="0" borderId="0" applyFont="0" applyFill="0" applyBorder="0" applyAlignment="0" applyProtection="0"/>
    <xf numFmtId="168" fontId="113" fillId="0" borderId="0" applyFont="0" applyFill="0" applyBorder="0" applyAlignment="0" applyProtection="0"/>
    <xf numFmtId="0" fontId="112" fillId="0" borderId="0"/>
    <xf numFmtId="168"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43" fontId="109" fillId="0" borderId="0" applyFont="0" applyFill="0" applyBorder="0" applyAlignment="0" applyProtection="0"/>
    <xf numFmtId="0" fontId="109" fillId="0" borderId="0"/>
    <xf numFmtId="0" fontId="108" fillId="0" borderId="0"/>
    <xf numFmtId="167" fontId="108" fillId="0" borderId="0" applyFont="0" applyFill="0" applyBorder="0" applyAlignment="0" applyProtection="0"/>
    <xf numFmtId="0" fontId="108" fillId="0" borderId="0"/>
    <xf numFmtId="0" fontId="363" fillId="0" borderId="0"/>
    <xf numFmtId="168" fontId="363" fillId="0" borderId="0" applyFont="0" applyFill="0" applyBorder="0" applyAlignment="0" applyProtection="0"/>
    <xf numFmtId="9" fontId="363" fillId="0" borderId="0" applyFont="0" applyFill="0" applyBorder="0" applyAlignment="0" applyProtection="0"/>
    <xf numFmtId="0" fontId="107" fillId="0" borderId="0"/>
    <xf numFmtId="167" fontId="107" fillId="0" borderId="0" applyFont="0" applyFill="0" applyBorder="0" applyAlignment="0" applyProtection="0"/>
    <xf numFmtId="0" fontId="107" fillId="0" borderId="0"/>
    <xf numFmtId="0" fontId="271" fillId="0" borderId="0"/>
    <xf numFmtId="0" fontId="365" fillId="0" borderId="0"/>
    <xf numFmtId="0" fontId="106" fillId="0" borderId="0"/>
    <xf numFmtId="167" fontId="106" fillId="0" borderId="0" applyFont="0" applyFill="0" applyBorder="0" applyAlignment="0" applyProtection="0"/>
    <xf numFmtId="0" fontId="106" fillId="0" borderId="0"/>
    <xf numFmtId="0" fontId="105" fillId="0" borderId="0"/>
    <xf numFmtId="167" fontId="105" fillId="0" borderId="0" applyFont="0" applyFill="0" applyBorder="0" applyAlignment="0" applyProtection="0"/>
    <xf numFmtId="0" fontId="105" fillId="0" borderId="0"/>
    <xf numFmtId="0" fontId="103" fillId="0" borderId="0"/>
    <xf numFmtId="167" fontId="103" fillId="0" borderId="0" applyFont="0" applyFill="0" applyBorder="0" applyAlignment="0" applyProtection="0"/>
    <xf numFmtId="0" fontId="103" fillId="0" borderId="0"/>
    <xf numFmtId="0" fontId="101" fillId="0" borderId="0"/>
    <xf numFmtId="167" fontId="101" fillId="0" borderId="0" applyFont="0" applyFill="0" applyBorder="0" applyAlignment="0" applyProtection="0"/>
    <xf numFmtId="0" fontId="101" fillId="0" borderId="0"/>
    <xf numFmtId="43" fontId="101" fillId="0" borderId="0" applyFont="0" applyFill="0" applyBorder="0" applyAlignment="0" applyProtection="0"/>
    <xf numFmtId="0" fontId="363" fillId="0" borderId="0"/>
    <xf numFmtId="168" fontId="363" fillId="0" borderId="0" applyFont="0" applyFill="0" applyBorder="0" applyAlignment="0" applyProtection="0"/>
    <xf numFmtId="9" fontId="363" fillId="0" borderId="0" applyFont="0" applyFill="0" applyBorder="0" applyAlignment="0" applyProtection="0"/>
    <xf numFmtId="0" fontId="100" fillId="0" borderId="0"/>
    <xf numFmtId="167" fontId="100"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167" fontId="99" fillId="0" borderId="0" applyFont="0" applyFill="0" applyBorder="0" applyAlignment="0" applyProtection="0"/>
    <xf numFmtId="0" fontId="99" fillId="0" borderId="0"/>
    <xf numFmtId="0" fontId="97" fillId="0" borderId="0"/>
    <xf numFmtId="167" fontId="97" fillId="0" borderId="0" applyFont="0" applyFill="0" applyBorder="0" applyAlignment="0" applyProtection="0"/>
    <xf numFmtId="0" fontId="97" fillId="0" borderId="0"/>
    <xf numFmtId="0" fontId="366" fillId="0" borderId="0"/>
    <xf numFmtId="168" fontId="366" fillId="0" borderId="0" applyFont="0" applyFill="0" applyBorder="0" applyAlignment="0" applyProtection="0"/>
    <xf numFmtId="9" fontId="366" fillId="0" borderId="0" applyFont="0" applyFill="0" applyBorder="0" applyAlignment="0" applyProtection="0"/>
    <xf numFmtId="0" fontId="96" fillId="0" borderId="0"/>
    <xf numFmtId="168" fontId="96" fillId="0" borderId="0" applyFont="0" applyFill="0" applyBorder="0" applyAlignment="0" applyProtection="0"/>
    <xf numFmtId="0" fontId="270" fillId="0" borderId="0"/>
    <xf numFmtId="0" fontId="374" fillId="0" borderId="0"/>
    <xf numFmtId="168" fontId="374" fillId="0" borderId="0" applyFont="0" applyFill="0" applyBorder="0" applyAlignment="0" applyProtection="0"/>
    <xf numFmtId="9" fontId="374" fillId="0" borderId="0" applyFont="0" applyFill="0" applyBorder="0" applyAlignment="0" applyProtection="0"/>
    <xf numFmtId="0" fontId="95" fillId="0" borderId="0"/>
    <xf numFmtId="168" fontId="95" fillId="0" borderId="0" applyFont="0" applyFill="0" applyBorder="0" applyAlignment="0" applyProtection="0"/>
    <xf numFmtId="167" fontId="95" fillId="0" borderId="0" applyFont="0" applyFill="0" applyBorder="0" applyAlignment="0" applyProtection="0"/>
    <xf numFmtId="0" fontId="95" fillId="0" borderId="0"/>
    <xf numFmtId="0" fontId="95" fillId="0" borderId="0"/>
    <xf numFmtId="0" fontId="271" fillId="0" borderId="0"/>
    <xf numFmtId="0" fontId="92" fillId="0" borderId="0"/>
    <xf numFmtId="167" fontId="92" fillId="0" borderId="0" applyFont="0" applyFill="0" applyBorder="0" applyAlignment="0" applyProtection="0"/>
    <xf numFmtId="0" fontId="92" fillId="0" borderId="0"/>
    <xf numFmtId="0" fontId="92" fillId="0" borderId="0"/>
    <xf numFmtId="0" fontId="91" fillId="0" borderId="0"/>
    <xf numFmtId="168" fontId="91" fillId="0" borderId="0" applyFont="0" applyFill="0" applyBorder="0" applyAlignment="0" applyProtection="0"/>
    <xf numFmtId="0" fontId="89" fillId="0" borderId="0"/>
    <xf numFmtId="168" fontId="89" fillId="0" borderId="0" applyFont="0" applyFill="0" applyBorder="0" applyAlignment="0" applyProtection="0"/>
    <xf numFmtId="167" fontId="89" fillId="0" borderId="0" applyFont="0" applyFill="0" applyBorder="0" applyAlignment="0" applyProtection="0"/>
    <xf numFmtId="0" fontId="89" fillId="0" borderId="0"/>
    <xf numFmtId="0" fontId="89" fillId="0" borderId="0"/>
    <xf numFmtId="0" fontId="87" fillId="0" borderId="0"/>
    <xf numFmtId="167" fontId="87" fillId="0" borderId="0" applyFont="0" applyFill="0" applyBorder="0" applyAlignment="0" applyProtection="0"/>
    <xf numFmtId="0" fontId="87" fillId="0" borderId="0"/>
    <xf numFmtId="0" fontId="87" fillId="0" borderId="0"/>
    <xf numFmtId="0" fontId="376" fillId="0" borderId="0"/>
    <xf numFmtId="168" fontId="376" fillId="0" borderId="0" applyFont="0" applyFill="0" applyBorder="0" applyAlignment="0" applyProtection="0"/>
    <xf numFmtId="9" fontId="376" fillId="0" borderId="0" applyFont="0" applyFill="0" applyBorder="0" applyAlignment="0" applyProtection="0"/>
    <xf numFmtId="0" fontId="86" fillId="0" borderId="0"/>
    <xf numFmtId="168" fontId="86" fillId="0" borderId="0" applyFont="0" applyFill="0" applyBorder="0" applyAlignment="0" applyProtection="0"/>
    <xf numFmtId="0" fontId="85" fillId="0" borderId="0"/>
    <xf numFmtId="167" fontId="85" fillId="0" borderId="0" applyFont="0" applyFill="0" applyBorder="0" applyAlignment="0" applyProtection="0"/>
    <xf numFmtId="0" fontId="85" fillId="0" borderId="0"/>
    <xf numFmtId="0" fontId="85" fillId="0" borderId="0"/>
    <xf numFmtId="0" fontId="270" fillId="0" borderId="0"/>
    <xf numFmtId="0" fontId="84" fillId="0" borderId="0"/>
    <xf numFmtId="43" fontId="84" fillId="0" borderId="0" applyFont="0" applyFill="0" applyBorder="0" applyAlignment="0" applyProtection="0"/>
    <xf numFmtId="168" fontId="84" fillId="0" borderId="0" applyFont="0" applyFill="0" applyBorder="0" applyAlignment="0" applyProtection="0"/>
    <xf numFmtId="0" fontId="82" fillId="0" borderId="0"/>
    <xf numFmtId="168" fontId="82" fillId="0" borderId="0" applyFont="0" applyFill="0" applyBorder="0" applyAlignment="0" applyProtection="0"/>
    <xf numFmtId="167"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9" fontId="82" fillId="0" borderId="0" applyFont="0" applyFill="0" applyBorder="0" applyAlignment="0" applyProtection="0"/>
    <xf numFmtId="0" fontId="81" fillId="0" borderId="0"/>
    <xf numFmtId="168" fontId="81" fillId="0" borderId="0" applyFont="0" applyFill="0" applyBorder="0" applyAlignment="0" applyProtection="0"/>
    <xf numFmtId="9" fontId="81" fillId="0" borderId="0" applyFont="0" applyFill="0" applyBorder="0" applyAlignment="0" applyProtection="0"/>
    <xf numFmtId="0" fontId="80" fillId="0" borderId="0"/>
    <xf numFmtId="167" fontId="80" fillId="0" borderId="0" applyFont="0" applyFill="0" applyBorder="0" applyAlignment="0" applyProtection="0"/>
    <xf numFmtId="0" fontId="80" fillId="0" borderId="0"/>
    <xf numFmtId="0" fontId="80" fillId="0" borderId="0"/>
    <xf numFmtId="0" fontId="79" fillId="0" borderId="0"/>
    <xf numFmtId="168" fontId="79" fillId="0" borderId="0" applyFont="0" applyFill="0" applyBorder="0" applyAlignment="0" applyProtection="0"/>
    <xf numFmtId="167" fontId="79" fillId="0" borderId="0" applyFont="0" applyFill="0" applyBorder="0" applyAlignment="0" applyProtection="0"/>
    <xf numFmtId="0" fontId="79" fillId="0" borderId="0"/>
    <xf numFmtId="0" fontId="79" fillId="0" borderId="0"/>
    <xf numFmtId="9" fontId="79" fillId="0" borderId="0" applyFont="0" applyFill="0" applyBorder="0" applyAlignment="0" applyProtection="0"/>
    <xf numFmtId="168" fontId="270" fillId="0" borderId="0" applyFont="0" applyFill="0" applyBorder="0" applyAlignment="0" applyProtection="0"/>
    <xf numFmtId="0" fontId="78" fillId="0" borderId="0"/>
    <xf numFmtId="168" fontId="78" fillId="0" borderId="0" applyFont="0" applyFill="0" applyBorder="0" applyAlignment="0" applyProtection="0"/>
    <xf numFmtId="167" fontId="78" fillId="0" borderId="0" applyFont="0" applyFill="0" applyBorder="0" applyAlignment="0" applyProtection="0"/>
    <xf numFmtId="0" fontId="78" fillId="0" borderId="0"/>
    <xf numFmtId="0" fontId="78" fillId="0" borderId="0"/>
    <xf numFmtId="9" fontId="78" fillId="0" borderId="0" applyFont="0" applyFill="0" applyBorder="0" applyAlignment="0" applyProtection="0"/>
    <xf numFmtId="0" fontId="77" fillId="0" borderId="0"/>
    <xf numFmtId="9" fontId="77" fillId="0" borderId="0" applyFont="0" applyFill="0" applyBorder="0" applyAlignment="0" applyProtection="0"/>
    <xf numFmtId="0" fontId="76" fillId="0" borderId="0"/>
    <xf numFmtId="168" fontId="76" fillId="0" borderId="0" applyFont="0" applyFill="0" applyBorder="0" applyAlignment="0" applyProtection="0"/>
    <xf numFmtId="167" fontId="76" fillId="0" borderId="0" applyFont="0" applyFill="0" applyBorder="0" applyAlignment="0" applyProtection="0"/>
    <xf numFmtId="0" fontId="76" fillId="0" borderId="0"/>
    <xf numFmtId="0" fontId="76" fillId="0" borderId="0"/>
    <xf numFmtId="0" fontId="75" fillId="0" borderId="0"/>
    <xf numFmtId="168" fontId="75" fillId="0" borderId="0" applyFont="0" applyFill="0" applyBorder="0" applyAlignment="0" applyProtection="0"/>
    <xf numFmtId="0" fontId="74" fillId="0" borderId="0"/>
    <xf numFmtId="9" fontId="74" fillId="0" borderId="0" applyFont="0" applyFill="0" applyBorder="0" applyAlignment="0" applyProtection="0"/>
    <xf numFmtId="0" fontId="73" fillId="0" borderId="0"/>
    <xf numFmtId="167" fontId="73" fillId="0" borderId="0" applyFont="0" applyFill="0" applyBorder="0" applyAlignment="0" applyProtection="0"/>
    <xf numFmtId="0" fontId="73" fillId="0" borderId="0"/>
    <xf numFmtId="0" fontId="73" fillId="0" borderId="0"/>
    <xf numFmtId="0" fontId="72" fillId="0" borderId="0"/>
    <xf numFmtId="168" fontId="72" fillId="0" borderId="0" applyFont="0" applyFill="0" applyBorder="0" applyAlignment="0" applyProtection="0"/>
    <xf numFmtId="167" fontId="72" fillId="0" borderId="0" applyFont="0" applyFill="0" applyBorder="0" applyAlignment="0" applyProtection="0"/>
    <xf numFmtId="0" fontId="72" fillId="0" borderId="0"/>
    <xf numFmtId="0" fontId="72" fillId="0" borderId="0"/>
    <xf numFmtId="9" fontId="72" fillId="0" borderId="0" applyFont="0" applyFill="0" applyBorder="0" applyAlignment="0" applyProtection="0"/>
    <xf numFmtId="0" fontId="71" fillId="0" borderId="0"/>
    <xf numFmtId="167" fontId="71" fillId="0" borderId="0" applyFont="0" applyFill="0" applyBorder="0" applyAlignment="0" applyProtection="0"/>
    <xf numFmtId="0" fontId="70" fillId="0" borderId="0"/>
    <xf numFmtId="168" fontId="70" fillId="0" borderId="0" applyFont="0" applyFill="0" applyBorder="0" applyAlignment="0" applyProtection="0"/>
    <xf numFmtId="9" fontId="70" fillId="0" borderId="0" applyFont="0" applyFill="0" applyBorder="0" applyAlignment="0" applyProtection="0"/>
    <xf numFmtId="167" fontId="70" fillId="0" borderId="0" applyFont="0" applyFill="0" applyBorder="0" applyAlignment="0" applyProtection="0"/>
    <xf numFmtId="0" fontId="70" fillId="0" borderId="0"/>
    <xf numFmtId="0" fontId="70" fillId="0" borderId="0"/>
    <xf numFmtId="0" fontId="68" fillId="0" borderId="0"/>
    <xf numFmtId="9" fontId="68" fillId="0" borderId="0" applyFont="0" applyFill="0" applyBorder="0" applyAlignment="0" applyProtection="0"/>
    <xf numFmtId="0" fontId="67" fillId="0" borderId="0"/>
    <xf numFmtId="167" fontId="67" fillId="0" borderId="0" applyFont="0" applyFill="0" applyBorder="0" applyAlignment="0" applyProtection="0"/>
    <xf numFmtId="0" fontId="67" fillId="0" borderId="0"/>
    <xf numFmtId="0" fontId="67" fillId="0" borderId="0"/>
    <xf numFmtId="0" fontId="376" fillId="0" borderId="0"/>
    <xf numFmtId="168" fontId="376" fillId="0" borderId="0" applyFont="0" applyFill="0" applyBorder="0" applyAlignment="0" applyProtection="0"/>
    <xf numFmtId="0" fontId="67" fillId="0" borderId="0"/>
    <xf numFmtId="9" fontId="376" fillId="0" borderId="0" applyFont="0" applyFill="0" applyBorder="0" applyAlignment="0" applyProtection="0"/>
    <xf numFmtId="168" fontId="67" fillId="0" borderId="0" applyFont="0" applyFill="0" applyBorder="0" applyAlignment="0" applyProtection="0"/>
    <xf numFmtId="0" fontId="66" fillId="0" borderId="0"/>
    <xf numFmtId="167" fontId="66" fillId="0" borderId="0" applyFont="0" applyFill="0" applyBorder="0" applyAlignment="0" applyProtection="0"/>
    <xf numFmtId="0" fontId="66" fillId="0" borderId="0"/>
    <xf numFmtId="0" fontId="66" fillId="0" borderId="0"/>
    <xf numFmtId="0" fontId="65" fillId="0" borderId="0"/>
    <xf numFmtId="9" fontId="65" fillId="0" borderId="0" applyFont="0" applyFill="0" applyBorder="0" applyAlignment="0" applyProtection="0"/>
    <xf numFmtId="44" fontId="65" fillId="0" borderId="0" applyFont="0" applyFill="0" applyBorder="0" applyAlignment="0" applyProtection="0"/>
    <xf numFmtId="0" fontId="64" fillId="0" borderId="0"/>
    <xf numFmtId="0" fontId="64" fillId="0" borderId="0"/>
    <xf numFmtId="0" fontId="64" fillId="0" borderId="0"/>
    <xf numFmtId="167" fontId="64" fillId="0" borderId="0" applyFont="0" applyFill="0" applyBorder="0" applyAlignment="0" applyProtection="0"/>
    <xf numFmtId="0" fontId="270" fillId="0" borderId="0"/>
    <xf numFmtId="168" fontId="270" fillId="0" borderId="0" applyFont="0" applyFill="0" applyBorder="0" applyAlignment="0" applyProtection="0"/>
    <xf numFmtId="0" fontId="62" fillId="0" borderId="0"/>
    <xf numFmtId="9" fontId="270" fillId="0" borderId="0" applyFont="0" applyFill="0" applyBorder="0" applyAlignment="0" applyProtection="0"/>
    <xf numFmtId="43" fontId="62" fillId="0" borderId="0" applyFont="0" applyFill="0" applyBorder="0" applyAlignment="0" applyProtection="0"/>
    <xf numFmtId="168" fontId="62" fillId="0" borderId="0" applyFont="0" applyFill="0" applyBorder="0" applyAlignment="0" applyProtection="0"/>
    <xf numFmtId="167" fontId="62" fillId="0" borderId="0" applyFont="0" applyFill="0" applyBorder="0" applyAlignment="0" applyProtection="0"/>
    <xf numFmtId="0" fontId="62" fillId="0" borderId="0"/>
    <xf numFmtId="0" fontId="62" fillId="0" borderId="0"/>
    <xf numFmtId="9" fontId="62" fillId="0" borderId="0" applyFont="0" applyFill="0" applyBorder="0" applyAlignment="0" applyProtection="0"/>
    <xf numFmtId="44" fontId="62" fillId="0" borderId="0" applyFont="0" applyFill="0" applyBorder="0" applyAlignment="0" applyProtection="0"/>
    <xf numFmtId="0" fontId="61" fillId="0" borderId="0"/>
    <xf numFmtId="43" fontId="61" fillId="0" borderId="0" applyFont="0" applyFill="0" applyBorder="0" applyAlignment="0" applyProtection="0"/>
    <xf numFmtId="168" fontId="61" fillId="0" borderId="0" applyFont="0" applyFill="0" applyBorder="0" applyAlignment="0" applyProtection="0"/>
    <xf numFmtId="167" fontId="61" fillId="0" borderId="0" applyFont="0" applyFill="0" applyBorder="0" applyAlignment="0" applyProtection="0"/>
    <xf numFmtId="0" fontId="61" fillId="0" borderId="0"/>
    <xf numFmtId="0" fontId="61" fillId="0" borderId="0"/>
    <xf numFmtId="0" fontId="60" fillId="0" borderId="0"/>
    <xf numFmtId="9" fontId="60" fillId="0" borderId="0" applyFont="0" applyFill="0" applyBorder="0" applyAlignment="0" applyProtection="0"/>
    <xf numFmtId="44" fontId="60" fillId="0" borderId="0" applyFont="0" applyFill="0" applyBorder="0" applyAlignment="0" applyProtection="0"/>
    <xf numFmtId="0" fontId="58" fillId="0" borderId="0"/>
    <xf numFmtId="167" fontId="58" fillId="0" borderId="0" applyFont="0" applyFill="0" applyBorder="0" applyAlignment="0" applyProtection="0"/>
    <xf numFmtId="0" fontId="58" fillId="0" borderId="0"/>
    <xf numFmtId="0" fontId="58" fillId="0" borderId="0"/>
    <xf numFmtId="0" fontId="57" fillId="0" borderId="0"/>
    <xf numFmtId="168" fontId="57" fillId="0" borderId="0" applyFont="0" applyFill="0" applyBorder="0" applyAlignment="0" applyProtection="0"/>
    <xf numFmtId="0" fontId="56" fillId="0" borderId="0"/>
    <xf numFmtId="9" fontId="56" fillId="0" borderId="0" applyFont="0" applyFill="0" applyBorder="0" applyAlignment="0" applyProtection="0"/>
    <xf numFmtId="44" fontId="56" fillId="0" borderId="0" applyFont="0" applyFill="0" applyBorder="0" applyAlignment="0" applyProtection="0"/>
    <xf numFmtId="0" fontId="56" fillId="0" borderId="0"/>
    <xf numFmtId="43" fontId="56" fillId="0" borderId="0" applyFont="0" applyFill="0" applyBorder="0" applyAlignment="0" applyProtection="0"/>
    <xf numFmtId="0" fontId="381" fillId="0" borderId="0"/>
    <xf numFmtId="168" fontId="381" fillId="0" borderId="0" applyFont="0" applyFill="0" applyBorder="0" applyAlignment="0" applyProtection="0"/>
    <xf numFmtId="9" fontId="381" fillId="0" borderId="0" applyFont="0" applyFill="0" applyBorder="0" applyAlignment="0" applyProtection="0"/>
    <xf numFmtId="0" fontId="55" fillId="0" borderId="0"/>
    <xf numFmtId="168" fontId="55" fillId="0" borderId="0" applyFont="0" applyFill="0" applyBorder="0" applyAlignment="0" applyProtection="0"/>
    <xf numFmtId="9" fontId="55" fillId="0" borderId="0" applyFont="0" applyFill="0" applyBorder="0" applyAlignment="0" applyProtection="0"/>
    <xf numFmtId="167" fontId="55"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43" fontId="270" fillId="0" borderId="0" applyFont="0" applyFill="0" applyBorder="0" applyAlignment="0" applyProtection="0"/>
    <xf numFmtId="0" fontId="54" fillId="0" borderId="0"/>
    <xf numFmtId="167" fontId="54" fillId="0" borderId="0" applyFont="0" applyFill="0" applyBorder="0" applyAlignment="0" applyProtection="0"/>
    <xf numFmtId="0" fontId="54" fillId="0" borderId="0"/>
    <xf numFmtId="0" fontId="54" fillId="0" borderId="0"/>
    <xf numFmtId="0" fontId="53" fillId="0" borderId="0"/>
    <xf numFmtId="167" fontId="53" fillId="0" borderId="0" applyFont="0" applyFill="0" applyBorder="0" applyAlignment="0" applyProtection="0"/>
    <xf numFmtId="0" fontId="53" fillId="0" borderId="0"/>
    <xf numFmtId="0" fontId="53" fillId="0" borderId="0"/>
    <xf numFmtId="0" fontId="52" fillId="0" borderId="0"/>
    <xf numFmtId="168" fontId="52" fillId="0" borderId="0" applyFont="0" applyFill="0" applyBorder="0" applyAlignment="0" applyProtection="0"/>
    <xf numFmtId="167"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44" fontId="52" fillId="0" borderId="0" applyFont="0" applyFill="0" applyBorder="0" applyAlignment="0" applyProtection="0"/>
    <xf numFmtId="0" fontId="51" fillId="0" borderId="0"/>
    <xf numFmtId="168" fontId="51" fillId="0" borderId="0" applyFont="0" applyFill="0" applyBorder="0" applyAlignment="0" applyProtection="0"/>
    <xf numFmtId="0" fontId="50" fillId="0" borderId="0"/>
    <xf numFmtId="167" fontId="50" fillId="0" borderId="0" applyFont="0" applyFill="0" applyBorder="0" applyAlignment="0" applyProtection="0"/>
    <xf numFmtId="0" fontId="50" fillId="0" borderId="0"/>
    <xf numFmtId="0" fontId="50" fillId="0" borderId="0"/>
    <xf numFmtId="0" fontId="49" fillId="0" borderId="0"/>
    <xf numFmtId="9" fontId="49" fillId="0" borderId="0" applyFont="0" applyFill="0" applyBorder="0" applyAlignment="0" applyProtection="0"/>
    <xf numFmtId="44" fontId="49" fillId="0" borderId="0" applyFont="0" applyFill="0" applyBorder="0" applyAlignment="0" applyProtection="0"/>
    <xf numFmtId="0" fontId="48" fillId="0" borderId="0"/>
    <xf numFmtId="168" fontId="48" fillId="0" borderId="0" applyFont="0" applyFill="0" applyBorder="0" applyAlignment="0" applyProtection="0"/>
    <xf numFmtId="0" fontId="48" fillId="0" borderId="0"/>
    <xf numFmtId="0" fontId="48" fillId="0" borderId="0"/>
    <xf numFmtId="167"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44" fontId="48" fillId="0" borderId="0" applyFont="0" applyFill="0" applyBorder="0" applyAlignment="0" applyProtection="0"/>
    <xf numFmtId="0" fontId="47" fillId="0" borderId="0"/>
    <xf numFmtId="168" fontId="47" fillId="0" borderId="0" applyFont="0" applyFill="0" applyBorder="0" applyAlignment="0" applyProtection="0"/>
    <xf numFmtId="167"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44" fontId="47" fillId="0" borderId="0" applyFont="0" applyFill="0" applyBorder="0" applyAlignment="0" applyProtection="0"/>
    <xf numFmtId="0" fontId="46" fillId="0" borderId="0"/>
    <xf numFmtId="168" fontId="46" fillId="0" borderId="0" applyFont="0" applyFill="0" applyBorder="0" applyAlignment="0" applyProtection="0"/>
    <xf numFmtId="0" fontId="45" fillId="0" borderId="0"/>
    <xf numFmtId="167" fontId="45" fillId="0" borderId="0" applyFont="0" applyFill="0" applyBorder="0" applyAlignment="0" applyProtection="0"/>
    <xf numFmtId="0" fontId="45" fillId="0" borderId="0"/>
    <xf numFmtId="0" fontId="45" fillId="0" borderId="0"/>
    <xf numFmtId="9" fontId="45" fillId="0" borderId="0" applyFont="0" applyFill="0" applyBorder="0" applyAlignment="0" applyProtection="0"/>
    <xf numFmtId="44" fontId="45" fillId="0" borderId="0" applyFont="0" applyFill="0" applyBorder="0" applyAlignment="0" applyProtection="0"/>
    <xf numFmtId="0" fontId="44" fillId="0" borderId="0"/>
    <xf numFmtId="168" fontId="44" fillId="0" borderId="0" applyFont="0" applyFill="0" applyBorder="0" applyAlignment="0" applyProtection="0"/>
    <xf numFmtId="9" fontId="44" fillId="0" borderId="0" applyFont="0" applyFill="0" applyBorder="0" applyAlignment="0" applyProtection="0"/>
    <xf numFmtId="44" fontId="44" fillId="0" borderId="0" applyFont="0" applyFill="0" applyBorder="0" applyAlignment="0" applyProtection="0"/>
    <xf numFmtId="0" fontId="43" fillId="0" borderId="0"/>
    <xf numFmtId="168" fontId="43" fillId="0" borderId="0" applyFont="0" applyFill="0" applyBorder="0" applyAlignment="0" applyProtection="0"/>
    <xf numFmtId="0" fontId="42" fillId="0" borderId="0"/>
    <xf numFmtId="168" fontId="42" fillId="0" borderId="0" applyFont="0" applyFill="0" applyBorder="0" applyAlignment="0" applyProtection="0"/>
    <xf numFmtId="0" fontId="41" fillId="0" borderId="0"/>
    <xf numFmtId="167"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168" fontId="40" fillId="0" borderId="0" applyFont="0" applyFill="0" applyBorder="0" applyAlignment="0" applyProtection="0"/>
    <xf numFmtId="167"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44" fontId="40" fillId="0" borderId="0" applyFont="0" applyFill="0" applyBorder="0" applyAlignment="0" applyProtection="0"/>
    <xf numFmtId="0" fontId="39" fillId="0" borderId="0"/>
    <xf numFmtId="168" fontId="39" fillId="0" borderId="0" applyFont="0" applyFill="0" applyBorder="0" applyAlignment="0" applyProtection="0"/>
    <xf numFmtId="167"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44" fontId="39" fillId="0" borderId="0" applyFont="0" applyFill="0" applyBorder="0" applyAlignment="0" applyProtection="0"/>
    <xf numFmtId="0" fontId="38" fillId="0" borderId="0"/>
    <xf numFmtId="168" fontId="38" fillId="0" borderId="0" applyFont="0" applyFill="0" applyBorder="0" applyAlignment="0" applyProtection="0"/>
    <xf numFmtId="0" fontId="37" fillId="0" borderId="0"/>
    <xf numFmtId="167"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44" fontId="37" fillId="0" borderId="0" applyFont="0" applyFill="0" applyBorder="0" applyAlignment="0" applyProtection="0"/>
    <xf numFmtId="0" fontId="36" fillId="0" borderId="0"/>
    <xf numFmtId="168" fontId="36" fillId="0" borderId="0" applyFont="0" applyFill="0" applyBorder="0" applyAlignment="0" applyProtection="0"/>
    <xf numFmtId="167"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44" fontId="36" fillId="0" borderId="0" applyFont="0" applyFill="0" applyBorder="0" applyAlignment="0" applyProtection="0"/>
    <xf numFmtId="0" fontId="35" fillId="0" borderId="0"/>
    <xf numFmtId="0" fontId="34" fillId="0" borderId="0"/>
    <xf numFmtId="167"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44" fontId="34" fillId="0" borderId="0" applyFont="0" applyFill="0" applyBorder="0" applyAlignment="0" applyProtection="0"/>
    <xf numFmtId="0" fontId="33" fillId="0" borderId="0"/>
    <xf numFmtId="168" fontId="33" fillId="0" borderId="0" applyFont="0" applyFill="0" applyBorder="0" applyAlignment="0" applyProtection="0"/>
    <xf numFmtId="0" fontId="32" fillId="0" borderId="0"/>
    <xf numFmtId="9" fontId="32" fillId="0" borderId="0" applyFont="0" applyFill="0" applyBorder="0" applyAlignment="0" applyProtection="0"/>
    <xf numFmtId="44" fontId="32" fillId="0" borderId="0" applyFont="0" applyFill="0" applyBorder="0" applyAlignment="0" applyProtection="0"/>
    <xf numFmtId="0" fontId="31" fillId="0" borderId="0"/>
    <xf numFmtId="168" fontId="31" fillId="0" borderId="0" applyFont="0" applyFill="0" applyBorder="0" applyAlignment="0" applyProtection="0"/>
    <xf numFmtId="167" fontId="31" fillId="0" borderId="0" applyFont="0" applyFill="0" applyBorder="0" applyAlignment="0" applyProtection="0"/>
    <xf numFmtId="0" fontId="31" fillId="0" borderId="0"/>
    <xf numFmtId="0" fontId="30" fillId="0" borderId="0"/>
    <xf numFmtId="9" fontId="30" fillId="0" borderId="0" applyFont="0" applyFill="0" applyBorder="0" applyAlignment="0" applyProtection="0"/>
    <xf numFmtId="44" fontId="30" fillId="0" borderId="0" applyFont="0" applyFill="0" applyBorder="0" applyAlignment="0" applyProtection="0"/>
    <xf numFmtId="0" fontId="29" fillId="0" borderId="0"/>
    <xf numFmtId="168" fontId="29" fillId="0" borderId="0" applyFont="0" applyFill="0" applyBorder="0" applyAlignment="0" applyProtection="0"/>
    <xf numFmtId="0" fontId="28" fillId="0" borderId="0"/>
    <xf numFmtId="167" fontId="28" fillId="0" borderId="0" applyFont="0" applyFill="0" applyBorder="0" applyAlignment="0" applyProtection="0"/>
    <xf numFmtId="0" fontId="28" fillId="0" borderId="0"/>
    <xf numFmtId="0" fontId="27" fillId="0" borderId="0"/>
    <xf numFmtId="9" fontId="27" fillId="0" borderId="0" applyFont="0" applyFill="0" applyBorder="0" applyAlignment="0" applyProtection="0"/>
    <xf numFmtId="44" fontId="27" fillId="0" borderId="0" applyFont="0" applyFill="0" applyBorder="0" applyAlignment="0" applyProtection="0"/>
    <xf numFmtId="0" fontId="26" fillId="0" borderId="0"/>
    <xf numFmtId="167" fontId="26" fillId="0" borderId="0" applyFont="0" applyFill="0" applyBorder="0" applyAlignment="0" applyProtection="0"/>
    <xf numFmtId="0" fontId="26" fillId="0" borderId="0"/>
    <xf numFmtId="9" fontId="26" fillId="0" borderId="0" applyFont="0" applyFill="0" applyBorder="0" applyAlignment="0" applyProtection="0"/>
    <xf numFmtId="44" fontId="26" fillId="0" borderId="0" applyFont="0" applyFill="0" applyBorder="0" applyAlignment="0" applyProtection="0"/>
    <xf numFmtId="168" fontId="26" fillId="0" borderId="0" applyFont="0" applyFill="0" applyBorder="0" applyAlignment="0" applyProtection="0"/>
    <xf numFmtId="0" fontId="25" fillId="0" borderId="0"/>
    <xf numFmtId="9" fontId="25" fillId="0" borderId="0" applyFont="0" applyFill="0" applyBorder="0" applyAlignment="0" applyProtection="0"/>
    <xf numFmtId="44" fontId="25" fillId="0" borderId="0" applyFont="0" applyFill="0" applyBorder="0" applyAlignment="0" applyProtection="0"/>
    <xf numFmtId="0" fontId="24" fillId="0" borderId="0"/>
    <xf numFmtId="168" fontId="24" fillId="0" borderId="0" applyFont="0" applyFill="0" applyBorder="0" applyAlignment="0" applyProtection="0"/>
    <xf numFmtId="0" fontId="23" fillId="0" borderId="0"/>
    <xf numFmtId="168" fontId="23"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9" fontId="22" fillId="0" borderId="0" applyFont="0" applyFill="0" applyBorder="0" applyAlignment="0" applyProtection="0"/>
    <xf numFmtId="44" fontId="22" fillId="0" borderId="0" applyFont="0" applyFill="0" applyBorder="0" applyAlignment="0" applyProtection="0"/>
    <xf numFmtId="0" fontId="21" fillId="0" borderId="0"/>
    <xf numFmtId="167" fontId="21"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168" fontId="21"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43" fontId="381" fillId="0" borderId="0" applyFont="0" applyFill="0" applyBorder="0" applyAlignment="0" applyProtection="0"/>
    <xf numFmtId="43" fontId="270" fillId="0" borderId="0" applyFont="0" applyFill="0" applyBorder="0" applyAlignment="0" applyProtection="0"/>
    <xf numFmtId="0" fontId="19" fillId="0" borderId="0"/>
    <xf numFmtId="167" fontId="19" fillId="0" borderId="0" applyFont="0" applyFill="0" applyBorder="0" applyAlignment="0" applyProtection="0"/>
    <xf numFmtId="0" fontId="19" fillId="0" borderId="0"/>
    <xf numFmtId="9"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167" fontId="17" fillId="0" borderId="0" applyFont="0" applyFill="0" applyBorder="0" applyAlignment="0" applyProtection="0"/>
    <xf numFmtId="0" fontId="17" fillId="0" borderId="0"/>
    <xf numFmtId="9" fontId="17" fillId="0" borderId="0" applyFont="0" applyFill="0" applyBorder="0" applyAlignment="0" applyProtection="0"/>
    <xf numFmtId="44" fontId="17" fillId="0" borderId="0" applyFont="0" applyFill="0" applyBorder="0" applyAlignment="0" applyProtection="0"/>
    <xf numFmtId="0" fontId="16" fillId="0" borderId="0"/>
    <xf numFmtId="0" fontId="15" fillId="0" borderId="0"/>
    <xf numFmtId="167" fontId="15" fillId="0" borderId="0" applyFont="0" applyFill="0" applyBorder="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3" fillId="0" borderId="0"/>
    <xf numFmtId="168" fontId="13" fillId="0" borderId="0" applyFont="0" applyFill="0" applyBorder="0" applyAlignment="0" applyProtection="0"/>
    <xf numFmtId="167" fontId="13" fillId="0" borderId="0" applyFont="0" applyFill="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0" fontId="12" fillId="0" borderId="0"/>
    <xf numFmtId="0" fontId="11" fillId="0" borderId="0"/>
    <xf numFmtId="167" fontId="11" fillId="0" borderId="0" applyFont="0" applyFill="0" applyBorder="0" applyAlignment="0" applyProtection="0"/>
    <xf numFmtId="0" fontId="11" fillId="0" borderId="0"/>
    <xf numFmtId="0" fontId="381"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0" fontId="390" fillId="0" borderId="0"/>
    <xf numFmtId="43" fontId="39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43" fontId="270" fillId="0" borderId="0" applyFont="0" applyFill="0" applyBorder="0" applyAlignment="0" applyProtection="0"/>
    <xf numFmtId="9" fontId="390" fillId="0" borderId="0" applyFont="0" applyFill="0" applyBorder="0" applyAlignment="0" applyProtection="0"/>
    <xf numFmtId="43" fontId="390" fillId="0" borderId="0" applyFont="0" applyFill="0" applyBorder="0" applyAlignment="0" applyProtection="0"/>
    <xf numFmtId="0" fontId="8" fillId="0" borderId="0"/>
    <xf numFmtId="168"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168" fontId="7" fillId="0" borderId="0" applyFont="0" applyFill="0" applyBorder="0" applyAlignment="0" applyProtection="0"/>
    <xf numFmtId="0" fontId="6" fillId="0" borderId="0"/>
    <xf numFmtId="168" fontId="6" fillId="0" borderId="0" applyFont="0" applyFill="0" applyBorder="0" applyAlignment="0" applyProtection="0"/>
    <xf numFmtId="44" fontId="269" fillId="0" borderId="0" applyFont="0" applyFill="0" applyBorder="0" applyAlignment="0" applyProtection="0"/>
    <xf numFmtId="0" fontId="395" fillId="0" borderId="0"/>
    <xf numFmtId="0" fontId="4" fillId="0" borderId="0"/>
    <xf numFmtId="168" fontId="4" fillId="0" borderId="0" applyFont="0" applyFill="0" applyBorder="0" applyAlignment="0" applyProtection="0"/>
    <xf numFmtId="0" fontId="2" fillId="0" borderId="0"/>
    <xf numFmtId="168" fontId="2" fillId="0" borderId="0" applyFont="0" applyFill="0" applyBorder="0" applyAlignment="0" applyProtection="0"/>
  </cellStyleXfs>
  <cellXfs count="1997">
    <xf numFmtId="0" fontId="0" fillId="0" borderId="0" xfId="0"/>
    <xf numFmtId="0" fontId="276" fillId="0" borderId="0" xfId="0" applyFont="1" applyAlignment="1">
      <alignment horizontal="centerContinuous" vertical="center"/>
    </xf>
    <xf numFmtId="0" fontId="279" fillId="0" borderId="0" xfId="0" applyFont="1" applyAlignment="1">
      <alignment vertical="center"/>
    </xf>
    <xf numFmtId="169" fontId="276" fillId="0" borderId="0" xfId="1" applyNumberFormat="1" applyFont="1" applyAlignment="1">
      <alignment vertical="center"/>
    </xf>
    <xf numFmtId="0" fontId="276" fillId="0" borderId="0" xfId="0" applyFont="1" applyAlignment="1">
      <alignment horizontal="center" vertical="center"/>
    </xf>
    <xf numFmtId="0" fontId="276" fillId="0" borderId="0" xfId="0" applyFont="1" applyAlignment="1">
      <alignment horizontal="right" vertical="center" wrapText="1"/>
    </xf>
    <xf numFmtId="4" fontId="276" fillId="0" borderId="0" xfId="0" applyNumberFormat="1" applyFont="1" applyAlignment="1">
      <alignment vertical="center"/>
    </xf>
    <xf numFmtId="173" fontId="276" fillId="0" borderId="0" xfId="0" applyNumberFormat="1" applyFont="1" applyAlignment="1">
      <alignment vertical="center"/>
    </xf>
    <xf numFmtId="4" fontId="276" fillId="0" borderId="0" xfId="5" applyNumberFormat="1" applyFont="1" applyFill="1" applyBorder="1" applyAlignment="1">
      <alignment vertical="center"/>
    </xf>
    <xf numFmtId="173" fontId="276" fillId="0" borderId="0" xfId="0" applyNumberFormat="1" applyFont="1" applyAlignment="1">
      <alignment horizontal="center" vertical="center"/>
    </xf>
    <xf numFmtId="49" fontId="276" fillId="0" borderId="0" xfId="0" applyNumberFormat="1" applyFont="1" applyAlignment="1">
      <alignment horizontal="centerContinuous" vertical="center"/>
    </xf>
    <xf numFmtId="175" fontId="276" fillId="0" borderId="0" xfId="0" applyNumberFormat="1" applyFont="1" applyAlignment="1">
      <alignment vertical="center"/>
    </xf>
    <xf numFmtId="0" fontId="276" fillId="0" borderId="0" xfId="4" applyFont="1" applyAlignment="1">
      <alignment vertical="center"/>
    </xf>
    <xf numFmtId="0" fontId="276" fillId="0" borderId="0" xfId="0" applyFont="1" applyAlignment="1">
      <alignment horizontal="left" vertical="center"/>
    </xf>
    <xf numFmtId="0" fontId="276" fillId="0" borderId="0" xfId="0" applyFont="1" applyAlignment="1">
      <alignment horizontal="left" vertical="center" wrapText="1"/>
    </xf>
    <xf numFmtId="175" fontId="288" fillId="0" borderId="0" xfId="0" applyNumberFormat="1" applyFont="1" applyAlignment="1">
      <alignment vertical="center"/>
    </xf>
    <xf numFmtId="49" fontId="276" fillId="0" borderId="0" xfId="0" applyNumberFormat="1" applyFont="1" applyAlignment="1">
      <alignment vertical="center"/>
    </xf>
    <xf numFmtId="169" fontId="276" fillId="0" borderId="0" xfId="1" applyNumberFormat="1" applyFont="1" applyFill="1" applyAlignment="1">
      <alignment vertical="center"/>
    </xf>
    <xf numFmtId="10" fontId="276" fillId="0" borderId="0" xfId="2" applyNumberFormat="1" applyFont="1" applyFill="1" applyAlignment="1">
      <alignment vertical="center"/>
    </xf>
    <xf numFmtId="172" fontId="276" fillId="0" borderId="0" xfId="0" applyNumberFormat="1" applyFont="1" applyAlignment="1">
      <alignment vertical="center"/>
    </xf>
    <xf numFmtId="0" fontId="276" fillId="0" borderId="0" xfId="0" applyFont="1" applyAlignment="1">
      <alignment vertical="center"/>
    </xf>
    <xf numFmtId="168" fontId="276" fillId="0" borderId="0" xfId="1" applyFont="1" applyAlignment="1">
      <alignment vertical="center"/>
    </xf>
    <xf numFmtId="168" fontId="276" fillId="0" borderId="0" xfId="1" applyFont="1" applyFill="1" applyBorder="1" applyAlignment="1">
      <alignment horizontal="right" vertical="center" wrapText="1"/>
    </xf>
    <xf numFmtId="179" fontId="276" fillId="0" borderId="0" xfId="0" applyNumberFormat="1" applyFont="1" applyAlignment="1">
      <alignment vertical="center"/>
    </xf>
    <xf numFmtId="168" fontId="276" fillId="0" borderId="0" xfId="1" applyFont="1" applyFill="1" applyAlignment="1">
      <alignment vertical="center"/>
    </xf>
    <xf numFmtId="168" fontId="276" fillId="0" borderId="0" xfId="1" applyFont="1" applyFill="1" applyBorder="1" applyAlignment="1">
      <alignment vertical="center"/>
    </xf>
    <xf numFmtId="168" fontId="276" fillId="0" borderId="0" xfId="0" applyNumberFormat="1" applyFont="1" applyAlignment="1">
      <alignment vertical="center"/>
    </xf>
    <xf numFmtId="0" fontId="288" fillId="0" borderId="0" xfId="0" applyFont="1" applyAlignment="1">
      <alignment vertical="center"/>
    </xf>
    <xf numFmtId="189" fontId="276" fillId="0" borderId="0" xfId="0" applyNumberFormat="1" applyFont="1" applyAlignment="1">
      <alignment vertical="center"/>
    </xf>
    <xf numFmtId="173" fontId="276" fillId="0" borderId="0" xfId="6" applyNumberFormat="1" applyFont="1" applyFill="1" applyBorder="1" applyAlignment="1">
      <alignment horizontal="center" vertical="center"/>
    </xf>
    <xf numFmtId="49" fontId="288" fillId="0" borderId="0" xfId="0" applyNumberFormat="1" applyFont="1" applyAlignment="1">
      <alignment vertical="center"/>
    </xf>
    <xf numFmtId="0" fontId="288" fillId="0" borderId="0" xfId="0" applyFont="1" applyAlignment="1">
      <alignment horizontal="center" vertical="center"/>
    </xf>
    <xf numFmtId="0" fontId="276" fillId="0" borderId="0" xfId="13" applyFont="1" applyAlignment="1">
      <alignment horizontal="right" vertical="center" wrapText="1"/>
    </xf>
    <xf numFmtId="169" fontId="276" fillId="0" borderId="0" xfId="1" applyNumberFormat="1" applyFont="1" applyFill="1" applyBorder="1" applyAlignment="1">
      <alignment vertical="center"/>
    </xf>
    <xf numFmtId="0" fontId="276" fillId="0" borderId="0" xfId="0" applyFont="1" applyAlignment="1">
      <alignment vertical="center" wrapText="1"/>
    </xf>
    <xf numFmtId="4" fontId="276" fillId="0" borderId="0" xfId="0" applyNumberFormat="1" applyFont="1" applyAlignment="1">
      <alignment horizontal="center" vertical="center"/>
    </xf>
    <xf numFmtId="189" fontId="276" fillId="0" borderId="0" xfId="0" applyNumberFormat="1" applyFont="1" applyAlignment="1">
      <alignment horizontal="center" vertical="center"/>
    </xf>
    <xf numFmtId="176" fontId="276" fillId="0" borderId="0" xfId="0" applyNumberFormat="1" applyFont="1" applyAlignment="1">
      <alignment horizontal="left" vertical="center"/>
    </xf>
    <xf numFmtId="3" fontId="288" fillId="0" borderId="0" xfId="1" applyNumberFormat="1" applyFont="1" applyFill="1" applyBorder="1" applyAlignment="1">
      <alignment horizontal="left" vertical="center" wrapText="1"/>
    </xf>
    <xf numFmtId="0" fontId="281" fillId="0" borderId="0" xfId="0" applyFont="1" applyAlignment="1">
      <alignment vertical="center"/>
    </xf>
    <xf numFmtId="49" fontId="276" fillId="0" borderId="0" xfId="0" applyNumberFormat="1" applyFont="1" applyAlignment="1">
      <alignment horizontal="center" vertical="center" wrapText="1"/>
    </xf>
    <xf numFmtId="49" fontId="280" fillId="2" borderId="0" xfId="0" applyNumberFormat="1" applyFont="1" applyFill="1" applyAlignment="1">
      <alignment horizontal="center" vertical="center"/>
    </xf>
    <xf numFmtId="0" fontId="288" fillId="0" borderId="1" xfId="0" applyFont="1" applyBorder="1" applyAlignment="1">
      <alignment horizontal="center" vertical="center" wrapText="1"/>
    </xf>
    <xf numFmtId="0" fontId="276" fillId="0" borderId="0" xfId="0" applyFont="1" applyAlignment="1">
      <alignment horizontal="center" vertical="center" wrapText="1"/>
    </xf>
    <xf numFmtId="177" fontId="276" fillId="0" borderId="0" xfId="0" applyNumberFormat="1" applyFont="1" applyAlignment="1">
      <alignment horizontal="center" vertical="center"/>
    </xf>
    <xf numFmtId="177" fontId="288" fillId="0" borderId="1" xfId="0" applyNumberFormat="1" applyFont="1" applyBorder="1" applyAlignment="1">
      <alignment horizontal="centerContinuous" vertical="center"/>
    </xf>
    <xf numFmtId="0" fontId="276" fillId="0" borderId="0" xfId="0" applyFont="1"/>
    <xf numFmtId="194" fontId="276" fillId="0" borderId="0" xfId="5" applyNumberFormat="1" applyFont="1" applyFill="1" applyAlignment="1">
      <alignment vertical="center" wrapText="1"/>
    </xf>
    <xf numFmtId="49" fontId="276" fillId="0" borderId="0" xfId="0" applyNumberFormat="1" applyFont="1" applyAlignment="1">
      <alignment vertical="center" wrapText="1"/>
    </xf>
    <xf numFmtId="176" fontId="276" fillId="0" borderId="0" xfId="0" applyNumberFormat="1" applyFont="1" applyAlignment="1">
      <alignment horizontal="center" vertical="center" wrapText="1"/>
    </xf>
    <xf numFmtId="168" fontId="276" fillId="0" borderId="0" xfId="1" applyFont="1" applyFill="1" applyAlignment="1">
      <alignment horizontal="center" vertical="center" wrapText="1"/>
    </xf>
    <xf numFmtId="172" fontId="276" fillId="0" borderId="0" xfId="0" applyNumberFormat="1" applyFont="1" applyAlignment="1">
      <alignment horizontal="center" vertical="center"/>
    </xf>
    <xf numFmtId="0" fontId="282" fillId="0" borderId="1" xfId="12" applyFont="1" applyBorder="1" applyAlignment="1">
      <alignment horizontal="center" vertical="center" wrapText="1"/>
    </xf>
    <xf numFmtId="49" fontId="288" fillId="0" borderId="0" xfId="0" applyNumberFormat="1" applyFont="1" applyAlignment="1">
      <alignment horizontal="center" vertical="center" wrapText="1"/>
    </xf>
    <xf numFmtId="168" fontId="279" fillId="4" borderId="1" xfId="1" applyFont="1" applyFill="1" applyBorder="1" applyAlignment="1">
      <alignment horizontal="right" vertical="center" wrapText="1"/>
    </xf>
    <xf numFmtId="10" fontId="279" fillId="4" borderId="1" xfId="2" applyNumberFormat="1" applyFont="1" applyFill="1" applyBorder="1" applyAlignment="1">
      <alignment horizontal="center" vertical="center" wrapText="1"/>
    </xf>
    <xf numFmtId="0" fontId="277" fillId="4" borderId="1" xfId="13" applyFont="1" applyFill="1" applyBorder="1" applyAlignment="1">
      <alignment vertical="center" wrapText="1"/>
    </xf>
    <xf numFmtId="0" fontId="278" fillId="2" borderId="1" xfId="13" applyFont="1" applyFill="1" applyBorder="1" applyAlignment="1">
      <alignment horizontal="center" vertical="center" wrapText="1"/>
    </xf>
    <xf numFmtId="0" fontId="282" fillId="0" borderId="5" xfId="12" applyFont="1" applyBorder="1" applyAlignment="1">
      <alignment horizontal="center" vertical="center" wrapText="1"/>
    </xf>
    <xf numFmtId="0" fontId="282" fillId="0" borderId="20" xfId="12" applyFont="1" applyBorder="1" applyAlignment="1">
      <alignment horizontal="center" vertical="center" wrapText="1"/>
    </xf>
    <xf numFmtId="168" fontId="287" fillId="0" borderId="0" xfId="1" applyFont="1" applyFill="1" applyAlignment="1">
      <alignment horizontal="center" vertical="center" wrapText="1"/>
    </xf>
    <xf numFmtId="168" fontId="287" fillId="0" borderId="0" xfId="1" applyFont="1" applyFill="1" applyBorder="1" applyAlignment="1">
      <alignment horizontal="center" vertical="center" wrapText="1"/>
    </xf>
    <xf numFmtId="182" fontId="287" fillId="0" borderId="0" xfId="2" applyNumberFormat="1" applyFont="1" applyFill="1" applyBorder="1" applyAlignment="1">
      <alignment horizontal="center" vertical="center" wrapText="1"/>
    </xf>
    <xf numFmtId="168" fontId="293" fillId="0" borderId="0" xfId="1" applyFont="1" applyFill="1" applyBorder="1" applyAlignment="1">
      <alignment horizontal="center" vertical="center" wrapText="1"/>
    </xf>
    <xf numFmtId="0" fontId="293" fillId="0" borderId="0" xfId="0" applyFont="1" applyAlignment="1">
      <alignment horizontal="center" vertical="center" wrapText="1"/>
    </xf>
    <xf numFmtId="0" fontId="293" fillId="0" borderId="1" xfId="0" applyFont="1" applyBorder="1" applyAlignment="1">
      <alignment horizontal="center" vertical="center" wrapText="1"/>
    </xf>
    <xf numFmtId="3" fontId="293" fillId="0" borderId="0" xfId="0" applyNumberFormat="1" applyFont="1" applyAlignment="1">
      <alignment horizontal="center" vertical="center" wrapText="1"/>
    </xf>
    <xf numFmtId="181" fontId="287" fillId="0" borderId="20" xfId="0" applyNumberFormat="1" applyFont="1" applyBorder="1" applyAlignment="1">
      <alignment horizontal="left" vertical="center" wrapText="1"/>
    </xf>
    <xf numFmtId="3" fontId="287" fillId="0" borderId="20" xfId="1" applyNumberFormat="1" applyFont="1" applyFill="1" applyBorder="1" applyAlignment="1">
      <alignment horizontal="center" vertical="center" wrapText="1"/>
    </xf>
    <xf numFmtId="183" fontId="287" fillId="0" borderId="20" xfId="1" applyNumberFormat="1" applyFont="1" applyFill="1" applyBorder="1" applyAlignment="1">
      <alignment horizontal="center" vertical="center" wrapText="1"/>
    </xf>
    <xf numFmtId="184" fontId="287" fillId="0" borderId="20" xfId="0" applyNumberFormat="1" applyFont="1" applyBorder="1" applyAlignment="1">
      <alignment horizontal="center" vertical="center" wrapText="1"/>
    </xf>
    <xf numFmtId="185" fontId="287" fillId="0" borderId="1" xfId="2" applyNumberFormat="1" applyFont="1" applyFill="1" applyBorder="1" applyAlignment="1">
      <alignment horizontal="center" vertical="center" wrapText="1"/>
    </xf>
    <xf numFmtId="186" fontId="287" fillId="0" borderId="1" xfId="2" applyNumberFormat="1" applyFont="1" applyFill="1" applyBorder="1" applyAlignment="1">
      <alignment horizontal="center" vertical="center" wrapText="1"/>
    </xf>
    <xf numFmtId="181" fontId="287" fillId="0" borderId="1" xfId="0" applyNumberFormat="1" applyFont="1" applyBorder="1" applyAlignment="1">
      <alignment horizontal="left" vertical="center" wrapText="1"/>
    </xf>
    <xf numFmtId="183" fontId="287" fillId="0" borderId="0" xfId="0" applyNumberFormat="1" applyFont="1" applyAlignment="1">
      <alignment horizontal="center" vertical="center" wrapText="1"/>
    </xf>
    <xf numFmtId="185" fontId="293" fillId="0" borderId="0" xfId="2" applyNumberFormat="1" applyFont="1" applyFill="1" applyBorder="1" applyAlignment="1">
      <alignment horizontal="center" vertical="center" wrapText="1"/>
    </xf>
    <xf numFmtId="186" fontId="293" fillId="0" borderId="0" xfId="2" applyNumberFormat="1" applyFont="1" applyFill="1" applyBorder="1" applyAlignment="1">
      <alignment horizontal="center" vertical="center" wrapText="1"/>
    </xf>
    <xf numFmtId="181" fontId="287" fillId="0" borderId="0" xfId="0" applyNumberFormat="1" applyFont="1" applyAlignment="1">
      <alignment horizontal="center" vertical="center" wrapText="1"/>
    </xf>
    <xf numFmtId="3" fontId="287" fillId="0" borderId="0" xfId="1" applyNumberFormat="1" applyFont="1" applyFill="1" applyBorder="1" applyAlignment="1">
      <alignment horizontal="center" vertical="center" wrapText="1"/>
    </xf>
    <xf numFmtId="187" fontId="287" fillId="0" borderId="0" xfId="1" applyNumberFormat="1" applyFont="1" applyFill="1" applyBorder="1" applyAlignment="1">
      <alignment horizontal="center" vertical="center" wrapText="1"/>
    </xf>
    <xf numFmtId="184" fontId="287" fillId="0" borderId="0" xfId="0" applyNumberFormat="1" applyFont="1" applyAlignment="1">
      <alignment horizontal="center" vertical="center" wrapText="1"/>
    </xf>
    <xf numFmtId="181" fontId="287" fillId="0" borderId="1" xfId="0" applyNumberFormat="1" applyFont="1" applyBorder="1" applyAlignment="1">
      <alignment horizontal="center" vertical="center" wrapText="1"/>
    </xf>
    <xf numFmtId="3" fontId="287" fillId="0" borderId="1" xfId="1" applyNumberFormat="1" applyFont="1" applyFill="1" applyBorder="1" applyAlignment="1">
      <alignment horizontal="center" vertical="center" wrapText="1"/>
    </xf>
    <xf numFmtId="183" fontId="287" fillId="0" borderId="1" xfId="1" applyNumberFormat="1" applyFont="1" applyFill="1" applyBorder="1" applyAlignment="1">
      <alignment horizontal="center" vertical="center" wrapText="1"/>
    </xf>
    <xf numFmtId="184" fontId="287" fillId="0" borderId="1" xfId="0" applyNumberFormat="1" applyFont="1" applyBorder="1" applyAlignment="1">
      <alignment horizontal="center" vertical="center" wrapText="1"/>
    </xf>
    <xf numFmtId="3" fontId="293" fillId="0" borderId="1" xfId="1" applyNumberFormat="1" applyFont="1" applyFill="1" applyBorder="1" applyAlignment="1">
      <alignment horizontal="center" vertical="center" wrapText="1"/>
    </xf>
    <xf numFmtId="3" fontId="293" fillId="0" borderId="0" xfId="1" applyNumberFormat="1" applyFont="1" applyFill="1" applyBorder="1" applyAlignment="1">
      <alignment horizontal="center" vertical="center" wrapText="1"/>
    </xf>
    <xf numFmtId="183" fontId="293" fillId="0" borderId="0" xfId="1" applyNumberFormat="1" applyFont="1" applyFill="1" applyBorder="1" applyAlignment="1">
      <alignment horizontal="center" vertical="center" wrapText="1"/>
    </xf>
    <xf numFmtId="184" fontId="293" fillId="0" borderId="0" xfId="0" applyNumberFormat="1" applyFont="1" applyAlignment="1">
      <alignment horizontal="center" vertical="center" wrapText="1"/>
    </xf>
    <xf numFmtId="188" fontId="293" fillId="0" borderId="1" xfId="0" applyNumberFormat="1" applyFont="1" applyBorder="1" applyAlignment="1">
      <alignment horizontal="center" vertical="center" wrapText="1"/>
    </xf>
    <xf numFmtId="14" fontId="293" fillId="0" borderId="0" xfId="0" applyNumberFormat="1" applyFont="1" applyAlignment="1">
      <alignment horizontal="center" vertical="center" wrapText="1"/>
    </xf>
    <xf numFmtId="183" fontId="287" fillId="0" borderId="0" xfId="1" applyNumberFormat="1" applyFont="1" applyFill="1" applyBorder="1" applyAlignment="1">
      <alignment horizontal="center" vertical="center" wrapText="1"/>
    </xf>
    <xf numFmtId="184" fontId="293" fillId="0" borderId="34" xfId="0" applyNumberFormat="1" applyFont="1" applyBorder="1" applyAlignment="1">
      <alignment horizontal="center" vertical="center" wrapText="1"/>
    </xf>
    <xf numFmtId="182" fontId="293" fillId="0" borderId="34" xfId="2" applyNumberFormat="1" applyFont="1" applyFill="1" applyBorder="1" applyAlignment="1">
      <alignment horizontal="center" vertical="center" wrapText="1"/>
    </xf>
    <xf numFmtId="182" fontId="293" fillId="0" borderId="0" xfId="2" applyNumberFormat="1" applyFont="1" applyFill="1" applyBorder="1" applyAlignment="1">
      <alignment horizontal="center" vertical="center" wrapText="1"/>
    </xf>
    <xf numFmtId="168" fontId="287" fillId="0" borderId="0" xfId="0" applyNumberFormat="1" applyFont="1" applyAlignment="1">
      <alignment horizontal="center" vertical="center" wrapText="1"/>
    </xf>
    <xf numFmtId="185" fontId="287" fillId="0" borderId="0" xfId="2" applyNumberFormat="1" applyFont="1" applyFill="1" applyBorder="1" applyAlignment="1">
      <alignment horizontal="center" vertical="center" wrapText="1"/>
    </xf>
    <xf numFmtId="4" fontId="287" fillId="0" borderId="0" xfId="0" applyNumberFormat="1" applyFont="1" applyAlignment="1">
      <alignment horizontal="center" vertical="center" wrapText="1"/>
    </xf>
    <xf numFmtId="183" fontId="287" fillId="0" borderId="1" xfId="0" applyNumberFormat="1" applyFont="1" applyBorder="1" applyAlignment="1">
      <alignment horizontal="center" vertical="center" wrapText="1"/>
    </xf>
    <xf numFmtId="49" fontId="276" fillId="0" borderId="0" xfId="0" applyNumberFormat="1" applyFont="1" applyAlignment="1">
      <alignment horizontal="center" vertical="center"/>
    </xf>
    <xf numFmtId="167" fontId="276" fillId="0" borderId="0" xfId="0" applyNumberFormat="1" applyFont="1" applyAlignment="1">
      <alignment horizontal="center" vertical="center"/>
    </xf>
    <xf numFmtId="0" fontId="288" fillId="0" borderId="0" xfId="0" applyFont="1" applyAlignment="1">
      <alignment horizontal="center" vertical="center" wrapText="1"/>
    </xf>
    <xf numFmtId="0" fontId="315" fillId="0" borderId="0" xfId="4" applyFont="1" applyAlignment="1">
      <alignment vertical="center" wrapText="1"/>
    </xf>
    <xf numFmtId="4" fontId="276" fillId="0" borderId="0" xfId="0" applyNumberFormat="1" applyFont="1" applyAlignment="1">
      <alignment vertical="center" wrapText="1"/>
    </xf>
    <xf numFmtId="1" fontId="276" fillId="0" borderId="1" xfId="0" applyNumberFormat="1" applyFont="1" applyBorder="1" applyAlignment="1">
      <alignment horizontal="center" vertical="center" wrapText="1"/>
    </xf>
    <xf numFmtId="173" fontId="276" fillId="0" borderId="1" xfId="2" applyNumberFormat="1" applyFont="1" applyFill="1" applyBorder="1" applyAlignment="1">
      <alignment horizontal="center" vertical="center" wrapText="1"/>
    </xf>
    <xf numFmtId="1" fontId="288" fillId="0" borderId="1" xfId="0" applyNumberFormat="1" applyFont="1" applyBorder="1" applyAlignment="1">
      <alignment horizontal="center" vertical="center" wrapText="1"/>
    </xf>
    <xf numFmtId="173" fontId="288" fillId="0" borderId="1" xfId="2" applyNumberFormat="1" applyFont="1" applyFill="1" applyBorder="1" applyAlignment="1">
      <alignment horizontal="center" vertical="center" wrapText="1"/>
    </xf>
    <xf numFmtId="0" fontId="315" fillId="0" borderId="0" xfId="0" applyFont="1" applyAlignment="1">
      <alignment vertical="center"/>
    </xf>
    <xf numFmtId="0" fontId="315" fillId="0" borderId="0" xfId="0" applyFont="1" applyAlignment="1">
      <alignment horizontal="left" vertical="center"/>
    </xf>
    <xf numFmtId="4" fontId="315" fillId="0" borderId="0" xfId="0" applyNumberFormat="1" applyFont="1" applyAlignment="1">
      <alignment vertical="center"/>
    </xf>
    <xf numFmtId="0" fontId="315" fillId="0" borderId="0" xfId="0" applyFont="1" applyAlignment="1">
      <alignment horizontal="center" vertical="center"/>
    </xf>
    <xf numFmtId="0" fontId="315" fillId="0" borderId="0" xfId="13" applyFont="1" applyAlignment="1">
      <alignment horizontal="right" vertical="center" wrapText="1"/>
    </xf>
    <xf numFmtId="0" fontId="276" fillId="0" borderId="1" xfId="0" applyFont="1" applyBorder="1" applyAlignment="1">
      <alignment horizontal="left" vertical="center" wrapText="1"/>
    </xf>
    <xf numFmtId="0" fontId="276" fillId="0" borderId="0" xfId="0" applyFont="1" applyProtection="1">
      <protection hidden="1"/>
    </xf>
    <xf numFmtId="0" fontId="276" fillId="0" borderId="41" xfId="0" applyFont="1" applyBorder="1"/>
    <xf numFmtId="172" fontId="276" fillId="0" borderId="0" xfId="27" applyNumberFormat="1" applyFont="1" applyAlignment="1">
      <alignment horizontal="center" vertical="center" wrapText="1"/>
    </xf>
    <xf numFmtId="198" fontId="276" fillId="0" borderId="0" xfId="1" applyNumberFormat="1" applyFont="1" applyFill="1" applyAlignment="1">
      <alignment vertical="center"/>
    </xf>
    <xf numFmtId="10" fontId="279" fillId="2" borderId="1" xfId="2" applyNumberFormat="1" applyFont="1" applyFill="1" applyBorder="1" applyAlignment="1">
      <alignment horizontal="center" vertical="center" wrapText="1"/>
    </xf>
    <xf numFmtId="168" fontId="279" fillId="2" borderId="0" xfId="1" applyFont="1" applyFill="1" applyAlignment="1">
      <alignment vertical="center"/>
    </xf>
    <xf numFmtId="1" fontId="280" fillId="2" borderId="1" xfId="0" applyNumberFormat="1" applyFont="1" applyFill="1" applyBorder="1" applyAlignment="1">
      <alignment horizontal="center" vertical="center" wrapText="1"/>
    </xf>
    <xf numFmtId="168" fontId="277" fillId="2" borderId="5" xfId="1" applyFont="1" applyFill="1" applyBorder="1" applyAlignment="1">
      <alignment vertical="center" wrapText="1"/>
    </xf>
    <xf numFmtId="1" fontId="279" fillId="2" borderId="1" xfId="0" applyNumberFormat="1" applyFont="1" applyFill="1" applyBorder="1" applyAlignment="1">
      <alignment horizontal="center" vertical="center" wrapText="1"/>
    </xf>
    <xf numFmtId="0" fontId="279" fillId="2" borderId="0" xfId="0" applyFont="1" applyFill="1" applyAlignment="1">
      <alignment vertical="center"/>
    </xf>
    <xf numFmtId="168" fontId="280" fillId="2" borderId="5" xfId="1" applyFont="1" applyFill="1" applyBorder="1" applyAlignment="1">
      <alignment horizontal="right" vertical="center" wrapText="1"/>
    </xf>
    <xf numFmtId="0" fontId="277" fillId="2" borderId="1" xfId="13" applyFont="1" applyFill="1" applyBorder="1" applyAlignment="1">
      <alignment vertical="center" wrapText="1"/>
    </xf>
    <xf numFmtId="0" fontId="287" fillId="2" borderId="0" xfId="4" applyFont="1" applyFill="1" applyAlignment="1">
      <alignment vertical="center" wrapText="1"/>
    </xf>
    <xf numFmtId="194" fontId="276" fillId="0" borderId="0" xfId="0" applyNumberFormat="1" applyFont="1" applyAlignment="1">
      <alignment horizontal="center" vertical="center"/>
    </xf>
    <xf numFmtId="197" fontId="276" fillId="0" borderId="0" xfId="0" applyNumberFormat="1" applyFont="1" applyAlignment="1">
      <alignment vertical="center"/>
    </xf>
    <xf numFmtId="168" fontId="276" fillId="0" borderId="0" xfId="1" applyFont="1" applyFill="1" applyAlignment="1">
      <alignment horizontal="centerContinuous" vertical="center"/>
    </xf>
    <xf numFmtId="191" fontId="276" fillId="0" borderId="0" xfId="1" applyNumberFormat="1" applyFont="1" applyFill="1" applyAlignment="1">
      <alignment vertical="center"/>
    </xf>
    <xf numFmtId="173" fontId="276" fillId="0" borderId="0" xfId="2" applyNumberFormat="1" applyFont="1" applyFill="1" applyAlignment="1">
      <alignment horizontal="left" vertical="center"/>
    </xf>
    <xf numFmtId="194" fontId="276" fillId="0" borderId="0" xfId="0" applyNumberFormat="1" applyFont="1" applyAlignment="1">
      <alignment horizontal="left" vertical="center"/>
    </xf>
    <xf numFmtId="9" fontId="276" fillId="0" borderId="0" xfId="2" applyFont="1" applyFill="1" applyAlignment="1">
      <alignment vertical="center"/>
    </xf>
    <xf numFmtId="3" fontId="276" fillId="0" borderId="0" xfId="4" applyNumberFormat="1" applyFont="1" applyAlignment="1">
      <alignment horizontal="left" vertical="center"/>
    </xf>
    <xf numFmtId="176" fontId="276" fillId="0" borderId="0" xfId="0" applyNumberFormat="1" applyFont="1" applyAlignment="1">
      <alignment vertical="center"/>
    </xf>
    <xf numFmtId="3" fontId="276" fillId="0" borderId="0" xfId="0" applyNumberFormat="1" applyFont="1" applyAlignment="1">
      <alignment horizontal="left" vertical="center"/>
    </xf>
    <xf numFmtId="2" fontId="276" fillId="0" borderId="0" xfId="0" applyNumberFormat="1" applyFont="1" applyAlignment="1">
      <alignment vertical="center"/>
    </xf>
    <xf numFmtId="179" fontId="276" fillId="0" borderId="1" xfId="0" applyNumberFormat="1" applyFont="1" applyBorder="1" applyAlignment="1">
      <alignment horizontal="center" vertical="center" wrapText="1"/>
    </xf>
    <xf numFmtId="168" fontId="276" fillId="0" borderId="0" xfId="1" applyFont="1" applyFill="1" applyAlignment="1">
      <alignment vertical="center" wrapText="1"/>
    </xf>
    <xf numFmtId="1" fontId="276" fillId="0" borderId="0" xfId="0" applyNumberFormat="1" applyFont="1" applyAlignment="1">
      <alignment vertical="center"/>
    </xf>
    <xf numFmtId="0" fontId="288" fillId="0" borderId="0" xfId="0" applyFont="1" applyAlignment="1">
      <alignment horizontal="right" vertical="center"/>
    </xf>
    <xf numFmtId="168" fontId="288" fillId="0" borderId="0" xfId="1" applyFont="1" applyFill="1" applyBorder="1" applyAlignment="1">
      <alignment vertical="center"/>
    </xf>
    <xf numFmtId="168" fontId="276" fillId="0" borderId="0" xfId="0" applyNumberFormat="1" applyFont="1" applyAlignment="1">
      <alignment horizontal="center" vertical="center"/>
    </xf>
    <xf numFmtId="168" fontId="276" fillId="0" borderId="0" xfId="0" applyNumberFormat="1" applyFont="1" applyAlignment="1">
      <alignment horizontal="left" vertical="center"/>
    </xf>
    <xf numFmtId="2" fontId="276" fillId="0" borderId="0" xfId="0" applyNumberFormat="1" applyFont="1" applyAlignment="1">
      <alignment horizontal="left" vertical="center" indent="3"/>
    </xf>
    <xf numFmtId="180" fontId="276" fillId="0" borderId="0" xfId="0" applyNumberFormat="1" applyFont="1" applyAlignment="1">
      <alignment vertical="center"/>
    </xf>
    <xf numFmtId="167" fontId="276" fillId="0" borderId="0" xfId="0" applyNumberFormat="1" applyFont="1" applyAlignment="1">
      <alignment horizontal="center" vertical="center" wrapText="1"/>
    </xf>
    <xf numFmtId="175" fontId="288" fillId="0" borderId="0" xfId="0" applyNumberFormat="1" applyFont="1" applyAlignment="1">
      <alignment horizontal="center" vertical="center" wrapText="1"/>
    </xf>
    <xf numFmtId="175" fontId="288" fillId="0" borderId="0" xfId="0" applyNumberFormat="1" applyFont="1" applyAlignment="1">
      <alignment horizontal="left" vertical="center"/>
    </xf>
    <xf numFmtId="178" fontId="288" fillId="0" borderId="0" xfId="0" applyNumberFormat="1" applyFont="1" applyAlignment="1">
      <alignment horizontal="left" vertical="center"/>
    </xf>
    <xf numFmtId="178" fontId="288" fillId="0" borderId="0" xfId="0" applyNumberFormat="1" applyFont="1" applyAlignment="1">
      <alignment vertical="center"/>
    </xf>
    <xf numFmtId="166" fontId="288" fillId="0" borderId="0" xfId="0" applyNumberFormat="1" applyFont="1" applyAlignment="1">
      <alignment vertical="center"/>
    </xf>
    <xf numFmtId="166" fontId="288" fillId="0" borderId="0" xfId="0" applyNumberFormat="1" applyFont="1" applyAlignment="1">
      <alignment horizontal="left" vertical="center"/>
    </xf>
    <xf numFmtId="173" fontId="276" fillId="0" borderId="0" xfId="0" applyNumberFormat="1" applyFont="1" applyAlignment="1">
      <alignment vertical="center" wrapText="1"/>
    </xf>
    <xf numFmtId="0" fontId="288" fillId="0" borderId="0" xfId="0" applyFont="1" applyAlignment="1">
      <alignment horizontal="left" vertical="center"/>
    </xf>
    <xf numFmtId="0" fontId="288" fillId="0" borderId="1" xfId="35072" applyFont="1" applyBorder="1" applyAlignment="1">
      <alignment vertical="center"/>
    </xf>
    <xf numFmtId="0" fontId="276" fillId="0" borderId="1" xfId="35072" applyFont="1" applyBorder="1" applyAlignment="1">
      <alignment vertical="center"/>
    </xf>
    <xf numFmtId="0" fontId="276" fillId="0" borderId="0" xfId="35067" applyFont="1" applyAlignment="1">
      <alignment horizontal="center"/>
    </xf>
    <xf numFmtId="0" fontId="276" fillId="0" borderId="0" xfId="35067" applyFont="1" applyAlignment="1">
      <alignment horizontal="right" wrapText="1"/>
    </xf>
    <xf numFmtId="0" fontId="276" fillId="0" borderId="0" xfId="35073" applyFont="1"/>
    <xf numFmtId="168" fontId="276" fillId="0" borderId="0" xfId="35074" applyFont="1" applyFill="1"/>
    <xf numFmtId="0" fontId="276" fillId="0" borderId="0" xfId="35073" applyFont="1" applyAlignment="1">
      <alignment horizontal="center"/>
    </xf>
    <xf numFmtId="0" fontId="276" fillId="0" borderId="0" xfId="35076" applyFont="1" applyFill="1" applyBorder="1" applyAlignment="1">
      <alignment horizontal="center" vertical="center" wrapText="1"/>
    </xf>
    <xf numFmtId="167" fontId="276" fillId="0" borderId="0" xfId="35076" applyNumberFormat="1" applyFont="1" applyFill="1" applyAlignment="1">
      <alignment vertical="center"/>
    </xf>
    <xf numFmtId="167" fontId="276" fillId="0" borderId="0" xfId="35076" applyNumberFormat="1" applyFont="1" applyFill="1" applyAlignment="1">
      <alignment horizontal="center" vertical="center" wrapText="1"/>
    </xf>
    <xf numFmtId="179" fontId="276" fillId="0" borderId="0" xfId="35076" applyNumberFormat="1" applyFont="1" applyFill="1" applyBorder="1" applyAlignment="1">
      <alignment horizontal="center" vertical="center" wrapText="1"/>
    </xf>
    <xf numFmtId="167" fontId="276" fillId="0" borderId="0" xfId="35076" applyNumberFormat="1" applyFont="1" applyFill="1" applyBorder="1" applyAlignment="1">
      <alignment horizontal="center" vertical="center" wrapText="1"/>
    </xf>
    <xf numFmtId="175" fontId="288" fillId="0" borderId="39" xfId="0" applyNumberFormat="1" applyFont="1" applyBorder="1" applyAlignment="1">
      <alignment horizontal="center" vertical="center" wrapText="1"/>
    </xf>
    <xf numFmtId="0" fontId="276" fillId="0" borderId="1" xfId="0" applyFont="1" applyBorder="1" applyAlignment="1">
      <alignment horizontal="justify" vertical="center"/>
    </xf>
    <xf numFmtId="0" fontId="288" fillId="0" borderId="1" xfId="0" applyFont="1" applyBorder="1" applyAlignment="1">
      <alignment horizontal="justify" vertical="center"/>
    </xf>
    <xf numFmtId="198" fontId="276" fillId="0" borderId="0" xfId="1" applyNumberFormat="1" applyFont="1" applyFill="1" applyAlignment="1">
      <alignment horizontal="center" vertical="center" wrapText="1"/>
    </xf>
    <xf numFmtId="0" fontId="287" fillId="0" borderId="0" xfId="0" applyFont="1" applyAlignment="1">
      <alignment horizontal="center" vertical="center" wrapText="1"/>
    </xf>
    <xf numFmtId="0" fontId="0" fillId="0" borderId="35" xfId="0" applyBorder="1" applyAlignment="1">
      <alignment horizontal="left"/>
    </xf>
    <xf numFmtId="168" fontId="293" fillId="0" borderId="0" xfId="0" applyNumberFormat="1" applyFont="1" applyAlignment="1">
      <alignment horizontal="center" vertical="center" wrapText="1"/>
    </xf>
    <xf numFmtId="0" fontId="166" fillId="0" borderId="0" xfId="35088" applyFill="1" applyAlignment="1">
      <alignment vertical="center"/>
    </xf>
    <xf numFmtId="167" fontId="279" fillId="0" borderId="0" xfId="35088" applyNumberFormat="1" applyFont="1" applyFill="1" applyAlignment="1">
      <alignment vertical="center"/>
    </xf>
    <xf numFmtId="0" fontId="279" fillId="0" borderId="0" xfId="35088" applyFont="1" applyFill="1" applyAlignment="1">
      <alignment vertical="center"/>
    </xf>
    <xf numFmtId="179" fontId="279" fillId="0" borderId="0" xfId="35088" applyNumberFormat="1" applyFont="1" applyFill="1" applyBorder="1" applyAlignment="1">
      <alignment vertical="center"/>
    </xf>
    <xf numFmtId="195" fontId="279" fillId="0" borderId="0" xfId="35088" applyNumberFormat="1" applyFont="1" applyFill="1" applyAlignment="1">
      <alignment vertical="center"/>
    </xf>
    <xf numFmtId="172" fontId="166" fillId="0" borderId="0" xfId="35088" applyNumberFormat="1" applyFill="1" applyAlignment="1">
      <alignment vertical="center"/>
    </xf>
    <xf numFmtId="0" fontId="166" fillId="0" borderId="0" xfId="35089"/>
    <xf numFmtId="175" fontId="166" fillId="0" borderId="0" xfId="35089" applyNumberFormat="1" applyAlignment="1">
      <alignment vertical="center"/>
    </xf>
    <xf numFmtId="0" fontId="323" fillId="0" borderId="0" xfId="35089" applyFont="1" applyAlignment="1">
      <alignment vertical="center"/>
    </xf>
    <xf numFmtId="0" fontId="280" fillId="0" borderId="0" xfId="35088" applyFont="1" applyFill="1" applyAlignment="1">
      <alignment vertical="center"/>
    </xf>
    <xf numFmtId="0" fontId="272" fillId="29" borderId="21" xfId="35095" applyFont="1" applyFill="1" applyBorder="1" applyAlignment="1">
      <alignment horizontal="center"/>
    </xf>
    <xf numFmtId="0" fontId="272" fillId="0" borderId="40" xfId="35095" applyFont="1" applyBorder="1" applyAlignment="1">
      <alignment wrapText="1"/>
    </xf>
    <xf numFmtId="0" fontId="272" fillId="0" borderId="40" xfId="35095" applyFont="1" applyBorder="1" applyAlignment="1">
      <alignment horizontal="right" wrapText="1"/>
    </xf>
    <xf numFmtId="1" fontId="276" fillId="0" borderId="0" xfId="0" applyNumberFormat="1" applyFont="1" applyAlignment="1">
      <alignment horizontal="center" vertical="center"/>
    </xf>
    <xf numFmtId="200" fontId="288"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78" fillId="2" borderId="18" xfId="13" applyFont="1" applyFill="1" applyBorder="1" applyAlignment="1">
      <alignment horizontal="center" vertical="center" wrapText="1"/>
    </xf>
    <xf numFmtId="1" fontId="280" fillId="2" borderId="18" xfId="0" applyNumberFormat="1" applyFont="1" applyFill="1" applyBorder="1" applyAlignment="1">
      <alignment horizontal="center" vertical="center" wrapText="1"/>
    </xf>
    <xf numFmtId="1" fontId="281" fillId="28" borderId="1" xfId="0" applyNumberFormat="1" applyFont="1" applyFill="1" applyBorder="1" applyAlignment="1">
      <alignment horizontal="center" vertical="center" wrapText="1"/>
    </xf>
    <xf numFmtId="199" fontId="281" fillId="28" borderId="1" xfId="0" applyNumberFormat="1" applyFont="1" applyFill="1" applyBorder="1" applyAlignment="1">
      <alignment horizontal="center" vertical="center" wrapText="1"/>
    </xf>
    <xf numFmtId="198" fontId="281" fillId="28" borderId="1" xfId="0" applyNumberFormat="1" applyFont="1" applyFill="1" applyBorder="1" applyAlignment="1">
      <alignment horizontal="center" vertical="center" wrapText="1"/>
    </xf>
    <xf numFmtId="199" fontId="276" fillId="0" borderId="0" xfId="0" applyNumberFormat="1" applyFont="1" applyAlignment="1">
      <alignment vertical="center"/>
    </xf>
    <xf numFmtId="179" fontId="288" fillId="0" borderId="0" xfId="0" applyNumberFormat="1" applyFont="1" applyAlignment="1">
      <alignment vertical="center"/>
    </xf>
    <xf numFmtId="1" fontId="289" fillId="0" borderId="1" xfId="0" applyNumberFormat="1" applyFont="1" applyBorder="1" applyAlignment="1">
      <alignment horizontal="center" vertical="center" wrapText="1"/>
    </xf>
    <xf numFmtId="173" fontId="289" fillId="0" borderId="1" xfId="2" applyNumberFormat="1" applyFont="1" applyFill="1" applyBorder="1" applyAlignment="1">
      <alignment horizontal="center" vertical="center" wrapText="1"/>
    </xf>
    <xf numFmtId="194" fontId="276" fillId="0" borderId="0" xfId="0" applyNumberFormat="1" applyFont="1" applyAlignment="1">
      <alignment vertical="center"/>
    </xf>
    <xf numFmtId="183" fontId="287" fillId="0" borderId="1" xfId="0" applyNumberFormat="1" applyFont="1" applyBorder="1" applyAlignment="1">
      <alignment horizontal="left" vertical="center" wrapText="1"/>
    </xf>
    <xf numFmtId="183" fontId="293" fillId="0" borderId="1" xfId="0" applyNumberFormat="1" applyFont="1" applyBorder="1" applyAlignment="1">
      <alignment vertical="center" wrapText="1"/>
    </xf>
    <xf numFmtId="0" fontId="289" fillId="0" borderId="1" xfId="0" applyFont="1" applyBorder="1" applyAlignment="1">
      <alignment horizontal="center" vertical="center" wrapText="1"/>
    </xf>
    <xf numFmtId="1" fontId="276" fillId="0" borderId="0" xfId="0" applyNumberFormat="1" applyFont="1" applyAlignment="1">
      <alignment vertical="center" wrapText="1"/>
    </xf>
    <xf numFmtId="9" fontId="276" fillId="0" borderId="0" xfId="2" applyFont="1" applyFill="1" applyAlignment="1">
      <alignment horizontal="center" vertical="center" wrapText="1"/>
    </xf>
    <xf numFmtId="0" fontId="288" fillId="0" borderId="18" xfId="0" applyFont="1" applyBorder="1" applyAlignment="1">
      <alignment horizontal="justify" vertical="center"/>
    </xf>
    <xf numFmtId="0" fontId="277" fillId="0" borderId="1" xfId="13" applyFont="1" applyBorder="1" applyAlignment="1">
      <alignment horizontal="center" vertical="center" wrapText="1"/>
    </xf>
    <xf numFmtId="168" fontId="277" fillId="0" borderId="1" xfId="1" applyFont="1" applyFill="1" applyBorder="1" applyAlignment="1">
      <alignment vertical="center" wrapText="1"/>
    </xf>
    <xf numFmtId="168" fontId="279" fillId="0" borderId="5" xfId="1" applyFont="1" applyFill="1" applyBorder="1" applyAlignment="1">
      <alignment horizontal="right" vertical="center" wrapText="1"/>
    </xf>
    <xf numFmtId="168" fontId="277" fillId="0" borderId="5" xfId="1" applyFont="1" applyFill="1" applyBorder="1" applyAlignment="1">
      <alignment vertical="center" wrapText="1"/>
    </xf>
    <xf numFmtId="168" fontId="280" fillId="0" borderId="5" xfId="1" applyFont="1" applyFill="1" applyBorder="1" applyAlignment="1">
      <alignment horizontal="right" vertical="center" wrapText="1"/>
    </xf>
    <xf numFmtId="168" fontId="279" fillId="0" borderId="1" xfId="1" applyFont="1" applyFill="1" applyBorder="1" applyAlignment="1">
      <alignment horizontal="right" vertical="center" wrapText="1"/>
    </xf>
    <xf numFmtId="168" fontId="280" fillId="0" borderId="36" xfId="1" applyFont="1" applyFill="1" applyBorder="1" applyAlignment="1">
      <alignment horizontal="right" vertical="center" wrapText="1"/>
    </xf>
    <xf numFmtId="9" fontId="276" fillId="0" borderId="0" xfId="2" applyFont="1" applyFill="1" applyAlignment="1">
      <alignment horizontal="center" vertical="center"/>
    </xf>
    <xf numFmtId="181" fontId="293" fillId="0" borderId="0" xfId="0" applyNumberFormat="1" applyFont="1" applyAlignment="1">
      <alignment horizontal="center" vertical="center" wrapText="1"/>
    </xf>
    <xf numFmtId="49" fontId="293" fillId="0" borderId="0" xfId="0" applyNumberFormat="1" applyFont="1" applyAlignment="1">
      <alignment horizontal="center" vertical="center" wrapText="1"/>
    </xf>
    <xf numFmtId="183" fontId="293" fillId="0" borderId="0" xfId="0" applyNumberFormat="1" applyFont="1" applyAlignment="1">
      <alignment horizontal="center" vertical="center" wrapText="1"/>
    </xf>
    <xf numFmtId="181" fontId="293" fillId="0" borderId="1" xfId="0" applyNumberFormat="1" applyFont="1" applyBorder="1" applyAlignment="1">
      <alignment horizontal="center" vertical="center" wrapText="1"/>
    </xf>
    <xf numFmtId="0" fontId="281" fillId="2" borderId="0" xfId="0" applyFont="1" applyFill="1" applyAlignment="1">
      <alignment vertical="center"/>
    </xf>
    <xf numFmtId="168" fontId="288" fillId="2" borderId="0" xfId="1" applyFont="1" applyFill="1" applyAlignment="1">
      <alignment vertical="center"/>
    </xf>
    <xf numFmtId="0" fontId="288" fillId="2" borderId="0" xfId="0" applyFont="1" applyFill="1" applyAlignment="1">
      <alignment vertical="center"/>
    </xf>
    <xf numFmtId="168" fontId="281" fillId="2" borderId="0" xfId="1" applyFont="1" applyFill="1" applyBorder="1" applyAlignment="1">
      <alignment vertical="center"/>
    </xf>
    <xf numFmtId="0" fontId="325" fillId="30" borderId="16" xfId="0" applyFont="1" applyFill="1" applyBorder="1"/>
    <xf numFmtId="0" fontId="276" fillId="0" borderId="18" xfId="0" applyFont="1" applyBorder="1" applyAlignment="1">
      <alignment wrapText="1"/>
    </xf>
    <xf numFmtId="179" fontId="288" fillId="0" borderId="18" xfId="0" applyNumberFormat="1" applyFont="1" applyBorder="1" applyAlignment="1">
      <alignment horizontal="center" vertical="center" wrapText="1"/>
    </xf>
    <xf numFmtId="0" fontId="281" fillId="2" borderId="0" xfId="27" applyFont="1" applyFill="1" applyAlignment="1">
      <alignment horizontal="center" vertical="center"/>
    </xf>
    <xf numFmtId="168" fontId="281" fillId="2" borderId="0" xfId="17579" applyFont="1" applyFill="1" applyBorder="1" applyAlignment="1">
      <alignment horizontal="center" vertical="center"/>
    </xf>
    <xf numFmtId="0" fontId="288" fillId="0" borderId="0" xfId="27" applyFont="1" applyAlignment="1">
      <alignment horizontal="center" vertical="center" wrapText="1"/>
    </xf>
    <xf numFmtId="168" fontId="288" fillId="0" borderId="0" xfId="17579" applyFont="1" applyFill="1" applyBorder="1" applyAlignment="1">
      <alignment horizontal="center" vertical="center" wrapText="1"/>
    </xf>
    <xf numFmtId="1" fontId="275" fillId="0" borderId="0" xfId="27" applyNumberFormat="1" applyFont="1" applyAlignment="1">
      <alignment horizontal="center" vertical="center" wrapText="1"/>
    </xf>
    <xf numFmtId="164" fontId="275" fillId="0" borderId="0" xfId="27" applyNumberFormat="1" applyFont="1" applyAlignment="1">
      <alignment horizontal="center" vertical="center" wrapText="1"/>
    </xf>
    <xf numFmtId="172" fontId="275" fillId="0" borderId="0" xfId="27" applyNumberFormat="1" applyFont="1" applyAlignment="1">
      <alignment horizontal="center" vertical="center" wrapText="1"/>
    </xf>
    <xf numFmtId="183" fontId="330" fillId="0" borderId="0" xfId="0" applyNumberFormat="1" applyFont="1" applyAlignment="1">
      <alignment horizontal="center" vertical="center" wrapText="1"/>
    </xf>
    <xf numFmtId="183" fontId="293" fillId="0" borderId="1" xfId="0" applyNumberFormat="1" applyFont="1" applyBorder="1" applyAlignment="1">
      <alignment horizontal="center" vertical="center" wrapText="1"/>
    </xf>
    <xf numFmtId="181" fontId="317" fillId="0" borderId="0" xfId="0" applyNumberFormat="1" applyFont="1" applyAlignment="1">
      <alignment horizontal="left" vertical="center"/>
    </xf>
    <xf numFmtId="0" fontId="314" fillId="0" borderId="0" xfId="0" applyFont="1" applyAlignment="1">
      <alignment horizontal="center" vertical="center" wrapText="1"/>
    </xf>
    <xf numFmtId="0" fontId="293" fillId="0" borderId="1" xfId="0" applyFont="1" applyBorder="1" applyAlignment="1">
      <alignment horizontal="left" vertical="center" wrapText="1"/>
    </xf>
    <xf numFmtId="0" fontId="151" fillId="2" borderId="0" xfId="0" applyFont="1" applyFill="1" applyAlignment="1">
      <alignment vertical="center"/>
    </xf>
    <xf numFmtId="0" fontId="151" fillId="0" borderId="0" xfId="0" applyFont="1" applyAlignment="1">
      <alignment vertical="center"/>
    </xf>
    <xf numFmtId="168" fontId="151" fillId="2" borderId="0" xfId="1" applyFont="1" applyFill="1" applyBorder="1" applyAlignment="1">
      <alignment horizontal="center" vertical="center"/>
    </xf>
    <xf numFmtId="0" fontId="151" fillId="2" borderId="0" xfId="0" applyFont="1" applyFill="1" applyAlignment="1">
      <alignment horizontal="center" vertical="center"/>
    </xf>
    <xf numFmtId="168" fontId="151" fillId="2" borderId="0" xfId="1" applyFont="1" applyFill="1" applyBorder="1" applyAlignment="1">
      <alignment vertical="center"/>
    </xf>
    <xf numFmtId="10" fontId="151" fillId="4" borderId="1" xfId="2" applyNumberFormat="1" applyFont="1" applyFill="1" applyBorder="1" applyAlignment="1">
      <alignment horizontal="center" vertical="center"/>
    </xf>
    <xf numFmtId="0" fontId="277" fillId="0" borderId="1" xfId="13" applyFont="1" applyBorder="1" applyAlignment="1">
      <alignment vertical="center" wrapText="1"/>
    </xf>
    <xf numFmtId="1" fontId="279" fillId="0" borderId="1" xfId="0" applyNumberFormat="1" applyFont="1" applyBorder="1" applyAlignment="1">
      <alignment horizontal="center" vertical="center" wrapText="1"/>
    </xf>
    <xf numFmtId="10" fontId="279" fillId="0" borderId="1" xfId="2" applyNumberFormat="1" applyFont="1" applyFill="1" applyBorder="1" applyAlignment="1">
      <alignment horizontal="center" vertical="center" wrapText="1"/>
    </xf>
    <xf numFmtId="0" fontId="151" fillId="0" borderId="1" xfId="0" applyFont="1" applyBorder="1" applyAlignment="1">
      <alignment vertical="center"/>
    </xf>
    <xf numFmtId="0" fontId="151" fillId="2" borderId="18" xfId="0" applyFont="1" applyFill="1" applyBorder="1" applyAlignment="1">
      <alignment vertical="center"/>
    </xf>
    <xf numFmtId="10" fontId="151" fillId="2" borderId="18" xfId="2" applyNumberFormat="1" applyFont="1" applyFill="1" applyBorder="1" applyAlignment="1">
      <alignment horizontal="center" vertical="center"/>
    </xf>
    <xf numFmtId="10" fontId="151" fillId="2" borderId="1" xfId="2" applyNumberFormat="1" applyFont="1" applyFill="1" applyBorder="1" applyAlignment="1">
      <alignment horizontal="center" vertical="center"/>
    </xf>
    <xf numFmtId="49" fontId="279" fillId="0" borderId="1" xfId="0" applyNumberFormat="1" applyFont="1" applyBorder="1" applyAlignment="1">
      <alignment vertical="center" wrapText="1"/>
    </xf>
    <xf numFmtId="168" fontId="151" fillId="0" borderId="0" xfId="1" applyFont="1" applyFill="1" applyAlignment="1">
      <alignment vertical="center"/>
    </xf>
    <xf numFmtId="0" fontId="151" fillId="2" borderId="1" xfId="0" applyFont="1" applyFill="1" applyBorder="1" applyAlignment="1">
      <alignment vertical="center"/>
    </xf>
    <xf numFmtId="10" fontId="151" fillId="0" borderId="1" xfId="2" applyNumberFormat="1" applyFont="1" applyFill="1" applyBorder="1" applyAlignment="1">
      <alignment horizontal="center" vertical="center"/>
    </xf>
    <xf numFmtId="0" fontId="278" fillId="0" borderId="1" xfId="13" applyFont="1" applyBorder="1" applyAlignment="1">
      <alignment horizontal="center" vertical="center" wrapText="1"/>
    </xf>
    <xf numFmtId="1" fontId="280" fillId="0" borderId="1" xfId="0" applyNumberFormat="1" applyFont="1" applyBorder="1" applyAlignment="1">
      <alignment horizontal="center" vertical="center" wrapText="1"/>
    </xf>
    <xf numFmtId="0" fontId="151" fillId="0" borderId="0" xfId="0" applyFont="1" applyAlignment="1">
      <alignment horizontal="center" vertical="center" wrapText="1"/>
    </xf>
    <xf numFmtId="168" fontId="151" fillId="0" borderId="0" xfId="1" applyFont="1" applyFill="1" applyAlignment="1">
      <alignment horizontal="center" vertical="center"/>
    </xf>
    <xf numFmtId="0" fontId="151" fillId="0" borderId="0" xfId="0" applyFont="1" applyAlignment="1">
      <alignment horizontal="center" vertical="center"/>
    </xf>
    <xf numFmtId="0" fontId="151" fillId="0" borderId="0" xfId="0" applyFont="1" applyAlignment="1">
      <alignment vertical="center" wrapText="1"/>
    </xf>
    <xf numFmtId="168" fontId="151" fillId="0" borderId="0" xfId="1" applyFont="1" applyAlignment="1">
      <alignment vertical="center"/>
    </xf>
    <xf numFmtId="168" fontId="151" fillId="0" borderId="0" xfId="1" applyFont="1" applyAlignment="1">
      <alignment horizontal="center" vertical="center"/>
    </xf>
    <xf numFmtId="0" fontId="325" fillId="30" borderId="17" xfId="0" applyFont="1" applyFill="1" applyBorder="1"/>
    <xf numFmtId="3" fontId="293" fillId="33" borderId="1" xfId="0" applyNumberFormat="1" applyFont="1" applyFill="1" applyBorder="1" applyAlignment="1">
      <alignment horizontal="center" vertical="center" wrapText="1"/>
    </xf>
    <xf numFmtId="181" fontId="293" fillId="33" borderId="1" xfId="0" applyNumberFormat="1" applyFont="1" applyFill="1" applyBorder="1" applyAlignment="1">
      <alignment vertical="center" wrapText="1"/>
    </xf>
    <xf numFmtId="3" fontId="293" fillId="33" borderId="1" xfId="1" applyNumberFormat="1" applyFont="1" applyFill="1" applyBorder="1" applyAlignment="1">
      <alignment horizontal="center" vertical="center" wrapText="1"/>
    </xf>
    <xf numFmtId="168" fontId="331" fillId="0" borderId="1" xfId="1" applyFont="1" applyFill="1" applyBorder="1" applyAlignment="1">
      <alignment vertical="center"/>
    </xf>
    <xf numFmtId="0" fontId="277" fillId="4" borderId="5" xfId="13" applyFont="1" applyFill="1" applyBorder="1" applyAlignment="1">
      <alignment vertical="center" wrapText="1"/>
    </xf>
    <xf numFmtId="0" fontId="277" fillId="0" borderId="0" xfId="13" applyFont="1" applyAlignment="1">
      <alignment horizontal="center" vertical="center" wrapText="1"/>
    </xf>
    <xf numFmtId="0" fontId="151" fillId="2" borderId="37" xfId="0" applyFont="1" applyFill="1" applyBorder="1" applyAlignment="1">
      <alignment vertical="center"/>
    </xf>
    <xf numFmtId="168" fontId="280" fillId="4" borderId="5" xfId="1" applyFont="1" applyFill="1" applyBorder="1" applyAlignment="1">
      <alignment horizontal="right" vertical="center" wrapText="1"/>
    </xf>
    <xf numFmtId="0" fontId="277" fillId="0" borderId="36" xfId="13" applyFont="1" applyBorder="1" applyAlignment="1">
      <alignment horizontal="center" vertical="center" wrapText="1"/>
    </xf>
    <xf numFmtId="168" fontId="280" fillId="0" borderId="1" xfId="1" applyFont="1" applyFill="1" applyBorder="1" applyAlignment="1">
      <alignment horizontal="right" vertical="center" wrapText="1"/>
    </xf>
    <xf numFmtId="2" fontId="327" fillId="0" borderId="31" xfId="35059" applyNumberFormat="1" applyFont="1" applyBorder="1" applyAlignment="1">
      <alignment vertical="center" wrapText="1"/>
    </xf>
    <xf numFmtId="0" fontId="317" fillId="30" borderId="16" xfId="0" applyFont="1" applyFill="1" applyBorder="1"/>
    <xf numFmtId="1" fontId="276" fillId="0" borderId="0" xfId="0" applyNumberFormat="1" applyFont="1" applyAlignment="1">
      <alignment horizontal="center" vertical="center" wrapText="1"/>
    </xf>
    <xf numFmtId="164" fontId="275" fillId="0" borderId="45" xfId="27" applyNumberFormat="1" applyFont="1" applyBorder="1" applyAlignment="1">
      <alignment horizontal="center" vertical="center" wrapText="1"/>
    </xf>
    <xf numFmtId="1" fontId="275" fillId="0" borderId="1" xfId="27" applyNumberFormat="1" applyFont="1" applyBorder="1" applyAlignment="1">
      <alignment horizontal="center" vertical="center" wrapText="1"/>
    </xf>
    <xf numFmtId="164" fontId="275" fillId="0" borderId="1" xfId="27" applyNumberFormat="1" applyFont="1" applyBorder="1" applyAlignment="1">
      <alignment horizontal="center" vertical="center" wrapText="1"/>
    </xf>
    <xf numFmtId="172" fontId="275" fillId="0" borderId="1" xfId="27" applyNumberFormat="1" applyFont="1" applyBorder="1" applyAlignment="1">
      <alignment horizontal="center" vertical="center" wrapText="1"/>
    </xf>
    <xf numFmtId="181" fontId="293" fillId="0" borderId="0" xfId="0" applyNumberFormat="1" applyFont="1" applyAlignment="1">
      <alignment horizontal="left" vertical="center" wrapText="1"/>
    </xf>
    <xf numFmtId="181" fontId="287" fillId="0" borderId="0" xfId="0" applyNumberFormat="1" applyFont="1" applyAlignment="1">
      <alignment horizontal="left" vertical="center" wrapText="1"/>
    </xf>
    <xf numFmtId="181" fontId="293" fillId="0" borderId="0" xfId="0" applyNumberFormat="1" applyFont="1" applyAlignment="1">
      <alignment vertical="center" wrapText="1"/>
    </xf>
    <xf numFmtId="0" fontId="293" fillId="0" borderId="0" xfId="0" applyFont="1" applyAlignment="1">
      <alignment vertical="center"/>
    </xf>
    <xf numFmtId="0" fontId="287" fillId="0" borderId="1" xfId="0" applyFont="1" applyBorder="1" applyAlignment="1">
      <alignment horizontal="center" vertical="center" wrapText="1"/>
    </xf>
    <xf numFmtId="181" fontId="293" fillId="0" borderId="1" xfId="0" applyNumberFormat="1" applyFont="1" applyBorder="1" applyAlignment="1">
      <alignment horizontal="left" vertical="center" wrapText="1"/>
    </xf>
    <xf numFmtId="168" fontId="293" fillId="0" borderId="1" xfId="0" applyNumberFormat="1" applyFont="1" applyBorder="1" applyAlignment="1">
      <alignment horizontal="center" vertical="center" wrapText="1"/>
    </xf>
    <xf numFmtId="0" fontId="293" fillId="0" borderId="0" xfId="0" applyFont="1" applyAlignment="1">
      <alignment horizontal="left" vertical="center" wrapText="1"/>
    </xf>
    <xf numFmtId="0" fontId="293" fillId="34" borderId="1" xfId="0" applyFont="1" applyFill="1" applyBorder="1" applyAlignment="1">
      <alignment horizontal="left" vertical="center" wrapText="1"/>
    </xf>
    <xf numFmtId="201" fontId="293" fillId="34" borderId="1" xfId="0" applyNumberFormat="1" applyFont="1" applyFill="1" applyBorder="1" applyAlignment="1">
      <alignment horizontal="center" vertical="center" wrapText="1"/>
    </xf>
    <xf numFmtId="0" fontId="277" fillId="31" borderId="1" xfId="13" applyFont="1" applyFill="1" applyBorder="1" applyAlignment="1">
      <alignment horizontal="center" vertical="center" wrapText="1"/>
    </xf>
    <xf numFmtId="1" fontId="274" fillId="31" borderId="1" xfId="0" applyNumberFormat="1" applyFont="1" applyFill="1" applyBorder="1" applyAlignment="1">
      <alignment horizontal="center" vertical="center"/>
    </xf>
    <xf numFmtId="168" fontId="274" fillId="31" borderId="1" xfId="1" applyFont="1" applyFill="1" applyBorder="1" applyAlignment="1">
      <alignment horizontal="center" vertical="center"/>
    </xf>
    <xf numFmtId="40" fontId="276" fillId="0" borderId="0" xfId="4448" applyNumberFormat="1" applyFont="1" applyAlignment="1">
      <alignment horizontal="center"/>
    </xf>
    <xf numFmtId="179" fontId="288" fillId="0" borderId="0" xfId="0" applyNumberFormat="1" applyFont="1" applyAlignment="1">
      <alignment horizontal="center" vertical="center" wrapText="1"/>
    </xf>
    <xf numFmtId="0" fontId="325" fillId="30" borderId="49" xfId="0" applyFont="1" applyFill="1" applyBorder="1"/>
    <xf numFmtId="181" fontId="293" fillId="0" borderId="18" xfId="0" applyNumberFormat="1" applyFont="1" applyBorder="1" applyAlignment="1">
      <alignment horizontal="center" vertical="center" wrapText="1"/>
    </xf>
    <xf numFmtId="3" fontId="293" fillId="0" borderId="18" xfId="1" applyNumberFormat="1" applyFont="1" applyFill="1" applyBorder="1" applyAlignment="1">
      <alignment horizontal="center" vertical="center" wrapText="1"/>
    </xf>
    <xf numFmtId="9" fontId="287" fillId="0" borderId="1" xfId="0" applyNumberFormat="1" applyFont="1" applyBorder="1" applyAlignment="1">
      <alignment horizontal="center" vertical="center" wrapText="1"/>
    </xf>
    <xf numFmtId="202" fontId="276" fillId="0" borderId="0" xfId="0" applyNumberFormat="1" applyFont="1" applyAlignment="1">
      <alignment vertical="center"/>
    </xf>
    <xf numFmtId="0" fontId="288" fillId="0" borderId="0" xfId="78" applyFont="1" applyAlignment="1">
      <alignment horizontal="center" vertical="center" wrapText="1"/>
    </xf>
    <xf numFmtId="168" fontId="288" fillId="0" borderId="0" xfId="0" applyNumberFormat="1" applyFont="1" applyAlignment="1">
      <alignment horizontal="center" vertical="center"/>
    </xf>
    <xf numFmtId="2" fontId="288" fillId="0" borderId="0" xfId="0" applyNumberFormat="1" applyFont="1" applyAlignment="1">
      <alignment horizontal="center" vertical="center"/>
    </xf>
    <xf numFmtId="3" fontId="281" fillId="28" borderId="1" xfId="0" applyNumberFormat="1" applyFont="1" applyFill="1" applyBorder="1" applyAlignment="1">
      <alignment horizontal="center" vertical="center" wrapText="1"/>
    </xf>
    <xf numFmtId="183" fontId="293" fillId="0" borderId="18" xfId="1" applyNumberFormat="1" applyFont="1" applyFill="1" applyBorder="1" applyAlignment="1">
      <alignment horizontal="center" vertical="center" wrapText="1"/>
    </xf>
    <xf numFmtId="10" fontId="279" fillId="2" borderId="18" xfId="2" applyNumberFormat="1" applyFont="1" applyFill="1" applyBorder="1" applyAlignment="1">
      <alignment horizontal="center" vertical="center" wrapText="1"/>
    </xf>
    <xf numFmtId="203" fontId="276" fillId="0" borderId="1" xfId="0" applyNumberFormat="1" applyFont="1" applyBorder="1" applyAlignment="1">
      <alignment horizontal="center" vertical="center" wrapText="1"/>
    </xf>
    <xf numFmtId="0" fontId="288" fillId="0" borderId="5" xfId="0" applyFont="1" applyBorder="1" applyAlignment="1">
      <alignment horizontal="center" vertical="center" wrapText="1"/>
    </xf>
    <xf numFmtId="177" fontId="288" fillId="0" borderId="20" xfId="0" applyNumberFormat="1" applyFont="1" applyBorder="1" applyAlignment="1">
      <alignment horizontal="center" vertical="center"/>
    </xf>
    <xf numFmtId="164" fontId="275" fillId="0" borderId="54" xfId="27" applyNumberFormat="1" applyFont="1" applyBorder="1" applyAlignment="1">
      <alignment horizontal="center" vertical="center" wrapText="1"/>
    </xf>
    <xf numFmtId="170" fontId="293" fillId="0" borderId="0" xfId="0" applyNumberFormat="1" applyFont="1" applyAlignment="1">
      <alignment horizontal="center" vertical="center" wrapText="1"/>
    </xf>
    <xf numFmtId="0" fontId="287" fillId="0" borderId="1" xfId="0" applyFont="1" applyBorder="1" applyAlignment="1">
      <alignment horizontal="left" vertical="center" wrapText="1"/>
    </xf>
    <xf numFmtId="168" fontId="131" fillId="4" borderId="1" xfId="1" applyFont="1" applyFill="1" applyBorder="1" applyAlignment="1">
      <alignment horizontal="right" vertical="center" wrapText="1"/>
    </xf>
    <xf numFmtId="183" fontId="293" fillId="34" borderId="1" xfId="0" applyNumberFormat="1" applyFont="1" applyFill="1" applyBorder="1" applyAlignment="1">
      <alignment horizontal="center" vertical="center" wrapText="1"/>
    </xf>
    <xf numFmtId="181" fontId="317" fillId="0" borderId="0" xfId="0" applyNumberFormat="1" applyFont="1" applyAlignment="1">
      <alignment horizontal="center" vertical="center"/>
    </xf>
    <xf numFmtId="168" fontId="130" fillId="0" borderId="1" xfId="1" applyFont="1" applyFill="1" applyBorder="1" applyAlignment="1">
      <alignment vertical="center"/>
    </xf>
    <xf numFmtId="0" fontId="270" fillId="0" borderId="0" xfId="0" applyFont="1" applyAlignment="1">
      <alignment horizontal="center" vertical="center" wrapText="1"/>
    </xf>
    <xf numFmtId="168" fontId="270" fillId="0" borderId="0" xfId="1" applyFont="1" applyFill="1" applyAlignment="1">
      <alignment horizontal="center" vertical="center" wrapText="1"/>
    </xf>
    <xf numFmtId="169" fontId="270" fillId="0" borderId="0" xfId="1" applyNumberFormat="1" applyFont="1" applyFill="1" applyAlignment="1">
      <alignment horizontal="center" vertical="center" wrapText="1"/>
    </xf>
    <xf numFmtId="49" fontId="270" fillId="0" borderId="0" xfId="0" applyNumberFormat="1" applyFont="1" applyAlignment="1">
      <alignment horizontal="center" vertical="center" wrapText="1"/>
    </xf>
    <xf numFmtId="0" fontId="288" fillId="0" borderId="1" xfId="0" applyFont="1" applyBorder="1" applyAlignment="1">
      <alignment horizontal="center" vertical="center"/>
    </xf>
    <xf numFmtId="49" fontId="317" fillId="0" borderId="0" xfId="0" applyNumberFormat="1" applyFont="1" applyAlignment="1">
      <alignment vertical="center" wrapText="1"/>
    </xf>
    <xf numFmtId="0" fontId="270" fillId="0" borderId="0" xfId="0" applyFont="1" applyAlignment="1">
      <alignment vertical="center" wrapText="1"/>
    </xf>
    <xf numFmtId="0" fontId="270" fillId="0" borderId="0" xfId="0" applyFont="1" applyAlignment="1">
      <alignment vertical="center"/>
    </xf>
    <xf numFmtId="168" fontId="270" fillId="0" borderId="0" xfId="1" applyFont="1" applyAlignment="1">
      <alignment vertical="center"/>
    </xf>
    <xf numFmtId="169" fontId="270" fillId="0" borderId="0" xfId="1" applyNumberFormat="1" applyFont="1" applyAlignment="1">
      <alignment vertical="center"/>
    </xf>
    <xf numFmtId="49" fontId="317" fillId="0" borderId="0" xfId="0" applyNumberFormat="1" applyFont="1" applyAlignment="1">
      <alignment vertical="center"/>
    </xf>
    <xf numFmtId="189" fontId="270" fillId="0" borderId="0" xfId="0" applyNumberFormat="1" applyFont="1" applyAlignment="1">
      <alignment vertical="center"/>
    </xf>
    <xf numFmtId="4" fontId="270" fillId="0" borderId="0" xfId="0" applyNumberFormat="1" applyFont="1" applyAlignment="1">
      <alignment vertical="center"/>
    </xf>
    <xf numFmtId="0" fontId="270" fillId="0" borderId="0" xfId="0" applyFont="1" applyAlignment="1">
      <alignment horizontal="center" vertical="center"/>
    </xf>
    <xf numFmtId="0" fontId="270" fillId="0" borderId="0" xfId="13" applyFont="1" applyAlignment="1">
      <alignment horizontal="right" vertical="center" wrapText="1"/>
    </xf>
    <xf numFmtId="0" fontId="0" fillId="2" borderId="0" xfId="0" applyFill="1" applyAlignment="1">
      <alignment vertical="center"/>
    </xf>
    <xf numFmtId="0" fontId="270" fillId="2" borderId="0" xfId="0" applyFont="1" applyFill="1" applyAlignment="1">
      <alignment vertical="center"/>
    </xf>
    <xf numFmtId="168" fontId="270"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70" fillId="0" borderId="0" xfId="43927" applyFont="1" applyAlignment="1">
      <alignment vertical="center"/>
    </xf>
    <xf numFmtId="49" fontId="317" fillId="0" borderId="17" xfId="0" applyNumberFormat="1" applyFont="1" applyBorder="1" applyAlignment="1">
      <alignment horizontal="center" vertical="center" wrapText="1"/>
    </xf>
    <xf numFmtId="0" fontId="270" fillId="0" borderId="0" xfId="0" applyFont="1"/>
    <xf numFmtId="49" fontId="317" fillId="0" borderId="41" xfId="0" applyNumberFormat="1" applyFont="1" applyBorder="1" applyAlignment="1">
      <alignment horizontal="center" vertical="center" wrapText="1"/>
    </xf>
    <xf numFmtId="0" fontId="270" fillId="0" borderId="41" xfId="0" applyFont="1" applyBorder="1"/>
    <xf numFmtId="49" fontId="317" fillId="0" borderId="16" xfId="0" applyNumberFormat="1" applyFont="1" applyBorder="1" applyAlignment="1">
      <alignment horizontal="center" vertical="center" wrapText="1"/>
    </xf>
    <xf numFmtId="9" fontId="276" fillId="0" borderId="0" xfId="2" applyFont="1" applyFill="1" applyAlignment="1">
      <alignment horizontal="left" vertical="center"/>
    </xf>
    <xf numFmtId="0" fontId="315" fillId="0" borderId="0" xfId="4" applyFont="1" applyAlignment="1">
      <alignment horizontal="left" vertical="center" wrapText="1"/>
    </xf>
    <xf numFmtId="168" fontId="270" fillId="0" borderId="0" xfId="1" applyFont="1" applyFill="1" applyAlignment="1">
      <alignment vertical="center"/>
    </xf>
    <xf numFmtId="170" fontId="270" fillId="0" borderId="0" xfId="0" applyNumberFormat="1" applyFont="1" applyAlignment="1">
      <alignment vertical="center"/>
    </xf>
    <xf numFmtId="168" fontId="270" fillId="0" borderId="40" xfId="1" applyFont="1" applyFill="1" applyBorder="1" applyAlignment="1">
      <alignment horizontal="right" vertical="center" wrapText="1"/>
    </xf>
    <xf numFmtId="10" fontId="270" fillId="0" borderId="0" xfId="2" applyNumberFormat="1" applyFont="1" applyFill="1" applyAlignment="1">
      <alignment vertical="center"/>
    </xf>
    <xf numFmtId="10" fontId="270" fillId="0" borderId="0" xfId="1" applyNumberFormat="1" applyFont="1" applyFill="1" applyAlignment="1">
      <alignment vertical="center"/>
    </xf>
    <xf numFmtId="0" fontId="270" fillId="0" borderId="33" xfId="0" applyFont="1" applyBorder="1" applyAlignment="1">
      <alignment vertical="center"/>
    </xf>
    <xf numFmtId="170" fontId="317" fillId="0" borderId="33" xfId="1" applyNumberFormat="1" applyFont="1" applyFill="1" applyBorder="1" applyAlignment="1">
      <alignment vertical="center"/>
    </xf>
    <xf numFmtId="168" fontId="317" fillId="0" borderId="33" xfId="1" applyFont="1" applyFill="1" applyBorder="1" applyAlignment="1">
      <alignment vertical="center"/>
    </xf>
    <xf numFmtId="3" fontId="270" fillId="0" borderId="0" xfId="0" applyNumberFormat="1" applyFont="1" applyAlignment="1">
      <alignment vertical="center"/>
    </xf>
    <xf numFmtId="193" fontId="270" fillId="0" borderId="0" xfId="78" applyNumberFormat="1" applyFont="1" applyAlignment="1">
      <alignment horizontal="right" vertical="center"/>
    </xf>
    <xf numFmtId="173" fontId="270" fillId="0" borderId="0" xfId="2" applyNumberFormat="1" applyFont="1" applyFill="1" applyAlignment="1">
      <alignment vertical="center"/>
    </xf>
    <xf numFmtId="173" fontId="270" fillId="0" borderId="0" xfId="1" applyNumberFormat="1" applyFont="1" applyFill="1" applyAlignment="1">
      <alignment vertical="center"/>
    </xf>
    <xf numFmtId="0" fontId="270" fillId="0" borderId="0" xfId="43912" applyFont="1"/>
    <xf numFmtId="37" fontId="270" fillId="0" borderId="0" xfId="43915" applyNumberFormat="1" applyFont="1"/>
    <xf numFmtId="168" fontId="270" fillId="0" borderId="0" xfId="43915" applyFont="1"/>
    <xf numFmtId="9" fontId="270" fillId="0" borderId="0" xfId="2" applyFont="1" applyFill="1" applyAlignment="1">
      <alignment vertical="center"/>
    </xf>
    <xf numFmtId="0" fontId="270" fillId="0" borderId="0" xfId="78" applyFont="1" applyAlignment="1">
      <alignment horizontal="left" vertical="center"/>
    </xf>
    <xf numFmtId="192" fontId="270" fillId="0" borderId="0" xfId="78" applyNumberFormat="1" applyFont="1" applyAlignment="1">
      <alignment horizontal="right" vertical="center"/>
    </xf>
    <xf numFmtId="0" fontId="270" fillId="0" borderId="0" xfId="35071" applyFont="1" applyAlignment="1">
      <alignment horizontal="center" vertical="center"/>
    </xf>
    <xf numFmtId="168" fontId="270" fillId="0" borderId="0" xfId="1" applyFont="1" applyFill="1" applyBorder="1" applyAlignment="1">
      <alignment vertical="center"/>
    </xf>
    <xf numFmtId="172" fontId="270" fillId="0" borderId="0" xfId="0" applyNumberFormat="1" applyFont="1" applyAlignment="1">
      <alignment vertical="center"/>
    </xf>
    <xf numFmtId="179" fontId="270" fillId="0" borderId="0" xfId="0" applyNumberFormat="1" applyFont="1" applyAlignment="1">
      <alignment vertical="center"/>
    </xf>
    <xf numFmtId="172" fontId="270" fillId="0" borderId="1" xfId="0" applyNumberFormat="1" applyFont="1" applyBorder="1" applyAlignment="1">
      <alignment vertical="center"/>
    </xf>
    <xf numFmtId="168" fontId="270" fillId="0" borderId="1" xfId="1" applyFont="1" applyFill="1" applyBorder="1" applyAlignment="1">
      <alignment vertical="center"/>
    </xf>
    <xf numFmtId="172" fontId="270" fillId="0" borderId="1" xfId="0" applyNumberFormat="1" applyFont="1" applyBorder="1" applyAlignment="1">
      <alignment horizontal="center" vertical="center" wrapText="1"/>
    </xf>
    <xf numFmtId="173" fontId="270" fillId="0" borderId="0" xfId="2" applyNumberFormat="1" applyFont="1" applyFill="1" applyAlignment="1">
      <alignment horizontal="center" vertical="center" wrapText="1"/>
    </xf>
    <xf numFmtId="168" fontId="270" fillId="0" borderId="1" xfId="1" applyFont="1" applyFill="1" applyBorder="1" applyAlignment="1">
      <alignment horizontal="center" vertical="center" wrapText="1"/>
    </xf>
    <xf numFmtId="168" fontId="270" fillId="0" borderId="0" xfId="1" applyFont="1" applyFill="1"/>
    <xf numFmtId="0" fontId="270" fillId="0" borderId="0" xfId="4453" applyFont="1" applyAlignment="1">
      <alignment horizontal="center"/>
    </xf>
    <xf numFmtId="0" fontId="343" fillId="2" borderId="0" xfId="27" applyFont="1" applyFill="1" applyAlignment="1">
      <alignment horizontal="center" vertical="center" wrapText="1"/>
    </xf>
    <xf numFmtId="0" fontId="325" fillId="2" borderId="0" xfId="27" applyFont="1" applyFill="1" applyAlignment="1">
      <alignment horizontal="center" vertical="center"/>
    </xf>
    <xf numFmtId="168" fontId="325" fillId="2" borderId="0" xfId="17579" applyFont="1" applyFill="1" applyBorder="1" applyAlignment="1">
      <alignment horizontal="center" vertical="center"/>
    </xf>
    <xf numFmtId="0" fontId="325" fillId="2" borderId="0" xfId="27" applyFont="1" applyFill="1" applyAlignment="1">
      <alignment horizontal="center" vertical="center" wrapText="1"/>
    </xf>
    <xf numFmtId="1" fontId="269" fillId="0" borderId="0" xfId="27" applyNumberFormat="1" applyAlignment="1">
      <alignment horizontal="center" vertical="center" wrapText="1"/>
    </xf>
    <xf numFmtId="164" fontId="269" fillId="0" borderId="0" xfId="27" applyNumberFormat="1" applyAlignment="1">
      <alignment horizontal="center" vertical="center" wrapText="1"/>
    </xf>
    <xf numFmtId="0" fontId="270" fillId="0" borderId="0" xfId="0" applyFont="1" applyAlignment="1">
      <alignment horizontal="left" vertical="center" wrapText="1"/>
    </xf>
    <xf numFmtId="0" fontId="270" fillId="0" borderId="0" xfId="35072" applyFont="1" applyAlignment="1">
      <alignment vertical="center"/>
    </xf>
    <xf numFmtId="0" fontId="317" fillId="0" borderId="1" xfId="35072" applyFont="1" applyBorder="1" applyAlignment="1">
      <alignment vertical="center"/>
    </xf>
    <xf numFmtId="0" fontId="317" fillId="0" borderId="1" xfId="0" applyFont="1" applyBorder="1" applyAlignment="1">
      <alignment horizontal="center" vertical="center"/>
    </xf>
    <xf numFmtId="0" fontId="270" fillId="0" borderId="1" xfId="35072" applyFont="1" applyBorder="1" applyAlignment="1">
      <alignment vertical="center"/>
    </xf>
    <xf numFmtId="170" fontId="270" fillId="0" borderId="1" xfId="1" applyNumberFormat="1" applyFont="1" applyFill="1" applyBorder="1" applyAlignment="1">
      <alignment horizontal="center" vertical="center"/>
    </xf>
    <xf numFmtId="177" fontId="317" fillId="0" borderId="1" xfId="0" applyNumberFormat="1" applyFont="1" applyBorder="1" applyAlignment="1">
      <alignment horizontal="centerContinuous" vertical="center"/>
    </xf>
    <xf numFmtId="170" fontId="317" fillId="0" borderId="1" xfId="1" applyNumberFormat="1" applyFont="1" applyFill="1" applyBorder="1" applyAlignment="1">
      <alignment horizontal="center" vertical="center"/>
    </xf>
    <xf numFmtId="175" fontId="270" fillId="0" borderId="0" xfId="0" applyNumberFormat="1" applyFont="1" applyAlignment="1">
      <alignment vertical="center"/>
    </xf>
    <xf numFmtId="167" fontId="270" fillId="0" borderId="0" xfId="0" applyNumberFormat="1" applyFont="1" applyAlignment="1">
      <alignment vertical="center"/>
    </xf>
    <xf numFmtId="0" fontId="270" fillId="0" borderId="0" xfId="0" applyFont="1" applyAlignment="1">
      <alignment horizontal="right" vertical="center"/>
    </xf>
    <xf numFmtId="177" fontId="270" fillId="0" borderId="0" xfId="0" applyNumberFormat="1" applyFont="1" applyAlignment="1">
      <alignment horizontal="center" vertical="center"/>
    </xf>
    <xf numFmtId="179" fontId="270" fillId="0" borderId="0" xfId="0" applyNumberFormat="1" applyFont="1" applyAlignment="1">
      <alignment horizontal="center" vertical="center" wrapText="1"/>
    </xf>
    <xf numFmtId="172" fontId="270" fillId="0" borderId="0" xfId="0" applyNumberFormat="1" applyFont="1" applyAlignment="1">
      <alignment horizontal="center" vertical="center" wrapText="1"/>
    </xf>
    <xf numFmtId="0" fontId="317" fillId="0" borderId="0" xfId="0" applyFont="1" applyAlignment="1">
      <alignment horizontal="center" vertical="center"/>
    </xf>
    <xf numFmtId="0" fontId="317" fillId="0" borderId="0" xfId="0" applyFont="1" applyAlignment="1">
      <alignment horizontal="right" vertical="center"/>
    </xf>
    <xf numFmtId="170" fontId="317" fillId="0" borderId="0" xfId="1" applyNumberFormat="1" applyFont="1" applyFill="1" applyBorder="1" applyAlignment="1">
      <alignment vertical="center"/>
    </xf>
    <xf numFmtId="168" fontId="317" fillId="0" borderId="0" xfId="1" applyFont="1" applyFill="1" applyBorder="1" applyAlignment="1">
      <alignment vertical="center"/>
    </xf>
    <xf numFmtId="168" fontId="270" fillId="0" borderId="0" xfId="35074" applyFont="1" applyFill="1"/>
    <xf numFmtId="0" fontId="317" fillId="0" borderId="2" xfId="0" applyFont="1" applyBorder="1" applyAlignment="1">
      <alignment horizontal="center" vertical="center" wrapText="1"/>
    </xf>
    <xf numFmtId="0" fontId="317" fillId="0" borderId="33" xfId="78" applyFont="1" applyBorder="1" applyAlignment="1">
      <alignment horizontal="center" vertical="center" wrapText="1"/>
    </xf>
    <xf numFmtId="49" fontId="270" fillId="0" borderId="1" xfId="0" applyNumberFormat="1" applyFont="1" applyBorder="1" applyAlignment="1">
      <alignment vertical="center" wrapText="1"/>
    </xf>
    <xf numFmtId="177" fontId="317" fillId="0" borderId="33" xfId="0" applyNumberFormat="1" applyFont="1" applyBorder="1" applyAlignment="1">
      <alignment vertical="center" wrapText="1"/>
    </xf>
    <xf numFmtId="179" fontId="317" fillId="0" borderId="50" xfId="0" applyNumberFormat="1" applyFont="1" applyBorder="1" applyAlignment="1">
      <alignment horizontal="center" vertical="center" wrapText="1"/>
    </xf>
    <xf numFmtId="0" fontId="317" fillId="0" borderId="51" xfId="0" applyFont="1" applyBorder="1" applyAlignment="1">
      <alignment horizontal="center" vertical="center" wrapText="1"/>
    </xf>
    <xf numFmtId="170" fontId="317" fillId="0" borderId="0" xfId="1" applyNumberFormat="1" applyFont="1" applyFill="1" applyBorder="1" applyAlignment="1">
      <alignment horizontal="center" vertical="center"/>
    </xf>
    <xf numFmtId="177" fontId="317" fillId="0" borderId="0" xfId="0" applyNumberFormat="1" applyFont="1" applyAlignment="1">
      <alignment vertical="center" wrapText="1"/>
    </xf>
    <xf numFmtId="0" fontId="270" fillId="0" borderId="0" xfId="35073" applyFont="1"/>
    <xf numFmtId="168" fontId="270" fillId="0" borderId="0" xfId="5" applyFont="1" applyFill="1" applyAlignment="1">
      <alignment vertical="center"/>
    </xf>
    <xf numFmtId="0" fontId="317" fillId="0" borderId="33" xfId="0" applyFont="1" applyBorder="1" applyAlignment="1">
      <alignment horizontal="center" vertical="center" wrapText="1"/>
    </xf>
    <xf numFmtId="203" fontId="270" fillId="0" borderId="0" xfId="0" applyNumberFormat="1" applyFont="1" applyAlignment="1">
      <alignment horizontal="center" vertical="center"/>
    </xf>
    <xf numFmtId="168" fontId="270" fillId="0" borderId="0" xfId="35074" applyFont="1" applyFill="1" applyAlignment="1">
      <alignment horizontal="center"/>
    </xf>
    <xf numFmtId="0" fontId="317" fillId="0" borderId="33" xfId="0" applyFont="1" applyBorder="1" applyAlignment="1">
      <alignment horizontal="center" vertical="center"/>
    </xf>
    <xf numFmtId="198" fontId="317" fillId="0" borderId="33" xfId="5" applyNumberFormat="1" applyFont="1" applyFill="1" applyBorder="1" applyAlignment="1">
      <alignment horizontal="center" vertical="center" wrapText="1"/>
    </xf>
    <xf numFmtId="168" fontId="270" fillId="0" borderId="0" xfId="1" applyFont="1" applyFill="1" applyBorder="1" applyAlignment="1">
      <alignment vertical="center" wrapText="1"/>
    </xf>
    <xf numFmtId="168" fontId="270" fillId="0" borderId="0" xfId="1" applyFont="1" applyFill="1" applyBorder="1" applyAlignment="1">
      <alignment horizontal="right" vertical="center" wrapText="1"/>
    </xf>
    <xf numFmtId="0" fontId="270" fillId="0" borderId="0" xfId="35076" applyFont="1" applyFill="1" applyBorder="1" applyAlignment="1">
      <alignment vertical="center"/>
    </xf>
    <xf numFmtId="0" fontId="270" fillId="0" borderId="0" xfId="35076" applyFont="1" applyFill="1" applyBorder="1" applyAlignment="1">
      <alignment horizontal="center" vertical="center"/>
    </xf>
    <xf numFmtId="0" fontId="270" fillId="0" borderId="0" xfId="35076" applyFont="1" applyFill="1" applyBorder="1" applyAlignment="1">
      <alignment vertical="center" wrapText="1"/>
    </xf>
    <xf numFmtId="0" fontId="270" fillId="0" borderId="0" xfId="35076" applyFont="1" applyFill="1" applyBorder="1" applyAlignment="1">
      <alignment horizontal="right" vertical="center" wrapText="1"/>
    </xf>
    <xf numFmtId="179" fontId="270" fillId="0" borderId="0" xfId="35076" applyNumberFormat="1" applyFont="1" applyFill="1" applyBorder="1" applyAlignment="1">
      <alignment vertical="center"/>
    </xf>
    <xf numFmtId="195" fontId="270" fillId="0" borderId="0" xfId="35076" applyNumberFormat="1" applyFont="1" applyFill="1" applyAlignment="1">
      <alignment vertical="center"/>
    </xf>
    <xf numFmtId="172" fontId="270" fillId="0" borderId="0" xfId="35076" applyNumberFormat="1" applyFont="1" applyFill="1" applyAlignment="1">
      <alignment vertical="center"/>
    </xf>
    <xf numFmtId="179" fontId="270" fillId="0" borderId="0" xfId="35076" applyNumberFormat="1" applyFont="1" applyFill="1" applyBorder="1" applyAlignment="1">
      <alignment horizontal="center" vertical="center" wrapText="1"/>
    </xf>
    <xf numFmtId="195" fontId="270" fillId="0" borderId="0" xfId="35076" applyNumberFormat="1" applyFont="1" applyFill="1" applyAlignment="1">
      <alignment horizontal="center" vertical="center" wrapText="1"/>
    </xf>
    <xf numFmtId="172" fontId="270" fillId="0" borderId="0" xfId="35076" applyNumberFormat="1" applyFont="1" applyFill="1" applyAlignment="1">
      <alignment horizontal="center" vertical="center" wrapText="1"/>
    </xf>
    <xf numFmtId="168" fontId="271" fillId="0" borderId="53" xfId="1" applyFont="1" applyFill="1" applyBorder="1" applyAlignment="1">
      <alignment horizontal="right" wrapText="1"/>
    </xf>
    <xf numFmtId="0" fontId="271" fillId="0" borderId="53" xfId="43919" applyFont="1" applyBorder="1" applyAlignment="1">
      <alignment wrapText="1"/>
    </xf>
    <xf numFmtId="0" fontId="271" fillId="0" borderId="53" xfId="43926" applyBorder="1" applyAlignment="1">
      <alignment horizontal="right" wrapText="1"/>
    </xf>
    <xf numFmtId="0" fontId="271" fillId="0" borderId="40" xfId="35100" applyFont="1" applyBorder="1" applyAlignment="1">
      <alignment wrapText="1"/>
    </xf>
    <xf numFmtId="0" fontId="271" fillId="0" borderId="40" xfId="35100" applyFont="1" applyBorder="1" applyAlignment="1">
      <alignment horizontal="right" wrapText="1"/>
    </xf>
    <xf numFmtId="168" fontId="271" fillId="0" borderId="40" xfId="1" applyFont="1" applyFill="1" applyBorder="1" applyAlignment="1">
      <alignment horizontal="right" wrapText="1"/>
    </xf>
    <xf numFmtId="179" fontId="270" fillId="0" borderId="1" xfId="35088" applyNumberFormat="1" applyFont="1" applyFill="1" applyBorder="1" applyAlignment="1">
      <alignment vertical="center"/>
    </xf>
    <xf numFmtId="172" fontId="270" fillId="0" borderId="1" xfId="35088" applyNumberFormat="1" applyFont="1" applyFill="1" applyBorder="1" applyAlignment="1">
      <alignment vertical="center"/>
    </xf>
    <xf numFmtId="0" fontId="270" fillId="0" borderId="56" xfId="35067" applyFont="1" applyBorder="1" applyAlignment="1">
      <alignment horizontal="center"/>
    </xf>
    <xf numFmtId="0" fontId="270" fillId="0" borderId="1" xfId="35068" applyFont="1" applyBorder="1" applyAlignment="1">
      <alignment vertical="center" wrapText="1"/>
    </xf>
    <xf numFmtId="0" fontId="270" fillId="0" borderId="1" xfId="35069" applyFont="1" applyBorder="1" applyAlignment="1">
      <alignment vertical="center"/>
    </xf>
    <xf numFmtId="168" fontId="270" fillId="0" borderId="57" xfId="1" applyFont="1" applyFill="1" applyBorder="1" applyAlignment="1">
      <alignment horizontal="right" vertical="center" wrapText="1"/>
    </xf>
    <xf numFmtId="0" fontId="270" fillId="0" borderId="1" xfId="13" applyFont="1" applyBorder="1" applyAlignment="1">
      <alignment horizontal="center" vertical="center"/>
    </xf>
    <xf numFmtId="0" fontId="270" fillId="0" borderId="1" xfId="13" applyFont="1" applyBorder="1" applyAlignment="1">
      <alignment horizontal="center" vertical="center" wrapText="1"/>
    </xf>
    <xf numFmtId="0" fontId="270" fillId="0" borderId="1" xfId="35070" applyFont="1" applyBorder="1"/>
    <xf numFmtId="168" fontId="270" fillId="0" borderId="1" xfId="35070" applyNumberFormat="1" applyFont="1" applyBorder="1"/>
    <xf numFmtId="0" fontId="270" fillId="0" borderId="1" xfId="35070" applyFont="1" applyBorder="1" applyAlignment="1">
      <alignment horizontal="center"/>
    </xf>
    <xf numFmtId="0" fontId="270" fillId="0" borderId="1" xfId="4347" applyFont="1" applyBorder="1" applyAlignment="1">
      <alignment horizontal="center"/>
    </xf>
    <xf numFmtId="0" fontId="270" fillId="0" borderId="1" xfId="0" applyFont="1" applyBorder="1"/>
    <xf numFmtId="168" fontId="270" fillId="0" borderId="1" xfId="1" applyFont="1" applyFill="1" applyBorder="1"/>
    <xf numFmtId="0" fontId="270" fillId="0" borderId="1" xfId="4347" applyFont="1" applyBorder="1" applyAlignment="1">
      <alignment horizontal="center" wrapText="1"/>
    </xf>
    <xf numFmtId="49" fontId="276" fillId="0" borderId="0" xfId="0" applyNumberFormat="1" applyFont="1" applyAlignment="1">
      <alignment horizontal="left" vertical="center"/>
    </xf>
    <xf numFmtId="168" fontId="276" fillId="0" borderId="0" xfId="1" applyFont="1" applyFill="1" applyAlignment="1">
      <alignment horizontal="left" vertical="center"/>
    </xf>
    <xf numFmtId="168" fontId="270" fillId="0" borderId="0" xfId="1" applyFont="1" applyFill="1" applyBorder="1" applyAlignment="1">
      <alignment horizontal="left" vertical="center"/>
    </xf>
    <xf numFmtId="0" fontId="270" fillId="0" borderId="0" xfId="0" applyFont="1" applyAlignment="1">
      <alignment horizontal="left"/>
    </xf>
    <xf numFmtId="0" fontId="270" fillId="0" borderId="0" xfId="0" applyFont="1" applyAlignment="1">
      <alignment horizontal="left" vertical="center"/>
    </xf>
    <xf numFmtId="49" fontId="276" fillId="0" borderId="0" xfId="0" applyNumberFormat="1" applyFont="1" applyAlignment="1">
      <alignment horizontal="left"/>
    </xf>
    <xf numFmtId="0" fontId="315" fillId="0" borderId="0" xfId="4" applyFont="1" applyAlignment="1">
      <alignment horizontal="left" wrapText="1"/>
    </xf>
    <xf numFmtId="0" fontId="276" fillId="0" borderId="0" xfId="0" applyFont="1" applyAlignment="1">
      <alignment horizontal="left"/>
    </xf>
    <xf numFmtId="168" fontId="276" fillId="0" borderId="0" xfId="1" applyFont="1" applyFill="1" applyAlignment="1">
      <alignment horizontal="left"/>
    </xf>
    <xf numFmtId="168" fontId="270" fillId="0" borderId="0" xfId="1" applyFont="1" applyFill="1" applyBorder="1" applyAlignment="1">
      <alignment horizontal="left"/>
    </xf>
    <xf numFmtId="0" fontId="315" fillId="0" borderId="0" xfId="4" applyFont="1" applyAlignment="1">
      <alignment wrapText="1"/>
    </xf>
    <xf numFmtId="168" fontId="270" fillId="0" borderId="0" xfId="1" applyFont="1" applyFill="1" applyAlignment="1">
      <alignment horizontal="left" vertical="center"/>
    </xf>
    <xf numFmtId="168" fontId="270" fillId="0" borderId="1" xfId="1" applyFont="1" applyFill="1" applyBorder="1" applyAlignment="1">
      <alignment horizontal="center" wrapText="1"/>
    </xf>
    <xf numFmtId="172" fontId="270" fillId="0" borderId="1" xfId="0" applyNumberFormat="1" applyFont="1" applyBorder="1" applyAlignment="1">
      <alignment horizontal="center"/>
    </xf>
    <xf numFmtId="179" fontId="270" fillId="0" borderId="1" xfId="0" applyNumberFormat="1" applyFont="1" applyBorder="1" applyAlignment="1">
      <alignment horizontal="center"/>
    </xf>
    <xf numFmtId="168" fontId="270" fillId="0" borderId="1" xfId="1" applyFont="1" applyFill="1" applyBorder="1" applyAlignment="1">
      <alignment horizontal="center"/>
    </xf>
    <xf numFmtId="172" fontId="270" fillId="0" borderId="1" xfId="0" applyNumberFormat="1" applyFont="1" applyBorder="1" applyAlignment="1">
      <alignment horizontal="center" wrapText="1"/>
    </xf>
    <xf numFmtId="179" fontId="270" fillId="0" borderId="1" xfId="0" applyNumberFormat="1" applyFont="1" applyBorder="1" applyAlignment="1">
      <alignment horizontal="center" wrapText="1"/>
    </xf>
    <xf numFmtId="172" fontId="344" fillId="0" borderId="1" xfId="0" applyNumberFormat="1" applyFont="1" applyBorder="1" applyAlignment="1">
      <alignment horizontal="center" vertical="center" wrapText="1"/>
    </xf>
    <xf numFmtId="179" fontId="344" fillId="0" borderId="1" xfId="0" applyNumberFormat="1" applyFont="1" applyBorder="1" applyAlignment="1">
      <alignment horizontal="center" vertical="center" wrapText="1"/>
    </xf>
    <xf numFmtId="168" fontId="344" fillId="0" borderId="1" xfId="1" applyFont="1" applyFill="1" applyBorder="1" applyAlignment="1">
      <alignment horizontal="center" vertical="center" wrapText="1"/>
    </xf>
    <xf numFmtId="0" fontId="270" fillId="0" borderId="1" xfId="0" applyFont="1" applyBorder="1" applyAlignment="1">
      <alignment horizontal="center" vertical="center" wrapText="1"/>
    </xf>
    <xf numFmtId="0" fontId="345" fillId="36" borderId="1" xfId="0" applyFont="1" applyFill="1" applyBorder="1" applyAlignment="1">
      <alignment horizontal="center" vertical="center" wrapText="1"/>
    </xf>
    <xf numFmtId="0" fontId="288" fillId="35" borderId="1" xfId="0" applyFont="1" applyFill="1" applyBorder="1" applyAlignment="1">
      <alignment horizontal="center" vertical="center"/>
    </xf>
    <xf numFmtId="168" fontId="288" fillId="35" borderId="1" xfId="1" applyFont="1" applyFill="1" applyBorder="1" applyAlignment="1">
      <alignment horizontal="center" vertical="center"/>
    </xf>
    <xf numFmtId="0" fontId="288" fillId="35" borderId="1" xfId="0" applyFont="1" applyFill="1" applyBorder="1" applyAlignment="1">
      <alignment horizontal="center" vertical="center" wrapText="1"/>
    </xf>
    <xf numFmtId="181" fontId="293" fillId="0" borderId="45" xfId="0" applyNumberFormat="1" applyFont="1" applyBorder="1" applyAlignment="1">
      <alignment horizontal="center" vertical="center" wrapText="1"/>
    </xf>
    <xf numFmtId="188" fontId="293" fillId="0" borderId="45" xfId="0" applyNumberFormat="1" applyFont="1" applyBorder="1" applyAlignment="1">
      <alignment horizontal="center" vertical="center" wrapText="1"/>
    </xf>
    <xf numFmtId="168" fontId="315" fillId="0" borderId="0" xfId="1" applyFont="1" applyFill="1" applyBorder="1" applyAlignment="1">
      <alignment horizontal="left" vertical="center" wrapText="1"/>
    </xf>
    <xf numFmtId="168" fontId="288" fillId="35" borderId="1" xfId="1" applyFont="1" applyFill="1" applyBorder="1" applyAlignment="1">
      <alignment horizontal="center" vertical="center" wrapText="1"/>
    </xf>
    <xf numFmtId="168" fontId="276" fillId="0" borderId="0" xfId="1" applyFont="1" applyFill="1" applyAlignment="1">
      <alignment horizontal="center" vertical="center"/>
    </xf>
    <xf numFmtId="168" fontId="288" fillId="0" borderId="0" xfId="1" applyFont="1" applyFill="1" applyBorder="1" applyAlignment="1">
      <alignment horizontal="center" vertical="center"/>
    </xf>
    <xf numFmtId="168" fontId="288" fillId="0" borderId="0" xfId="1" applyFont="1" applyFill="1" applyAlignment="1">
      <alignment vertical="center"/>
    </xf>
    <xf numFmtId="0" fontId="349" fillId="0" borderId="0" xfId="0" applyFont="1" applyAlignment="1">
      <alignment vertical="center"/>
    </xf>
    <xf numFmtId="0" fontId="279" fillId="0" borderId="0" xfId="0" applyFont="1" applyAlignment="1">
      <alignment vertical="center" wrapText="1"/>
    </xf>
    <xf numFmtId="168" fontId="279" fillId="0" borderId="0" xfId="1" applyFont="1" applyFill="1" applyAlignment="1">
      <alignment vertical="center"/>
    </xf>
    <xf numFmtId="168" fontId="350" fillId="0" borderId="0" xfId="1" applyFont="1" applyFill="1" applyAlignment="1">
      <alignment vertical="center"/>
    </xf>
    <xf numFmtId="0" fontId="350" fillId="0" borderId="0" xfId="0" applyFont="1" applyAlignment="1">
      <alignment vertical="center"/>
    </xf>
    <xf numFmtId="169" fontId="279" fillId="0" borderId="0" xfId="1" applyNumberFormat="1" applyFont="1" applyFill="1" applyAlignment="1">
      <alignment vertical="center"/>
    </xf>
    <xf numFmtId="0" fontId="348" fillId="0" borderId="0" xfId="0" applyFont="1" applyAlignment="1">
      <alignment vertical="center"/>
    </xf>
    <xf numFmtId="0" fontId="348" fillId="0" borderId="0" xfId="0" applyFont="1" applyAlignment="1">
      <alignment horizontal="left" vertical="center"/>
    </xf>
    <xf numFmtId="4" fontId="348" fillId="0" borderId="0" xfId="0" applyNumberFormat="1" applyFont="1" applyAlignment="1">
      <alignment vertical="center"/>
    </xf>
    <xf numFmtId="0" fontId="348" fillId="0" borderId="0" xfId="0" applyFont="1" applyAlignment="1">
      <alignment horizontal="center" vertical="center"/>
    </xf>
    <xf numFmtId="0" fontId="348" fillId="0" borderId="0" xfId="13" applyFont="1" applyAlignment="1">
      <alignment horizontal="right" vertical="center" wrapText="1"/>
    </xf>
    <xf numFmtId="0" fontId="317" fillId="0" borderId="5" xfId="0" applyFont="1" applyBorder="1" applyAlignment="1">
      <alignment horizontal="center" vertical="center"/>
    </xf>
    <xf numFmtId="0" fontId="270" fillId="0" borderId="18" xfId="35072" applyFont="1" applyBorder="1" applyAlignment="1">
      <alignment vertical="center"/>
    </xf>
    <xf numFmtId="0" fontId="346" fillId="0" borderId="53" xfId="43936" applyFont="1" applyBorder="1" applyAlignment="1">
      <alignment vertical="center" wrapText="1"/>
    </xf>
    <xf numFmtId="0" fontId="271" fillId="0" borderId="53" xfId="43897" applyBorder="1" applyAlignment="1">
      <alignment horizontal="right" vertical="center" wrapText="1"/>
    </xf>
    <xf numFmtId="4" fontId="271" fillId="0" borderId="53" xfId="43897" applyNumberFormat="1" applyBorder="1" applyAlignment="1">
      <alignment horizontal="right" vertical="center" wrapText="1"/>
    </xf>
    <xf numFmtId="0" fontId="270" fillId="0" borderId="40" xfId="35075" applyFont="1" applyBorder="1" applyAlignment="1">
      <alignment horizontal="right" vertical="center" wrapText="1"/>
    </xf>
    <xf numFmtId="0" fontId="271" fillId="0" borderId="40" xfId="35121" applyFont="1" applyBorder="1" applyAlignment="1">
      <alignment horizontal="right" vertical="center" wrapText="1"/>
    </xf>
    <xf numFmtId="15" fontId="287" fillId="0" borderId="1" xfId="0" applyNumberFormat="1" applyFont="1" applyBorder="1" applyAlignment="1">
      <alignment horizontal="center" vertical="center" wrapText="1"/>
    </xf>
    <xf numFmtId="168" fontId="287" fillId="0" borderId="1" xfId="0" applyNumberFormat="1" applyFont="1" applyBorder="1" applyAlignment="1">
      <alignment horizontal="center" vertical="center" wrapText="1"/>
    </xf>
    <xf numFmtId="181" fontId="293" fillId="0" borderId="1" xfId="0" applyNumberFormat="1" applyFont="1" applyBorder="1" applyAlignment="1">
      <alignment horizontal="center" wrapText="1"/>
    </xf>
    <xf numFmtId="3" fontId="293" fillId="0" borderId="1" xfId="1" applyNumberFormat="1" applyFont="1" applyFill="1" applyBorder="1" applyAlignment="1">
      <alignment horizontal="center" wrapText="1"/>
    </xf>
    <xf numFmtId="183" fontId="293" fillId="0" borderId="1" xfId="1" applyNumberFormat="1" applyFont="1" applyFill="1" applyBorder="1" applyAlignment="1">
      <alignment horizontal="center" wrapText="1"/>
    </xf>
    <xf numFmtId="181" fontId="293" fillId="0" borderId="0" xfId="0" applyNumberFormat="1" applyFont="1" applyAlignment="1">
      <alignment horizontal="center" wrapText="1"/>
    </xf>
    <xf numFmtId="3" fontId="293" fillId="0" borderId="0" xfId="1" applyNumberFormat="1" applyFont="1" applyFill="1" applyBorder="1" applyAlignment="1">
      <alignment horizontal="center" wrapText="1"/>
    </xf>
    <xf numFmtId="183" fontId="293" fillId="0" borderId="0" xfId="1" applyNumberFormat="1" applyFont="1" applyFill="1" applyBorder="1" applyAlignment="1">
      <alignment horizontal="center" wrapText="1"/>
    </xf>
    <xf numFmtId="49" fontId="293" fillId="0" borderId="0" xfId="0" applyNumberFormat="1" applyFont="1" applyAlignment="1">
      <alignment horizontal="center" wrapText="1"/>
    </xf>
    <xf numFmtId="0" fontId="293" fillId="0" borderId="0" xfId="0" applyFont="1" applyAlignment="1">
      <alignment horizontal="center" wrapText="1"/>
    </xf>
    <xf numFmtId="0" fontId="287" fillId="0" borderId="0" xfId="0" applyFont="1" applyAlignment="1">
      <alignment horizontal="center" wrapText="1"/>
    </xf>
    <xf numFmtId="0" fontId="346" fillId="29" borderId="52" xfId="43937" applyFont="1" applyFill="1" applyBorder="1" applyAlignment="1">
      <alignment horizontal="center"/>
    </xf>
    <xf numFmtId="0" fontId="123" fillId="0" borderId="0" xfId="43949"/>
    <xf numFmtId="0" fontId="123" fillId="0" borderId="0" xfId="43950"/>
    <xf numFmtId="4" fontId="293"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51" fillId="0" borderId="1" xfId="0" applyFont="1" applyBorder="1" applyAlignment="1">
      <alignment horizontal="center" vertical="center"/>
    </xf>
    <xf numFmtId="181" fontId="287" fillId="0" borderId="18" xfId="0" applyNumberFormat="1" applyFont="1" applyBorder="1" applyAlignment="1">
      <alignment horizontal="left" vertical="center" wrapText="1"/>
    </xf>
    <xf numFmtId="3" fontId="287" fillId="0" borderId="18" xfId="1" applyNumberFormat="1" applyFont="1" applyFill="1" applyBorder="1" applyAlignment="1">
      <alignment horizontal="center" vertical="center" wrapText="1"/>
    </xf>
    <xf numFmtId="183" fontId="287" fillId="0" borderId="18" xfId="1" applyNumberFormat="1" applyFont="1" applyFill="1" applyBorder="1" applyAlignment="1">
      <alignment horizontal="center" vertical="center" wrapText="1"/>
    </xf>
    <xf numFmtId="4" fontId="293" fillId="0" borderId="1" xfId="1" applyNumberFormat="1" applyFont="1" applyFill="1" applyBorder="1" applyAlignment="1">
      <alignment horizontal="right" vertical="center" wrapText="1"/>
    </xf>
    <xf numFmtId="183" fontId="287" fillId="0" borderId="1" xfId="1" applyNumberFormat="1" applyFont="1" applyFill="1" applyBorder="1" applyAlignment="1">
      <alignment horizontal="right" vertical="center" wrapText="1"/>
    </xf>
    <xf numFmtId="168" fontId="121" fillId="0" borderId="1" xfId="1" applyFont="1" applyFill="1" applyBorder="1" applyAlignment="1">
      <alignment horizontal="left" vertical="center" wrapText="1"/>
    </xf>
    <xf numFmtId="168" fontId="349" fillId="5" borderId="0" xfId="1" applyFont="1" applyFill="1" applyBorder="1" applyAlignment="1">
      <alignment horizontal="center" vertical="center" wrapText="1"/>
    </xf>
    <xf numFmtId="168" fontId="0" fillId="0" borderId="0" xfId="0" applyNumberFormat="1"/>
    <xf numFmtId="0" fontId="272" fillId="0" borderId="53" xfId="35102" applyFont="1" applyBorder="1" applyAlignment="1">
      <alignment wrapText="1"/>
    </xf>
    <xf numFmtId="0" fontId="357" fillId="0" borderId="0" xfId="43972" applyAlignment="1">
      <alignment vertical="center"/>
    </xf>
    <xf numFmtId="0" fontId="272" fillId="0" borderId="53" xfId="43992" applyFont="1" applyBorder="1" applyAlignment="1">
      <alignment wrapText="1"/>
    </xf>
    <xf numFmtId="0" fontId="272" fillId="0" borderId="53" xfId="43992" applyFont="1" applyBorder="1" applyAlignment="1">
      <alignment horizontal="right" wrapText="1"/>
    </xf>
    <xf numFmtId="181" fontId="287" fillId="0" borderId="35" xfId="0" applyNumberFormat="1" applyFont="1" applyBorder="1" applyAlignment="1">
      <alignment horizontal="left" vertical="center" wrapText="1"/>
    </xf>
    <xf numFmtId="181" fontId="293" fillId="2" borderId="0" xfId="0" applyNumberFormat="1" applyFont="1" applyFill="1" applyAlignment="1">
      <alignment vertical="center" wrapText="1"/>
    </xf>
    <xf numFmtId="4" fontId="276" fillId="0" borderId="0" xfId="0" applyNumberFormat="1" applyFont="1" applyAlignment="1">
      <alignment horizontal="left" vertical="center"/>
    </xf>
    <xf numFmtId="4" fontId="360" fillId="0" borderId="0" xfId="0" applyNumberFormat="1" applyFont="1" applyAlignment="1">
      <alignment horizontal="center" vertical="center"/>
    </xf>
    <xf numFmtId="4" fontId="276" fillId="0" borderId="0" xfId="0" applyNumberFormat="1" applyFont="1" applyAlignment="1">
      <alignment horizontal="center" vertical="center" wrapText="1"/>
    </xf>
    <xf numFmtId="198" fontId="276" fillId="0" borderId="0" xfId="0" applyNumberFormat="1" applyFont="1" applyAlignment="1">
      <alignment vertical="center"/>
    </xf>
    <xf numFmtId="0" fontId="0" fillId="0" borderId="0" xfId="0" applyAlignment="1">
      <alignment horizontal="left"/>
    </xf>
    <xf numFmtId="9" fontId="287" fillId="0" borderId="0" xfId="0" applyNumberFormat="1" applyFont="1" applyAlignment="1">
      <alignment horizontal="center" vertical="center" wrapText="1"/>
    </xf>
    <xf numFmtId="43" fontId="277" fillId="0" borderId="1" xfId="13" applyNumberFormat="1" applyFont="1" applyBorder="1" applyAlignment="1">
      <alignment vertical="center" wrapText="1"/>
    </xf>
    <xf numFmtId="168" fontId="288" fillId="0" borderId="1" xfId="1" applyFont="1" applyFill="1" applyBorder="1" applyAlignment="1">
      <alignment horizontal="center" vertical="center"/>
    </xf>
    <xf numFmtId="0" fontId="113" fillId="0" borderId="0" xfId="44007"/>
    <xf numFmtId="43" fontId="276" fillId="0" borderId="0" xfId="0" applyNumberFormat="1" applyFont="1" applyAlignment="1">
      <alignment vertical="center"/>
    </xf>
    <xf numFmtId="0" fontId="112" fillId="0" borderId="0" xfId="44011"/>
    <xf numFmtId="0" fontId="269" fillId="0" borderId="0" xfId="44011" applyFont="1"/>
    <xf numFmtId="0" fontId="317" fillId="2" borderId="0" xfId="4" applyFont="1" applyFill="1" applyAlignment="1">
      <alignment vertical="center" wrapText="1"/>
    </xf>
    <xf numFmtId="0" fontId="270" fillId="0" borderId="0" xfId="44011" applyFont="1" applyAlignment="1">
      <alignment vertical="center"/>
    </xf>
    <xf numFmtId="49" fontId="317" fillId="2" borderId="0" xfId="44011" applyNumberFormat="1" applyFont="1" applyFill="1" applyAlignment="1">
      <alignment horizontal="center" vertical="center" wrapText="1"/>
    </xf>
    <xf numFmtId="49" fontId="317" fillId="0" borderId="0" xfId="4" applyNumberFormat="1" applyFont="1" applyAlignment="1">
      <alignment vertical="center" wrapText="1"/>
    </xf>
    <xf numFmtId="1" fontId="317" fillId="0" borderId="0" xfId="43927" applyNumberFormat="1" applyFont="1" applyAlignment="1">
      <alignment vertical="center" wrapText="1"/>
    </xf>
    <xf numFmtId="0" fontId="317" fillId="30" borderId="17" xfId="0" applyFont="1" applyFill="1" applyBorder="1"/>
    <xf numFmtId="0" fontId="272" fillId="0" borderId="59" xfId="35129" applyFont="1" applyBorder="1" applyAlignment="1">
      <alignment wrapText="1"/>
    </xf>
    <xf numFmtId="0" fontId="272" fillId="0" borderId="59" xfId="35129" applyFont="1" applyBorder="1" applyAlignment="1">
      <alignment horizontal="right" wrapText="1"/>
    </xf>
    <xf numFmtId="168" fontId="272" fillId="0" borderId="59" xfId="1" applyFont="1" applyFill="1" applyBorder="1" applyAlignment="1">
      <alignment horizontal="right" wrapText="1"/>
    </xf>
    <xf numFmtId="3" fontId="270" fillId="0" borderId="61" xfId="43979" applyNumberFormat="1" applyFont="1" applyFill="1" applyBorder="1" applyAlignment="1">
      <alignment horizontal="center" vertical="center"/>
    </xf>
    <xf numFmtId="43" fontId="287" fillId="0" borderId="0" xfId="0" applyNumberFormat="1" applyFont="1" applyAlignment="1">
      <alignment horizontal="center" vertical="center" wrapText="1"/>
    </xf>
    <xf numFmtId="43" fontId="293" fillId="0" borderId="0" xfId="0" applyNumberFormat="1" applyFont="1" applyAlignment="1">
      <alignment horizontal="center" vertical="center" wrapText="1"/>
    </xf>
    <xf numFmtId="49" fontId="317" fillId="2" borderId="0" xfId="4" applyNumberFormat="1" applyFont="1" applyFill="1" applyAlignment="1">
      <alignment horizontal="center" vertical="center" wrapText="1"/>
    </xf>
    <xf numFmtId="183" fontId="361" fillId="33" borderId="1" xfId="1" applyNumberFormat="1" applyFont="1" applyFill="1" applyBorder="1" applyAlignment="1">
      <alignment horizontal="center" vertical="center" wrapText="1"/>
    </xf>
    <xf numFmtId="181" fontId="270" fillId="0" borderId="1" xfId="0" applyNumberFormat="1" applyFont="1" applyBorder="1" applyAlignment="1">
      <alignment vertical="top" wrapText="1"/>
    </xf>
    <xf numFmtId="3" fontId="270" fillId="0" borderId="1" xfId="0" applyNumberFormat="1" applyFont="1" applyBorder="1" applyAlignment="1">
      <alignment horizontal="center"/>
    </xf>
    <xf numFmtId="4" fontId="287" fillId="0" borderId="0" xfId="0" applyNumberFormat="1" applyFont="1" applyAlignment="1">
      <alignment horizontal="right" vertical="center" wrapText="1"/>
    </xf>
    <xf numFmtId="49" fontId="361" fillId="0" borderId="0" xfId="0" applyNumberFormat="1" applyFont="1" applyAlignment="1">
      <alignment horizontal="center" vertical="center" wrapText="1"/>
    </xf>
    <xf numFmtId="181" fontId="362" fillId="0" borderId="1" xfId="0" applyNumberFormat="1" applyFont="1" applyBorder="1" applyAlignment="1">
      <alignment horizontal="left" vertical="center" wrapText="1"/>
    </xf>
    <xf numFmtId="3" fontId="362" fillId="0" borderId="1" xfId="1" applyNumberFormat="1" applyFont="1" applyFill="1" applyBorder="1" applyAlignment="1">
      <alignment horizontal="center" vertical="center" wrapText="1"/>
    </xf>
    <xf numFmtId="183" fontId="362" fillId="0" borderId="1" xfId="1" applyNumberFormat="1" applyFont="1" applyFill="1" applyBorder="1" applyAlignment="1">
      <alignment horizontal="center" vertical="center" wrapText="1"/>
    </xf>
    <xf numFmtId="184" fontId="362" fillId="0" borderId="1" xfId="0" applyNumberFormat="1" applyFont="1" applyBorder="1" applyAlignment="1">
      <alignment horizontal="center" vertical="center" wrapText="1"/>
    </xf>
    <xf numFmtId="185" fontId="362" fillId="0" borderId="1" xfId="2" applyNumberFormat="1" applyFont="1" applyFill="1" applyBorder="1" applyAlignment="1">
      <alignment horizontal="center" vertical="center" wrapText="1"/>
    </xf>
    <xf numFmtId="186" fontId="362" fillId="0" borderId="1" xfId="2" applyNumberFormat="1" applyFont="1" applyFill="1" applyBorder="1" applyAlignment="1">
      <alignment horizontal="center" vertical="center" wrapText="1"/>
    </xf>
    <xf numFmtId="168" fontId="361" fillId="0" borderId="0" xfId="1" applyFont="1" applyFill="1" applyBorder="1" applyAlignment="1">
      <alignment horizontal="center" vertical="center" wrapText="1"/>
    </xf>
    <xf numFmtId="0" fontId="362" fillId="0" borderId="0" xfId="0" applyFont="1" applyAlignment="1">
      <alignment horizontal="center" vertical="center" wrapText="1"/>
    </xf>
    <xf numFmtId="181" fontId="362" fillId="0" borderId="18" xfId="0" applyNumberFormat="1" applyFont="1" applyBorder="1" applyAlignment="1">
      <alignment horizontal="left" vertical="center" wrapText="1"/>
    </xf>
    <xf numFmtId="3" fontId="362" fillId="0" borderId="18" xfId="1" applyNumberFormat="1" applyFont="1" applyFill="1" applyBorder="1" applyAlignment="1">
      <alignment horizontal="center" vertical="center" wrapText="1"/>
    </xf>
    <xf numFmtId="183" fontId="362" fillId="0" borderId="18" xfId="1" applyNumberFormat="1" applyFont="1" applyFill="1" applyBorder="1" applyAlignment="1">
      <alignment horizontal="center" vertical="center" wrapText="1"/>
    </xf>
    <xf numFmtId="182" fontId="362" fillId="0" borderId="0" xfId="2" applyNumberFormat="1" applyFont="1" applyFill="1" applyBorder="1" applyAlignment="1">
      <alignment horizontal="center" vertical="center" wrapText="1"/>
    </xf>
    <xf numFmtId="0" fontId="109" fillId="0" borderId="0" xfId="44016"/>
    <xf numFmtId="168" fontId="0" fillId="0" borderId="0" xfId="1" applyFont="1"/>
    <xf numFmtId="0" fontId="309" fillId="34" borderId="1" xfId="35102" applyFont="1" applyFill="1" applyBorder="1" applyAlignment="1">
      <alignment horizontal="center" vertical="center"/>
    </xf>
    <xf numFmtId="168" fontId="317" fillId="2" borderId="0" xfId="1" applyFont="1" applyFill="1" applyAlignment="1">
      <alignment horizontal="center" vertical="center" wrapText="1"/>
    </xf>
    <xf numFmtId="168" fontId="317" fillId="2" borderId="0" xfId="1" applyFont="1" applyFill="1" applyAlignment="1">
      <alignment vertical="center" wrapText="1"/>
    </xf>
    <xf numFmtId="170" fontId="317" fillId="2" borderId="0" xfId="1" applyNumberFormat="1" applyFont="1" applyFill="1" applyAlignment="1">
      <alignment horizontal="center" vertical="center" wrapText="1"/>
    </xf>
    <xf numFmtId="170" fontId="109" fillId="0" borderId="0" xfId="1" applyNumberFormat="1" applyFont="1"/>
    <xf numFmtId="170" fontId="317" fillId="2" borderId="0" xfId="1" applyNumberFormat="1" applyFont="1" applyFill="1" applyAlignment="1">
      <alignment vertical="center" wrapText="1"/>
    </xf>
    <xf numFmtId="0" fontId="349" fillId="0" borderId="0" xfId="0" applyFont="1" applyAlignment="1">
      <alignment horizontal="left" vertical="center"/>
    </xf>
    <xf numFmtId="4" fontId="349" fillId="0" borderId="0" xfId="0" applyNumberFormat="1" applyFont="1" applyAlignment="1">
      <alignment horizontal="center" vertical="center"/>
    </xf>
    <xf numFmtId="168" fontId="349" fillId="0" borderId="0" xfId="1" applyFont="1" applyFill="1" applyBorder="1" applyAlignment="1">
      <alignment vertical="center"/>
    </xf>
    <xf numFmtId="43" fontId="349" fillId="0" borderId="0" xfId="0" applyNumberFormat="1" applyFont="1" applyAlignment="1">
      <alignment vertical="center"/>
    </xf>
    <xf numFmtId="4" fontId="349" fillId="0" borderId="0" xfId="0" applyNumberFormat="1" applyFont="1" applyAlignment="1">
      <alignment vertical="center"/>
    </xf>
    <xf numFmtId="0" fontId="317" fillId="2" borderId="0" xfId="0" applyFont="1" applyFill="1" applyAlignment="1">
      <alignment vertical="center"/>
    </xf>
    <xf numFmtId="0" fontId="276" fillId="2" borderId="0" xfId="0" applyFont="1" applyFill="1" applyAlignment="1">
      <alignment vertical="center"/>
    </xf>
    <xf numFmtId="17" fontId="288" fillId="2" borderId="0" xfId="0" applyNumberFormat="1" applyFont="1" applyFill="1" applyAlignment="1">
      <alignment vertical="center" wrapText="1"/>
    </xf>
    <xf numFmtId="0" fontId="317" fillId="2" borderId="0" xfId="35072" applyFont="1" applyFill="1" applyAlignment="1">
      <alignment vertical="center"/>
    </xf>
    <xf numFmtId="0" fontId="317" fillId="2" borderId="0" xfId="0" applyFont="1" applyFill="1" applyAlignment="1">
      <alignment horizontal="center" vertical="center"/>
    </xf>
    <xf numFmtId="0" fontId="288" fillId="2" borderId="0" xfId="0" applyFont="1" applyFill="1" applyAlignment="1">
      <alignment horizontal="center" vertical="center"/>
    </xf>
    <xf numFmtId="0" fontId="270" fillId="2" borderId="0" xfId="35072" applyFont="1" applyFill="1" applyAlignment="1">
      <alignment vertical="center"/>
    </xf>
    <xf numFmtId="170" fontId="270" fillId="2" borderId="0" xfId="1" applyNumberFormat="1" applyFont="1" applyFill="1" applyBorder="1" applyAlignment="1">
      <alignment horizontal="center" vertical="center"/>
    </xf>
    <xf numFmtId="172" fontId="270" fillId="2" borderId="0" xfId="0" applyNumberFormat="1" applyFont="1" applyFill="1" applyAlignment="1">
      <alignment vertical="center"/>
    </xf>
    <xf numFmtId="170" fontId="276" fillId="2" borderId="0" xfId="1" applyNumberFormat="1" applyFont="1" applyFill="1" applyBorder="1" applyAlignment="1">
      <alignment horizontal="center" vertical="center"/>
    </xf>
    <xf numFmtId="172" fontId="276" fillId="2" borderId="0" xfId="0" applyNumberFormat="1" applyFont="1" applyFill="1" applyAlignment="1">
      <alignment vertical="center"/>
    </xf>
    <xf numFmtId="177" fontId="317" fillId="2" borderId="0" xfId="0" applyNumberFormat="1" applyFont="1" applyFill="1" applyAlignment="1">
      <alignment horizontal="center" vertical="center"/>
    </xf>
    <xf numFmtId="170" fontId="317" fillId="2" borderId="0" xfId="1" applyNumberFormat="1" applyFont="1" applyFill="1" applyBorder="1" applyAlignment="1">
      <alignment horizontal="center" vertical="center"/>
    </xf>
    <xf numFmtId="175" fontId="270" fillId="2" borderId="0" xfId="0" applyNumberFormat="1" applyFont="1" applyFill="1" applyAlignment="1">
      <alignment vertical="center"/>
    </xf>
    <xf numFmtId="170" fontId="288" fillId="2" borderId="0" xfId="1" applyNumberFormat="1" applyFont="1" applyFill="1" applyBorder="1" applyAlignment="1">
      <alignment horizontal="left" vertical="center"/>
    </xf>
    <xf numFmtId="175" fontId="276" fillId="2" borderId="0" xfId="0" applyNumberFormat="1" applyFont="1" applyFill="1" applyAlignment="1">
      <alignment vertical="center"/>
    </xf>
    <xf numFmtId="169" fontId="276" fillId="2" borderId="0" xfId="1" applyNumberFormat="1" applyFont="1" applyFill="1" applyBorder="1" applyAlignment="1">
      <alignment vertical="center"/>
    </xf>
    <xf numFmtId="1" fontId="276" fillId="2" borderId="0" xfId="0" applyNumberFormat="1" applyFont="1" applyFill="1" applyAlignment="1">
      <alignment vertical="center"/>
    </xf>
    <xf numFmtId="0" fontId="287" fillId="0" borderId="0" xfId="0" applyFont="1" applyAlignment="1">
      <alignment horizontal="left" vertical="center" wrapText="1"/>
    </xf>
    <xf numFmtId="4" fontId="270" fillId="0" borderId="0" xfId="43979" applyNumberFormat="1" applyFont="1" applyFill="1" applyBorder="1" applyAlignment="1">
      <alignment vertical="center"/>
    </xf>
    <xf numFmtId="0" fontId="272" fillId="29" borderId="58" xfId="44026" applyFont="1" applyFill="1" applyBorder="1" applyAlignment="1">
      <alignment horizontal="center"/>
    </xf>
    <xf numFmtId="0" fontId="272" fillId="0" borderId="62" xfId="44026" applyFont="1" applyBorder="1" applyAlignment="1">
      <alignment wrapText="1"/>
    </xf>
    <xf numFmtId="0" fontId="364" fillId="29" borderId="58" xfId="44027" applyFont="1" applyFill="1" applyBorder="1" applyAlignment="1">
      <alignment horizontal="center"/>
    </xf>
    <xf numFmtId="0" fontId="364" fillId="0" borderId="62" xfId="44027" applyFont="1" applyBorder="1" applyAlignment="1">
      <alignment wrapText="1"/>
    </xf>
    <xf numFmtId="0" fontId="364" fillId="0" borderId="62" xfId="44027" applyFont="1" applyBorder="1" applyAlignment="1">
      <alignment horizontal="right" wrapText="1"/>
    </xf>
    <xf numFmtId="4" fontId="364" fillId="0" borderId="62" xfId="44027" applyNumberFormat="1" applyFont="1" applyBorder="1" applyAlignment="1">
      <alignment horizontal="right" wrapText="1"/>
    </xf>
    <xf numFmtId="0" fontId="364" fillId="31" borderId="62" xfId="35102" applyFont="1" applyFill="1" applyBorder="1" applyAlignment="1">
      <alignment horizontal="right" wrapText="1"/>
    </xf>
    <xf numFmtId="170" fontId="287" fillId="0" borderId="0" xfId="1" applyNumberFormat="1" applyFont="1" applyFill="1" applyAlignment="1">
      <alignment horizontal="center" vertical="center" wrapText="1"/>
    </xf>
    <xf numFmtId="170" fontId="293" fillId="0" borderId="1" xfId="1" applyNumberFormat="1" applyFont="1" applyFill="1" applyBorder="1" applyAlignment="1">
      <alignment horizontal="center" vertical="center" wrapText="1"/>
    </xf>
    <xf numFmtId="168" fontId="106" fillId="0" borderId="1" xfId="1" applyFont="1" applyFill="1" applyBorder="1" applyAlignment="1">
      <alignment horizontal="left" vertical="center" wrapText="1"/>
    </xf>
    <xf numFmtId="49" fontId="317" fillId="2" borderId="0" xfId="4" applyNumberFormat="1" applyFont="1" applyFill="1" applyAlignment="1">
      <alignment vertical="center" wrapText="1"/>
    </xf>
    <xf numFmtId="0" fontId="270" fillId="2" borderId="0" xfId="43927" applyFont="1" applyFill="1" applyAlignment="1">
      <alignment vertical="center"/>
    </xf>
    <xf numFmtId="0" fontId="270" fillId="2" borderId="0" xfId="4" applyFill="1"/>
    <xf numFmtId="0" fontId="322" fillId="0" borderId="0" xfId="35059" applyFill="1"/>
    <xf numFmtId="0" fontId="322" fillId="0" borderId="31" xfId="35059" applyBorder="1"/>
    <xf numFmtId="2" fontId="322" fillId="0" borderId="31" xfId="35059" applyNumberFormat="1" applyBorder="1" applyAlignment="1">
      <alignment vertical="center" wrapText="1"/>
    </xf>
    <xf numFmtId="0" fontId="322" fillId="0" borderId="31" xfId="35059" applyBorder="1" applyAlignment="1">
      <alignment vertical="center" wrapText="1"/>
    </xf>
    <xf numFmtId="2" fontId="322" fillId="0" borderId="1" xfId="35059" applyNumberFormat="1" applyBorder="1" applyAlignment="1">
      <alignment vertical="center" wrapText="1"/>
    </xf>
    <xf numFmtId="0" fontId="274" fillId="31" borderId="20" xfId="44011" applyFont="1" applyFill="1" applyBorder="1" applyAlignment="1">
      <alignment vertical="center"/>
    </xf>
    <xf numFmtId="0" fontId="274" fillId="31" borderId="1" xfId="44011" applyFont="1" applyFill="1" applyBorder="1" applyAlignment="1">
      <alignment vertical="center"/>
    </xf>
    <xf numFmtId="170" fontId="274" fillId="31" borderId="1" xfId="1" applyNumberFormat="1" applyFont="1" applyFill="1" applyBorder="1" applyAlignment="1">
      <alignment vertical="center"/>
    </xf>
    <xf numFmtId="10" fontId="276" fillId="0" borderId="0" xfId="35076" applyNumberFormat="1" applyFont="1" applyFill="1" applyAlignment="1">
      <alignment horizontal="center" vertical="center" wrapText="1"/>
    </xf>
    <xf numFmtId="0" fontId="339" fillId="2" borderId="0" xfId="4" applyFont="1" applyFill="1" applyAlignment="1">
      <alignment vertical="center" wrapText="1"/>
    </xf>
    <xf numFmtId="0" fontId="270" fillId="2" borderId="0" xfId="4" applyFill="1" applyAlignment="1">
      <alignment vertical="center"/>
    </xf>
    <xf numFmtId="0" fontId="279" fillId="2" borderId="0" xfId="4" applyFont="1" applyFill="1"/>
    <xf numFmtId="208" fontId="276" fillId="0" borderId="1" xfId="0" applyNumberFormat="1" applyFont="1" applyBorder="1" applyAlignment="1">
      <alignment horizontal="center" vertical="center" wrapText="1"/>
    </xf>
    <xf numFmtId="0" fontId="272" fillId="0" borderId="62" xfId="44027" applyFont="1" applyBorder="1" applyAlignment="1">
      <alignment wrapText="1"/>
    </xf>
    <xf numFmtId="173" fontId="276" fillId="0" borderId="0" xfId="2" applyNumberFormat="1" applyFont="1" applyFill="1" applyAlignment="1">
      <alignment horizontal="center" vertical="center"/>
    </xf>
    <xf numFmtId="173" fontId="270" fillId="0" borderId="0" xfId="2" applyNumberFormat="1" applyFont="1" applyFill="1" applyAlignment="1">
      <alignment horizontal="center" vertical="center"/>
    </xf>
    <xf numFmtId="173" fontId="288" fillId="0" borderId="0" xfId="2" applyNumberFormat="1" applyFont="1" applyFill="1" applyAlignment="1">
      <alignment horizontal="center" vertical="center"/>
    </xf>
    <xf numFmtId="173" fontId="317" fillId="0" borderId="0" xfId="2" applyNumberFormat="1" applyFont="1" applyFill="1" applyAlignment="1">
      <alignment horizontal="center" vertical="center"/>
    </xf>
    <xf numFmtId="168" fontId="349" fillId="0" borderId="1" xfId="1" applyFont="1" applyFill="1" applyBorder="1" applyAlignment="1">
      <alignment vertical="center"/>
    </xf>
    <xf numFmtId="2" fontId="276" fillId="0" borderId="0" xfId="0" applyNumberFormat="1" applyFont="1" applyAlignment="1">
      <alignment horizontal="center" vertical="center"/>
    </xf>
    <xf numFmtId="0" fontId="280" fillId="0" borderId="1" xfId="0" applyFont="1" applyBorder="1" applyAlignment="1">
      <alignment horizontal="center" vertical="center" wrapText="1"/>
    </xf>
    <xf numFmtId="0" fontId="279" fillId="0" borderId="0" xfId="0" applyFont="1" applyAlignment="1">
      <alignment horizontal="center" vertical="center"/>
    </xf>
    <xf numFmtId="0" fontId="280" fillId="0" borderId="33" xfId="0" applyFont="1" applyBorder="1" applyAlignment="1">
      <alignment horizontal="center" vertical="center"/>
    </xf>
    <xf numFmtId="1" fontId="279" fillId="0" borderId="0" xfId="0" applyNumberFormat="1" applyFont="1" applyAlignment="1">
      <alignment horizontal="center" vertical="center"/>
    </xf>
    <xf numFmtId="1" fontId="279" fillId="0" borderId="0" xfId="0" applyNumberFormat="1" applyFont="1" applyAlignment="1">
      <alignment horizontal="center" vertical="center" wrapText="1"/>
    </xf>
    <xf numFmtId="203" fontId="279" fillId="0" borderId="0" xfId="0" applyNumberFormat="1" applyFont="1" applyAlignment="1">
      <alignment horizontal="center" vertical="center"/>
    </xf>
    <xf numFmtId="171" fontId="279" fillId="0" borderId="0" xfId="0" applyNumberFormat="1" applyFont="1" applyAlignment="1">
      <alignment horizontal="center" vertical="center"/>
    </xf>
    <xf numFmtId="173" fontId="279" fillId="0" borderId="0" xfId="2" applyNumberFormat="1" applyFont="1" applyFill="1" applyAlignment="1">
      <alignment vertical="center"/>
    </xf>
    <xf numFmtId="9" fontId="279" fillId="0" borderId="0" xfId="2" applyFont="1" applyFill="1" applyAlignment="1">
      <alignment horizontal="center" vertical="center"/>
    </xf>
    <xf numFmtId="0" fontId="279" fillId="0" borderId="0" xfId="78" applyFont="1" applyAlignment="1">
      <alignment horizontal="left" vertical="center"/>
    </xf>
    <xf numFmtId="192" fontId="279" fillId="0" borderId="0" xfId="78" applyNumberFormat="1" applyFont="1" applyAlignment="1">
      <alignment horizontal="center" vertical="center"/>
    </xf>
    <xf numFmtId="0" fontId="279" fillId="0" borderId="0" xfId="0" applyFont="1" applyAlignment="1">
      <alignment horizontal="center" vertical="center" wrapText="1"/>
    </xf>
    <xf numFmtId="189" fontId="279" fillId="0" borderId="0" xfId="0" applyNumberFormat="1" applyFont="1" applyAlignment="1">
      <alignment horizontal="center" vertical="center" wrapText="1"/>
    </xf>
    <xf numFmtId="168" fontId="279" fillId="0" borderId="0" xfId="1" applyFont="1" applyFill="1" applyAlignment="1">
      <alignment horizontal="center" vertical="center"/>
    </xf>
    <xf numFmtId="1" fontId="279" fillId="0" borderId="0" xfId="4" applyNumberFormat="1" applyFont="1" applyAlignment="1">
      <alignment horizontal="center" vertical="center" wrapText="1"/>
    </xf>
    <xf numFmtId="1" fontId="279" fillId="0" borderId="0" xfId="4" applyNumberFormat="1" applyFont="1" applyAlignment="1">
      <alignment horizontal="center" vertical="center"/>
    </xf>
    <xf numFmtId="0" fontId="279" fillId="0" borderId="0" xfId="4" applyFont="1" applyAlignment="1">
      <alignment horizontal="center" vertical="center"/>
    </xf>
    <xf numFmtId="9" fontId="279" fillId="0" borderId="0" xfId="2" applyFont="1" applyFill="1" applyAlignment="1">
      <alignment vertical="center"/>
    </xf>
    <xf numFmtId="0" fontId="280" fillId="0" borderId="0" xfId="0" applyFont="1" applyAlignment="1">
      <alignment vertical="center"/>
    </xf>
    <xf numFmtId="0" fontId="280" fillId="0" borderId="0" xfId="0" applyFont="1" applyAlignment="1">
      <alignment horizontal="center" vertical="center"/>
    </xf>
    <xf numFmtId="0" fontId="279" fillId="0" borderId="0" xfId="3" applyFont="1" applyAlignment="1">
      <alignment horizontal="center" vertical="center" wrapText="1"/>
    </xf>
    <xf numFmtId="203" fontId="279" fillId="0" borderId="0" xfId="0" applyNumberFormat="1" applyFont="1" applyAlignment="1">
      <alignment horizontal="center" vertical="center" wrapText="1"/>
    </xf>
    <xf numFmtId="170" fontId="279" fillId="0" borderId="0" xfId="1" applyNumberFormat="1" applyFont="1" applyFill="1" applyBorder="1" applyAlignment="1">
      <alignment horizontal="center" vertical="center"/>
    </xf>
    <xf numFmtId="176" fontId="279" fillId="0" borderId="0" xfId="0" applyNumberFormat="1" applyFont="1" applyAlignment="1">
      <alignment vertical="center"/>
    </xf>
    <xf numFmtId="198" fontId="279" fillId="0" borderId="0" xfId="2" applyNumberFormat="1" applyFont="1" applyFill="1" applyAlignment="1">
      <alignment vertical="center"/>
    </xf>
    <xf numFmtId="0" fontId="279" fillId="0" borderId="0" xfId="0" applyFont="1" applyAlignment="1">
      <alignment horizontal="left" vertical="center"/>
    </xf>
    <xf numFmtId="168" fontId="279" fillId="0" borderId="0" xfId="0" applyNumberFormat="1" applyFont="1" applyAlignment="1">
      <alignment horizontal="center" vertical="center" wrapText="1"/>
    </xf>
    <xf numFmtId="1" fontId="280" fillId="0" borderId="33" xfId="8849" applyNumberFormat="1" applyFont="1" applyFill="1" applyBorder="1" applyAlignment="1">
      <alignment horizontal="center" vertical="center" wrapText="1"/>
    </xf>
    <xf numFmtId="177" fontId="279" fillId="0" borderId="0" xfId="0" applyNumberFormat="1" applyFont="1" applyAlignment="1">
      <alignment horizontal="center" vertical="center"/>
    </xf>
    <xf numFmtId="3" fontId="279" fillId="0" borderId="0" xfId="1" applyNumberFormat="1" applyFont="1" applyFill="1" applyBorder="1" applyAlignment="1">
      <alignment horizontal="center" vertical="center" wrapText="1"/>
    </xf>
    <xf numFmtId="172" fontId="279" fillId="0" borderId="0" xfId="0" applyNumberFormat="1" applyFont="1" applyAlignment="1">
      <alignment vertical="center" wrapText="1"/>
    </xf>
    <xf numFmtId="179" fontId="279" fillId="0" borderId="0" xfId="0" applyNumberFormat="1" applyFont="1" applyAlignment="1">
      <alignment horizontal="center" vertical="center"/>
    </xf>
    <xf numFmtId="179" fontId="348" fillId="0" borderId="0" xfId="0" applyNumberFormat="1" applyFont="1" applyAlignment="1">
      <alignment horizontal="justify" vertical="center" wrapText="1"/>
    </xf>
    <xf numFmtId="49" fontId="279" fillId="0" borderId="0" xfId="0" applyNumberFormat="1" applyFont="1" applyAlignment="1">
      <alignment vertical="center"/>
    </xf>
    <xf numFmtId="174" fontId="279" fillId="0" borderId="0" xfId="1" applyNumberFormat="1" applyFont="1" applyFill="1" applyBorder="1" applyAlignment="1">
      <alignment horizontal="center" vertical="center" wrapText="1"/>
    </xf>
    <xf numFmtId="172" fontId="279" fillId="0" borderId="0" xfId="0" applyNumberFormat="1" applyFont="1" applyAlignment="1">
      <alignment vertical="center"/>
    </xf>
    <xf numFmtId="0" fontId="353" fillId="0" borderId="0" xfId="0" applyFont="1" applyAlignment="1">
      <alignment vertical="center"/>
    </xf>
    <xf numFmtId="177" fontId="279" fillId="0" borderId="0" xfId="0" applyNumberFormat="1" applyFont="1" applyAlignment="1">
      <alignment horizontal="left" vertical="center"/>
    </xf>
    <xf numFmtId="211" fontId="368" fillId="0" borderId="0" xfId="78" applyNumberFormat="1" applyFont="1" applyAlignment="1">
      <alignment horizontal="right" vertical="center"/>
    </xf>
    <xf numFmtId="209" fontId="368" fillId="0" borderId="0" xfId="78" applyNumberFormat="1" applyFont="1" applyAlignment="1">
      <alignment horizontal="right" vertical="center"/>
    </xf>
    <xf numFmtId="210" fontId="368" fillId="0" borderId="0" xfId="78" applyNumberFormat="1" applyFont="1" applyAlignment="1">
      <alignment horizontal="right" vertical="center"/>
    </xf>
    <xf numFmtId="167" fontId="368" fillId="0" borderId="0" xfId="78" applyNumberFormat="1" applyFont="1" applyAlignment="1">
      <alignment horizontal="centerContinuous" vertical="center"/>
    </xf>
    <xf numFmtId="212" fontId="368" fillId="0" borderId="0" xfId="78" applyNumberFormat="1" applyFont="1" applyAlignment="1">
      <alignment horizontal="right" vertical="center"/>
    </xf>
    <xf numFmtId="167" fontId="368" fillId="0" borderId="0" xfId="78" applyNumberFormat="1" applyFont="1" applyAlignment="1">
      <alignment horizontal="center" vertical="center"/>
    </xf>
    <xf numFmtId="211" fontId="323" fillId="0" borderId="0" xfId="78" applyNumberFormat="1" applyFont="1" applyAlignment="1">
      <alignment horizontal="right" vertical="center"/>
    </xf>
    <xf numFmtId="209" fontId="369" fillId="0" borderId="0" xfId="78" applyNumberFormat="1" applyFont="1" applyAlignment="1">
      <alignment horizontal="right" vertical="center"/>
    </xf>
    <xf numFmtId="212" fontId="369" fillId="0" borderId="0" xfId="78" applyNumberFormat="1" applyFont="1" applyAlignment="1">
      <alignment horizontal="right" vertical="center"/>
    </xf>
    <xf numFmtId="167" fontId="323" fillId="0" borderId="0" xfId="78" applyNumberFormat="1" applyFont="1" applyAlignment="1">
      <alignment horizontal="center" vertical="center"/>
    </xf>
    <xf numFmtId="0" fontId="370" fillId="0" borderId="64" xfId="78" applyFont="1" applyBorder="1" applyAlignment="1">
      <alignment horizontal="center" vertical="center"/>
    </xf>
    <xf numFmtId="0" fontId="370" fillId="0" borderId="64" xfId="78" applyFont="1" applyBorder="1" applyAlignment="1">
      <alignment horizontal="centerContinuous" vertical="center"/>
    </xf>
    <xf numFmtId="0" fontId="371" fillId="0" borderId="0" xfId="78" applyFont="1" applyAlignment="1">
      <alignment horizontal="centerContinuous" vertical="center"/>
    </xf>
    <xf numFmtId="0" fontId="370" fillId="0" borderId="65" xfId="78" applyFont="1" applyBorder="1" applyAlignment="1">
      <alignment horizontal="centerContinuous" vertical="center"/>
    </xf>
    <xf numFmtId="0" fontId="371" fillId="0" borderId="0" xfId="78" applyFont="1" applyAlignment="1">
      <alignment vertical="center"/>
    </xf>
    <xf numFmtId="209" fontId="372" fillId="0" borderId="0" xfId="78" applyNumberFormat="1" applyFont="1" applyAlignment="1">
      <alignment horizontal="right" vertical="center"/>
    </xf>
    <xf numFmtId="0" fontId="271" fillId="0" borderId="0" xfId="78" applyAlignment="1">
      <alignment vertical="center"/>
    </xf>
    <xf numFmtId="0" fontId="271" fillId="0" borderId="66" xfId="78" applyBorder="1" applyAlignment="1">
      <alignment horizontal="centerContinuous" vertical="center"/>
    </xf>
    <xf numFmtId="0" fontId="373" fillId="0" borderId="66" xfId="78" applyFont="1" applyBorder="1" applyAlignment="1">
      <alignment horizontal="centerContinuous" vertical="center"/>
    </xf>
    <xf numFmtId="185" fontId="287" fillId="0" borderId="63" xfId="2" applyNumberFormat="1" applyFont="1" applyFill="1" applyBorder="1" applyAlignment="1">
      <alignment horizontal="center" vertical="center" wrapText="1"/>
    </xf>
    <xf numFmtId="186" fontId="287" fillId="0" borderId="63" xfId="2" applyNumberFormat="1" applyFont="1" applyFill="1" applyBorder="1" applyAlignment="1">
      <alignment horizontal="center" vertical="center" wrapText="1"/>
    </xf>
    <xf numFmtId="3" fontId="287" fillId="0" borderId="63" xfId="1" applyNumberFormat="1" applyFont="1" applyFill="1" applyBorder="1" applyAlignment="1">
      <alignment horizontal="center" vertical="center" wrapText="1"/>
    </xf>
    <xf numFmtId="15" fontId="287" fillId="0" borderId="63" xfId="0" applyNumberFormat="1" applyFont="1" applyBorder="1" applyAlignment="1">
      <alignment horizontal="center" vertical="center" wrapText="1"/>
    </xf>
    <xf numFmtId="43" fontId="151" fillId="0" borderId="0" xfId="0" applyNumberFormat="1" applyFont="1" applyAlignment="1">
      <alignment horizontal="center" vertical="center"/>
    </xf>
    <xf numFmtId="0" fontId="272" fillId="29" borderId="0" xfId="44026" applyFont="1" applyFill="1" applyAlignment="1">
      <alignment horizontal="center"/>
    </xf>
    <xf numFmtId="185" fontId="287" fillId="0" borderId="67" xfId="2" applyNumberFormat="1" applyFont="1" applyFill="1" applyBorder="1" applyAlignment="1">
      <alignment horizontal="center" vertical="center" wrapText="1"/>
    </xf>
    <xf numFmtId="186" fontId="287" fillId="0" borderId="67" xfId="2" applyNumberFormat="1" applyFont="1" applyFill="1" applyBorder="1" applyAlignment="1">
      <alignment horizontal="center" vertical="center" wrapText="1"/>
    </xf>
    <xf numFmtId="0" fontId="270" fillId="0" borderId="0" xfId="44059" applyAlignment="1">
      <alignment vertical="center"/>
    </xf>
    <xf numFmtId="0" fontId="317" fillId="0" borderId="0" xfId="44059" applyFont="1" applyAlignment="1">
      <alignment vertical="center"/>
    </xf>
    <xf numFmtId="13" fontId="0" fillId="0" borderId="0" xfId="8801" applyNumberFormat="1" applyFont="1" applyAlignment="1">
      <alignment vertical="center"/>
    </xf>
    <xf numFmtId="1" fontId="279" fillId="0" borderId="68" xfId="0" applyNumberFormat="1" applyFont="1" applyBorder="1" applyAlignment="1">
      <alignment horizontal="center" vertical="center" wrapText="1"/>
    </xf>
    <xf numFmtId="0" fontId="151" fillId="0" borderId="68" xfId="0" applyFont="1" applyBorder="1" applyAlignment="1">
      <alignment vertical="center"/>
    </xf>
    <xf numFmtId="181" fontId="287" fillId="0" borderId="63" xfId="0" applyNumberFormat="1" applyFont="1" applyBorder="1" applyAlignment="1">
      <alignment horizontal="left" vertical="center" wrapText="1"/>
    </xf>
    <xf numFmtId="0" fontId="272" fillId="0" borderId="72" xfId="44026" applyFont="1" applyBorder="1" applyAlignment="1">
      <alignment horizontal="right" wrapText="1"/>
    </xf>
    <xf numFmtId="0" fontId="151" fillId="0" borderId="71" xfId="0" applyFont="1" applyBorder="1" applyAlignment="1">
      <alignment vertical="center"/>
    </xf>
    <xf numFmtId="168" fontId="274" fillId="0" borderId="1" xfId="1" applyFont="1" applyFill="1" applyBorder="1" applyAlignment="1">
      <alignment horizontal="center" vertical="center"/>
    </xf>
    <xf numFmtId="1" fontId="274" fillId="0" borderId="1" xfId="0" applyNumberFormat="1" applyFont="1" applyBorder="1" applyAlignment="1">
      <alignment horizontal="center" vertical="center"/>
    </xf>
    <xf numFmtId="179" fontId="279" fillId="38" borderId="0" xfId="35088" applyNumberFormat="1" applyFont="1" applyFill="1" applyBorder="1" applyAlignment="1">
      <alignment vertical="center"/>
    </xf>
    <xf numFmtId="195" fontId="279" fillId="0" borderId="0" xfId="35088" applyNumberFormat="1" applyFont="1" applyFill="1" applyBorder="1" applyAlignment="1">
      <alignment vertical="center"/>
    </xf>
    <xf numFmtId="175" fontId="377" fillId="0" borderId="0" xfId="0" applyNumberFormat="1" applyFont="1" applyAlignment="1">
      <alignment vertical="center"/>
    </xf>
    <xf numFmtId="0" fontId="84" fillId="2" borderId="0" xfId="44094" applyFill="1" applyProtection="1">
      <protection locked="0"/>
    </xf>
    <xf numFmtId="0" fontId="270" fillId="2" borderId="0" xfId="44093" applyFill="1" applyProtection="1">
      <protection locked="0"/>
    </xf>
    <xf numFmtId="0" fontId="151" fillId="0" borderId="74" xfId="0" applyFont="1" applyBorder="1" applyAlignment="1">
      <alignment vertical="center"/>
    </xf>
    <xf numFmtId="183" fontId="287" fillId="0" borderId="63" xfId="1" applyNumberFormat="1" applyFont="1" applyFill="1" applyBorder="1" applyAlignment="1">
      <alignment horizontal="center" vertical="center" wrapText="1"/>
    </xf>
    <xf numFmtId="213" fontId="287" fillId="0" borderId="1" xfId="1" applyNumberFormat="1" applyFont="1" applyFill="1" applyBorder="1" applyAlignment="1">
      <alignment horizontal="center" vertical="center" wrapText="1"/>
    </xf>
    <xf numFmtId="4" fontId="270" fillId="0" borderId="1" xfId="0" applyNumberFormat="1" applyFont="1" applyBorder="1"/>
    <xf numFmtId="0" fontId="364" fillId="0" borderId="1" xfId="35102" applyFont="1" applyBorder="1" applyAlignment="1">
      <alignment vertical="center" wrapText="1"/>
    </xf>
    <xf numFmtId="0" fontId="309" fillId="34" borderId="1" xfId="35102" applyFont="1" applyFill="1" applyBorder="1" applyAlignment="1">
      <alignment vertical="center"/>
    </xf>
    <xf numFmtId="170" fontId="309" fillId="34" borderId="1" xfId="1" applyNumberFormat="1" applyFont="1" applyFill="1" applyBorder="1" applyAlignment="1">
      <alignment vertical="center"/>
    </xf>
    <xf numFmtId="168" fontId="309" fillId="34" borderId="1" xfId="1" applyFont="1" applyFill="1" applyBorder="1" applyAlignment="1">
      <alignment vertical="center"/>
    </xf>
    <xf numFmtId="0" fontId="364" fillId="31" borderId="1" xfId="35102" applyFont="1" applyFill="1" applyBorder="1" applyAlignment="1">
      <alignment vertical="center" wrapText="1"/>
    </xf>
    <xf numFmtId="168" fontId="364" fillId="31" borderId="1" xfId="1" applyFont="1" applyFill="1" applyBorder="1" applyAlignment="1">
      <alignment vertical="center" wrapText="1"/>
    </xf>
    <xf numFmtId="168" fontId="364" fillId="0" borderId="1" xfId="1" applyFont="1" applyBorder="1" applyAlignment="1">
      <alignment vertical="center" wrapText="1"/>
    </xf>
    <xf numFmtId="170" fontId="277" fillId="0" borderId="1" xfId="1" applyNumberFormat="1" applyFont="1" applyFill="1" applyBorder="1" applyAlignment="1">
      <alignment vertical="center"/>
    </xf>
    <xf numFmtId="0" fontId="364" fillId="0" borderId="63" xfId="35102" applyFont="1" applyBorder="1" applyAlignment="1">
      <alignment vertical="center" wrapText="1"/>
    </xf>
    <xf numFmtId="170" fontId="277" fillId="0" borderId="63" xfId="1" applyNumberFormat="1" applyFont="1" applyFill="1" applyBorder="1" applyAlignment="1">
      <alignment vertical="center"/>
    </xf>
    <xf numFmtId="168" fontId="364" fillId="0" borderId="63" xfId="1" applyFont="1" applyBorder="1" applyAlignment="1">
      <alignment vertical="center" wrapText="1"/>
    </xf>
    <xf numFmtId="0" fontId="364" fillId="0" borderId="67" xfId="35102" applyFont="1" applyBorder="1" applyAlignment="1">
      <alignment vertical="center" wrapText="1"/>
    </xf>
    <xf numFmtId="170" fontId="277" fillId="0" borderId="67" xfId="1" applyNumberFormat="1" applyFont="1" applyFill="1" applyBorder="1" applyAlignment="1">
      <alignment vertical="center"/>
    </xf>
    <xf numFmtId="168" fontId="364" fillId="0" borderId="67" xfId="1" applyFont="1" applyBorder="1" applyAlignment="1">
      <alignment vertical="center" wrapText="1"/>
    </xf>
    <xf numFmtId="0" fontId="364" fillId="0" borderId="68" xfId="35102" applyFont="1" applyBorder="1" applyAlignment="1">
      <alignment vertical="center" wrapText="1"/>
    </xf>
    <xf numFmtId="168" fontId="364" fillId="0" borderId="68" xfId="1" applyFont="1" applyBorder="1" applyAlignment="1">
      <alignment vertical="center" wrapText="1"/>
    </xf>
    <xf numFmtId="170" fontId="277" fillId="0" borderId="68" xfId="1" applyNumberFormat="1" applyFont="1" applyFill="1" applyBorder="1" applyAlignment="1">
      <alignment vertical="center"/>
    </xf>
    <xf numFmtId="0" fontId="364" fillId="31" borderId="1" xfId="35102" applyFont="1" applyFill="1" applyBorder="1" applyAlignment="1">
      <alignment horizontal="left" vertical="center" wrapText="1"/>
    </xf>
    <xf numFmtId="0" fontId="364" fillId="0" borderId="1" xfId="35102" applyFont="1" applyBorder="1" applyAlignment="1">
      <alignment horizontal="left" vertical="center" wrapText="1"/>
    </xf>
    <xf numFmtId="0" fontId="364" fillId="0" borderId="63" xfId="35102" applyFont="1" applyBorder="1" applyAlignment="1">
      <alignment horizontal="left" vertical="center" wrapText="1"/>
    </xf>
    <xf numFmtId="0" fontId="364" fillId="0" borderId="67" xfId="35102" applyFont="1" applyBorder="1" applyAlignment="1">
      <alignment horizontal="left" vertical="center" wrapText="1"/>
    </xf>
    <xf numFmtId="0" fontId="364" fillId="0" borderId="68" xfId="35102" applyFont="1" applyBorder="1" applyAlignment="1">
      <alignment horizontal="left" vertical="center" wrapText="1"/>
    </xf>
    <xf numFmtId="9" fontId="378" fillId="0" borderId="0" xfId="2" applyFont="1" applyFill="1" applyAlignment="1">
      <alignment vertical="center"/>
    </xf>
    <xf numFmtId="0" fontId="102" fillId="0" borderId="1" xfId="0" applyFont="1" applyBorder="1" applyAlignment="1">
      <alignment vertical="center" wrapText="1"/>
    </xf>
    <xf numFmtId="0" fontId="104" fillId="0" borderId="1" xfId="0" applyFont="1" applyBorder="1" applyAlignment="1">
      <alignment vertical="center" wrapText="1"/>
    </xf>
    <xf numFmtId="0" fontId="110" fillId="0" borderId="1" xfId="0" applyFont="1" applyBorder="1" applyAlignment="1">
      <alignment vertical="center" wrapText="1"/>
    </xf>
    <xf numFmtId="0" fontId="98" fillId="0" borderId="1" xfId="0" applyFont="1" applyBorder="1" applyAlignment="1">
      <alignment vertical="center" wrapText="1"/>
    </xf>
    <xf numFmtId="0" fontId="94" fillId="0" borderId="1" xfId="0" applyFont="1" applyBorder="1" applyAlignment="1">
      <alignment vertical="center" wrapText="1"/>
    </xf>
    <xf numFmtId="0" fontId="90" fillId="0" borderId="1" xfId="0" applyFont="1" applyBorder="1" applyAlignment="1">
      <alignment vertical="center" wrapText="1"/>
    </xf>
    <xf numFmtId="168" fontId="130" fillId="0" borderId="69" xfId="1" applyFont="1" applyFill="1" applyBorder="1" applyAlignment="1">
      <alignment vertical="center"/>
    </xf>
    <xf numFmtId="168" fontId="83" fillId="0" borderId="69" xfId="1" applyFont="1" applyFill="1" applyBorder="1" applyAlignment="1">
      <alignment vertical="center"/>
    </xf>
    <xf numFmtId="0" fontId="277" fillId="0" borderId="1" xfId="13" applyFont="1" applyBorder="1" applyAlignment="1">
      <alignment horizontal="left" vertical="center" wrapText="1"/>
    </xf>
    <xf numFmtId="198" fontId="279" fillId="0" borderId="0" xfId="78" applyNumberFormat="1" applyFont="1" applyAlignment="1">
      <alignment horizontal="left" vertical="center"/>
    </xf>
    <xf numFmtId="0" fontId="288" fillId="0" borderId="76" xfId="78" applyFont="1" applyBorder="1" applyAlignment="1">
      <alignment horizontal="center" vertical="center" wrapText="1"/>
    </xf>
    <xf numFmtId="2" fontId="288" fillId="0" borderId="76" xfId="0" applyNumberFormat="1" applyFont="1" applyBorder="1" applyAlignment="1">
      <alignment horizontal="center" vertical="center"/>
    </xf>
    <xf numFmtId="0" fontId="364" fillId="0" borderId="76" xfId="35102" applyFont="1" applyBorder="1" applyAlignment="1">
      <alignment horizontal="left" vertical="center" wrapText="1"/>
    </xf>
    <xf numFmtId="0" fontId="364" fillId="0" borderId="74" xfId="35102" applyFont="1" applyBorder="1" applyAlignment="1">
      <alignment horizontal="left" vertical="center" wrapText="1"/>
    </xf>
    <xf numFmtId="0" fontId="364" fillId="0" borderId="74" xfId="35102" applyFont="1" applyBorder="1" applyAlignment="1">
      <alignment vertical="center" wrapText="1"/>
    </xf>
    <xf numFmtId="168" fontId="364" fillId="0" borderId="74" xfId="1" applyFont="1" applyBorder="1" applyAlignment="1">
      <alignment vertical="center" wrapText="1"/>
    </xf>
    <xf numFmtId="170" fontId="277" fillId="0" borderId="74" xfId="1" applyNumberFormat="1" applyFont="1" applyFill="1" applyBorder="1" applyAlignment="1">
      <alignment vertical="center"/>
    </xf>
    <xf numFmtId="4" fontId="0" fillId="0" borderId="0" xfId="0" applyNumberFormat="1"/>
    <xf numFmtId="0" fontId="272" fillId="0" borderId="72" xfId="44027" applyFont="1" applyBorder="1" applyAlignment="1">
      <alignment horizontal="right" wrapText="1"/>
    </xf>
    <xf numFmtId="4" fontId="272" fillId="0" borderId="72" xfId="44027" applyNumberFormat="1" applyFont="1" applyBorder="1" applyAlignment="1">
      <alignment horizontal="right" wrapText="1"/>
    </xf>
    <xf numFmtId="0" fontId="324" fillId="0" borderId="72" xfId="35100" applyBorder="1" applyAlignment="1">
      <alignment horizontal="right" wrapText="1"/>
    </xf>
    <xf numFmtId="168" fontId="271" fillId="0" borderId="72" xfId="1" applyFont="1" applyFill="1" applyBorder="1" applyAlignment="1">
      <alignment horizontal="right" wrapText="1"/>
    </xf>
    <xf numFmtId="198" fontId="276" fillId="0" borderId="0" xfId="0" applyNumberFormat="1" applyFont="1" applyAlignment="1">
      <alignment horizontal="center" vertical="center" wrapText="1"/>
    </xf>
    <xf numFmtId="181" fontId="287" fillId="0" borderId="74" xfId="0" applyNumberFormat="1" applyFont="1" applyBorder="1" applyAlignment="1">
      <alignment horizontal="left" vertical="center" wrapText="1"/>
    </xf>
    <xf numFmtId="183" fontId="287" fillId="0" borderId="74" xfId="0" applyNumberFormat="1" applyFont="1" applyBorder="1" applyAlignment="1">
      <alignment horizontal="center" vertical="center" wrapText="1"/>
    </xf>
    <xf numFmtId="0" fontId="277" fillId="0" borderId="74" xfId="13" applyFont="1" applyBorder="1" applyAlignment="1">
      <alignment vertical="center" wrapText="1"/>
    </xf>
    <xf numFmtId="1" fontId="279" fillId="2" borderId="74" xfId="0" applyNumberFormat="1" applyFont="1" applyFill="1" applyBorder="1" applyAlignment="1">
      <alignment horizontal="center" vertical="center" wrapText="1"/>
    </xf>
    <xf numFmtId="168" fontId="277" fillId="0" borderId="76" xfId="1" applyFont="1" applyFill="1" applyBorder="1" applyAlignment="1">
      <alignment vertical="center" wrapText="1"/>
    </xf>
    <xf numFmtId="0" fontId="151" fillId="2" borderId="74" xfId="0" applyFont="1" applyFill="1" applyBorder="1" applyAlignment="1">
      <alignment vertical="center"/>
    </xf>
    <xf numFmtId="49" fontId="279" fillId="0" borderId="0" xfId="0" applyNumberFormat="1" applyFont="1" applyAlignment="1">
      <alignment horizontal="center" vertical="center"/>
    </xf>
    <xf numFmtId="0" fontId="274" fillId="34" borderId="0" xfId="44011" applyFont="1" applyFill="1" applyAlignment="1">
      <alignment vertical="center"/>
    </xf>
    <xf numFmtId="170" fontId="274" fillId="34" borderId="0" xfId="1" applyNumberFormat="1" applyFont="1" applyFill="1" applyAlignment="1">
      <alignment vertical="center"/>
    </xf>
    <xf numFmtId="168" fontId="325" fillId="34" borderId="0" xfId="1" applyFont="1" applyFill="1" applyAlignment="1">
      <alignment vertical="center"/>
    </xf>
    <xf numFmtId="0" fontId="274" fillId="31" borderId="5" xfId="44011" applyFont="1" applyFill="1" applyBorder="1" applyAlignment="1">
      <alignment horizontal="center" vertical="center"/>
    </xf>
    <xf numFmtId="0" fontId="348" fillId="0" borderId="0" xfId="0" applyFont="1" applyAlignment="1">
      <alignment horizontal="justify" vertical="center" wrapText="1"/>
    </xf>
    <xf numFmtId="0" fontId="280" fillId="0" borderId="75" xfId="0" applyFont="1" applyBorder="1" applyAlignment="1">
      <alignment horizontal="center" vertical="center"/>
    </xf>
    <xf numFmtId="0" fontId="280" fillId="0" borderId="76" xfId="78" applyFont="1" applyBorder="1" applyAlignment="1">
      <alignment horizontal="center" vertical="center"/>
    </xf>
    <xf numFmtId="198" fontId="280" fillId="0" borderId="74" xfId="5" applyNumberFormat="1" applyFont="1" applyFill="1" applyBorder="1" applyAlignment="1">
      <alignment horizontal="center" vertical="center" wrapText="1"/>
    </xf>
    <xf numFmtId="0" fontId="280" fillId="0" borderId="73" xfId="0" applyFont="1" applyBorder="1" applyAlignment="1">
      <alignment horizontal="center" vertical="center"/>
    </xf>
    <xf numFmtId="0" fontId="280" fillId="0" borderId="74" xfId="0" applyFont="1" applyBorder="1" applyAlignment="1">
      <alignment horizontal="center" vertical="center"/>
    </xf>
    <xf numFmtId="0" fontId="280" fillId="0" borderId="74" xfId="4" applyFont="1" applyBorder="1" applyAlignment="1">
      <alignment horizontal="center" vertical="center"/>
    </xf>
    <xf numFmtId="177" fontId="280" fillId="0" borderId="74" xfId="0" applyNumberFormat="1" applyFont="1" applyBorder="1" applyAlignment="1">
      <alignment horizontal="center" vertical="center"/>
    </xf>
    <xf numFmtId="177" fontId="280" fillId="0" borderId="73" xfId="0" applyNumberFormat="1" applyFont="1" applyBorder="1" applyAlignment="1">
      <alignment horizontal="center" vertical="center"/>
    </xf>
    <xf numFmtId="177" fontId="280" fillId="0" borderId="74" xfId="0" applyNumberFormat="1" applyFont="1" applyBorder="1" applyAlignment="1">
      <alignment horizontal="center" vertical="center" wrapText="1"/>
    </xf>
    <xf numFmtId="177" fontId="280" fillId="0" borderId="73" xfId="0" applyNumberFormat="1" applyFont="1" applyBorder="1" applyAlignment="1">
      <alignment horizontal="left" vertical="center"/>
    </xf>
    <xf numFmtId="198" fontId="280" fillId="0" borderId="76" xfId="5" applyNumberFormat="1" applyFont="1" applyFill="1" applyBorder="1" applyAlignment="1">
      <alignment horizontal="center" vertical="center" wrapText="1"/>
    </xf>
    <xf numFmtId="0" fontId="280" fillId="0" borderId="76" xfId="78" applyFont="1" applyBorder="1" applyAlignment="1">
      <alignment horizontal="right" vertical="center"/>
    </xf>
    <xf numFmtId="203" fontId="280" fillId="0" borderId="76" xfId="5" applyNumberFormat="1" applyFont="1" applyFill="1" applyBorder="1" applyAlignment="1">
      <alignment horizontal="center" vertical="center" wrapText="1"/>
    </xf>
    <xf numFmtId="0" fontId="276" fillId="0" borderId="76" xfId="0" applyFont="1" applyBorder="1" applyAlignment="1">
      <alignment horizontal="center" vertical="center"/>
    </xf>
    <xf numFmtId="2" fontId="276" fillId="0" borderId="76" xfId="0" applyNumberFormat="1" applyFont="1" applyBorder="1" applyAlignment="1">
      <alignment horizontal="center" vertical="center"/>
    </xf>
    <xf numFmtId="0" fontId="126" fillId="0" borderId="18" xfId="0" applyFont="1" applyBorder="1" applyAlignment="1">
      <alignment vertical="center"/>
    </xf>
    <xf numFmtId="1" fontId="279" fillId="0" borderId="18" xfId="0" applyNumberFormat="1" applyFont="1" applyBorder="1" applyAlignment="1">
      <alignment horizontal="center" vertical="center" wrapText="1"/>
    </xf>
    <xf numFmtId="168" fontId="279" fillId="0" borderId="36" xfId="1" applyFont="1" applyFill="1" applyBorder="1" applyAlignment="1">
      <alignment horizontal="right" vertical="center" wrapText="1"/>
    </xf>
    <xf numFmtId="0" fontId="151" fillId="0" borderId="18" xfId="0" applyFont="1" applyBorder="1" applyAlignment="1">
      <alignment vertical="center"/>
    </xf>
    <xf numFmtId="170" fontId="0" fillId="0" borderId="0" xfId="44117" applyNumberFormat="1" applyFont="1" applyAlignment="1">
      <alignment vertical="center"/>
    </xf>
    <xf numFmtId="168" fontId="0" fillId="0" borderId="0" xfId="44117" applyFont="1" applyAlignment="1">
      <alignment vertical="center"/>
    </xf>
    <xf numFmtId="168" fontId="270" fillId="0" borderId="0" xfId="44117" applyFill="1" applyAlignment="1">
      <alignment vertical="center"/>
    </xf>
    <xf numFmtId="168" fontId="270" fillId="0" borderId="0" xfId="44117" applyBorder="1" applyAlignment="1">
      <alignment vertical="center"/>
    </xf>
    <xf numFmtId="170" fontId="319" fillId="0" borderId="0" xfId="44117" applyNumberFormat="1" applyFont="1" applyAlignment="1">
      <alignment vertical="center"/>
    </xf>
    <xf numFmtId="168" fontId="319" fillId="0" borderId="0" xfId="44117" applyFont="1" applyAlignment="1">
      <alignment vertical="center"/>
    </xf>
    <xf numFmtId="168" fontId="0" fillId="0" borderId="0" xfId="44117" applyFont="1" applyFill="1" applyAlignment="1">
      <alignment vertical="center"/>
    </xf>
    <xf numFmtId="181" fontId="361" fillId="0" borderId="18" xfId="0" applyNumberFormat="1" applyFont="1" applyBorder="1" applyAlignment="1">
      <alignment horizontal="center" vertical="center" wrapText="1"/>
    </xf>
    <xf numFmtId="3" fontId="361" fillId="0" borderId="18" xfId="1" applyNumberFormat="1" applyFont="1" applyFill="1" applyBorder="1" applyAlignment="1">
      <alignment horizontal="center" vertical="center" wrapText="1"/>
    </xf>
    <xf numFmtId="183" fontId="361" fillId="0" borderId="18" xfId="1" applyNumberFormat="1" applyFont="1" applyFill="1" applyBorder="1" applyAlignment="1">
      <alignment horizontal="center" vertical="center" wrapText="1"/>
    </xf>
    <xf numFmtId="183" fontId="293" fillId="0" borderId="1" xfId="1" applyNumberFormat="1" applyFont="1" applyFill="1" applyBorder="1" applyAlignment="1">
      <alignment horizontal="center" vertical="center" wrapText="1"/>
    </xf>
    <xf numFmtId="181" fontId="293" fillId="0" borderId="1" xfId="0" applyNumberFormat="1" applyFont="1" applyBorder="1" applyAlignment="1">
      <alignment vertical="center" wrapText="1"/>
    </xf>
    <xf numFmtId="49" fontId="287" fillId="0" borderId="0" xfId="0" applyNumberFormat="1" applyFont="1" applyAlignment="1">
      <alignment horizontal="center" vertical="center" wrapText="1"/>
    </xf>
    <xf numFmtId="0" fontId="277" fillId="4" borderId="0" xfId="13" applyFont="1" applyFill="1" applyAlignment="1">
      <alignment horizontal="center" vertical="center" wrapText="1"/>
    </xf>
    <xf numFmtId="0" fontId="84" fillId="0" borderId="82" xfId="0" applyFont="1" applyBorder="1" applyAlignment="1">
      <alignment vertical="center" wrapText="1"/>
    </xf>
    <xf numFmtId="1" fontId="279" fillId="0" borderId="82" xfId="0" applyNumberFormat="1" applyFont="1" applyBorder="1" applyAlignment="1">
      <alignment horizontal="center" vertical="center" wrapText="1"/>
    </xf>
    <xf numFmtId="168" fontId="83" fillId="0" borderId="83" xfId="1" applyFont="1" applyFill="1" applyBorder="1" applyAlignment="1">
      <alignment vertical="center"/>
    </xf>
    <xf numFmtId="0" fontId="151" fillId="0" borderId="82" xfId="0" applyFont="1" applyBorder="1" applyAlignment="1">
      <alignment vertical="center"/>
    </xf>
    <xf numFmtId="179" fontId="276" fillId="0" borderId="18" xfId="0" applyNumberFormat="1" applyFont="1" applyBorder="1" applyAlignment="1">
      <alignment horizontal="center" vertical="center" wrapText="1"/>
    </xf>
    <xf numFmtId="3" fontId="275" fillId="0" borderId="18" xfId="0" applyNumberFormat="1" applyFont="1" applyBorder="1" applyAlignment="1">
      <alignment horizontal="center" vertical="center"/>
    </xf>
    <xf numFmtId="0" fontId="348" fillId="0" borderId="0" xfId="0" applyFont="1" applyAlignment="1">
      <alignment horizontal="left" vertical="center" wrapText="1"/>
    </xf>
    <xf numFmtId="0" fontId="280" fillId="0" borderId="73" xfId="0" applyFont="1" applyBorder="1" applyAlignment="1">
      <alignment horizontal="center" vertical="center" wrapText="1"/>
    </xf>
    <xf numFmtId="0" fontId="280" fillId="0" borderId="0" xfId="0" applyFont="1" applyAlignment="1">
      <alignment horizontal="left" vertical="center"/>
    </xf>
    <xf numFmtId="0" fontId="279" fillId="0" borderId="0" xfId="0" applyFont="1" applyAlignment="1">
      <alignment horizontal="centerContinuous" vertical="center"/>
    </xf>
    <xf numFmtId="1" fontId="279" fillId="0" borderId="0" xfId="0" applyNumberFormat="1" applyFont="1" applyAlignment="1">
      <alignment vertical="center" wrapText="1"/>
    </xf>
    <xf numFmtId="194" fontId="279" fillId="0" borderId="0" xfId="5" applyNumberFormat="1" applyFont="1" applyFill="1" applyAlignment="1">
      <alignment horizontal="center" vertical="center" wrapText="1"/>
    </xf>
    <xf numFmtId="9" fontId="279" fillId="0" borderId="0" xfId="2" applyFont="1" applyFill="1" applyAlignment="1">
      <alignment horizontal="center" vertical="center" wrapText="1"/>
    </xf>
    <xf numFmtId="10" fontId="279" fillId="0" borderId="0" xfId="2" applyNumberFormat="1" applyFont="1" applyFill="1" applyBorder="1" applyAlignment="1">
      <alignment vertical="center"/>
    </xf>
    <xf numFmtId="1" fontId="279" fillId="0" borderId="0" xfId="0" applyNumberFormat="1" applyFont="1" applyAlignment="1">
      <alignment vertical="center"/>
    </xf>
    <xf numFmtId="0" fontId="279" fillId="0" borderId="0" xfId="4" applyFont="1" applyAlignment="1">
      <alignment vertical="center"/>
    </xf>
    <xf numFmtId="175" fontId="279" fillId="0" borderId="0" xfId="0" applyNumberFormat="1" applyFont="1" applyAlignment="1">
      <alignment vertical="center"/>
    </xf>
    <xf numFmtId="177" fontId="279" fillId="0" borderId="0" xfId="0" applyNumberFormat="1" applyFont="1" applyAlignment="1">
      <alignment horizontal="centerContinuous" vertical="center"/>
    </xf>
    <xf numFmtId="9" fontId="279" fillId="0" borderId="0" xfId="2" applyFont="1" applyFill="1" applyBorder="1" applyAlignment="1">
      <alignment horizontal="center" vertical="center"/>
    </xf>
    <xf numFmtId="175" fontId="280" fillId="0" borderId="0" xfId="0" applyNumberFormat="1" applyFont="1" applyAlignment="1">
      <alignment vertical="center"/>
    </xf>
    <xf numFmtId="0" fontId="280" fillId="0" borderId="73" xfId="4" applyFont="1" applyBorder="1" applyAlignment="1">
      <alignment horizontal="center" vertical="center"/>
    </xf>
    <xf numFmtId="0" fontId="280" fillId="0" borderId="44" xfId="0" applyFont="1" applyBorder="1" applyAlignment="1">
      <alignment horizontal="center" vertical="center"/>
    </xf>
    <xf numFmtId="172" fontId="279" fillId="0" borderId="0" xfId="0" applyNumberFormat="1" applyFont="1" applyAlignment="1">
      <alignment horizontal="center" vertical="center" wrapText="1"/>
    </xf>
    <xf numFmtId="170" fontId="280" fillId="0" borderId="73" xfId="1" applyNumberFormat="1" applyFont="1" applyFill="1" applyBorder="1" applyAlignment="1">
      <alignment horizontal="center" vertical="center" wrapText="1"/>
    </xf>
    <xf numFmtId="0" fontId="280" fillId="0" borderId="44" xfId="0" applyFont="1" applyBorder="1" applyAlignment="1">
      <alignment horizontal="center" vertical="center" wrapText="1"/>
    </xf>
    <xf numFmtId="0" fontId="348" fillId="0" borderId="0" xfId="4" applyFont="1" applyAlignment="1">
      <alignment vertical="center" wrapText="1"/>
    </xf>
    <xf numFmtId="0" fontId="280" fillId="35" borderId="1" xfId="0" applyFont="1" applyFill="1" applyBorder="1" applyAlignment="1">
      <alignment horizontal="center" vertical="center"/>
    </xf>
    <xf numFmtId="168" fontId="280" fillId="35" borderId="1" xfId="1" applyFont="1" applyFill="1" applyBorder="1" applyAlignment="1">
      <alignment horizontal="center" vertical="center"/>
    </xf>
    <xf numFmtId="0" fontId="274" fillId="0" borderId="1" xfId="27" applyFont="1" applyBorder="1" applyAlignment="1">
      <alignment horizontal="center" vertical="center" wrapText="1"/>
    </xf>
    <xf numFmtId="1" fontId="69" fillId="0" borderId="45" xfId="27" applyNumberFormat="1" applyFont="1" applyBorder="1" applyAlignment="1">
      <alignment horizontal="center" vertical="center" wrapText="1"/>
    </xf>
    <xf numFmtId="164" fontId="69" fillId="0" borderId="45" xfId="27" applyNumberFormat="1" applyFont="1" applyBorder="1" applyAlignment="1">
      <alignment horizontal="center" vertical="center" wrapText="1"/>
    </xf>
    <xf numFmtId="1" fontId="69" fillId="0" borderId="1" xfId="27" applyNumberFormat="1" applyFont="1" applyBorder="1" applyAlignment="1">
      <alignment horizontal="center" vertical="center" wrapText="1"/>
    </xf>
    <xf numFmtId="1" fontId="69" fillId="0" borderId="54" xfId="27" applyNumberFormat="1" applyFont="1" applyBorder="1" applyAlignment="1">
      <alignment horizontal="center" vertical="center" wrapText="1"/>
    </xf>
    <xf numFmtId="164" fontId="69" fillId="0" borderId="54" xfId="27" applyNumberFormat="1" applyFont="1" applyBorder="1" applyAlignment="1">
      <alignment horizontal="center" vertical="center" wrapText="1"/>
    </xf>
    <xf numFmtId="164" fontId="69" fillId="0" borderId="1" xfId="27" applyNumberFormat="1" applyFont="1" applyBorder="1" applyAlignment="1">
      <alignment horizontal="center" vertical="center" wrapText="1"/>
    </xf>
    <xf numFmtId="0" fontId="274" fillId="28" borderId="1" xfId="0" applyFont="1" applyFill="1" applyBorder="1" applyAlignment="1">
      <alignment horizontal="center" vertical="center" wrapText="1"/>
    </xf>
    <xf numFmtId="1" fontId="274" fillId="28" borderId="1" xfId="0" applyNumberFormat="1" applyFont="1" applyFill="1" applyBorder="1" applyAlignment="1">
      <alignment horizontal="center" vertical="center" wrapText="1"/>
    </xf>
    <xf numFmtId="199" fontId="274" fillId="28" borderId="1" xfId="0" applyNumberFormat="1" applyFont="1" applyFill="1" applyBorder="1" applyAlignment="1">
      <alignment horizontal="center" vertical="center" wrapText="1"/>
    </xf>
    <xf numFmtId="177" fontId="280" fillId="0" borderId="20" xfId="0" applyNumberFormat="1" applyFont="1" applyBorder="1" applyAlignment="1">
      <alignment horizontal="center" vertical="center"/>
    </xf>
    <xf numFmtId="0" fontId="280" fillId="0" borderId="42" xfId="0" applyFont="1" applyBorder="1" applyAlignment="1">
      <alignment horizontal="center" vertical="center"/>
    </xf>
    <xf numFmtId="0" fontId="280" fillId="0" borderId="5" xfId="78" applyFont="1" applyBorder="1" applyAlignment="1">
      <alignment horizontal="center" vertical="center"/>
    </xf>
    <xf numFmtId="179" fontId="279" fillId="0" borderId="0" xfId="0" applyNumberFormat="1" applyFont="1" applyAlignment="1">
      <alignment horizontal="center" vertical="center" wrapText="1"/>
    </xf>
    <xf numFmtId="199" fontId="280" fillId="0" borderId="5" xfId="5" applyNumberFormat="1" applyFont="1" applyFill="1" applyBorder="1" applyAlignment="1">
      <alignment horizontal="center" vertical="center" wrapText="1"/>
    </xf>
    <xf numFmtId="0" fontId="279" fillId="0" borderId="0" xfId="0" applyFont="1" applyAlignment="1">
      <alignment horizontal="left" vertical="center" wrapText="1"/>
    </xf>
    <xf numFmtId="0" fontId="279" fillId="0" borderId="0" xfId="35072" applyFont="1" applyAlignment="1">
      <alignment vertical="center"/>
    </xf>
    <xf numFmtId="0" fontId="280" fillId="0" borderId="1" xfId="35072" applyFont="1" applyBorder="1" applyAlignment="1">
      <alignment vertical="center"/>
    </xf>
    <xf numFmtId="0" fontId="280" fillId="0" borderId="1" xfId="0" applyFont="1" applyBorder="1" applyAlignment="1">
      <alignment horizontal="center" vertical="center"/>
    </xf>
    <xf numFmtId="0" fontId="280" fillId="0" borderId="1" xfId="0" applyFont="1" applyBorder="1" applyAlignment="1">
      <alignment horizontal="centerContinuous" vertical="center"/>
    </xf>
    <xf numFmtId="0" fontId="279" fillId="0" borderId="1" xfId="35072" applyFont="1" applyBorder="1" applyAlignment="1">
      <alignment vertical="center"/>
    </xf>
    <xf numFmtId="177" fontId="280" fillId="0" borderId="1" xfId="0" applyNumberFormat="1" applyFont="1" applyBorder="1" applyAlignment="1">
      <alignment horizontal="centerContinuous" vertical="center"/>
    </xf>
    <xf numFmtId="179" fontId="280" fillId="0" borderId="0" xfId="0" applyNumberFormat="1" applyFont="1" applyAlignment="1">
      <alignment horizontal="center" vertical="center" wrapText="1"/>
    </xf>
    <xf numFmtId="177" fontId="280" fillId="0" borderId="0" xfId="0" applyNumberFormat="1" applyFont="1" applyAlignment="1">
      <alignment horizontal="centerContinuous" vertical="center"/>
    </xf>
    <xf numFmtId="214" fontId="279" fillId="0" borderId="0" xfId="0" applyNumberFormat="1" applyFont="1" applyAlignment="1">
      <alignment vertical="center"/>
    </xf>
    <xf numFmtId="0" fontId="280" fillId="0" borderId="1" xfId="78" applyFont="1" applyBorder="1" applyAlignment="1">
      <alignment horizontal="center" vertical="center"/>
    </xf>
    <xf numFmtId="177" fontId="280" fillId="0" borderId="1" xfId="0" applyNumberFormat="1" applyFont="1" applyBorder="1" applyAlignment="1">
      <alignment horizontal="center" vertical="center"/>
    </xf>
    <xf numFmtId="179" fontId="280" fillId="0" borderId="1" xfId="0" applyNumberFormat="1" applyFont="1" applyBorder="1" applyAlignment="1">
      <alignment horizontal="center" vertical="center" wrapText="1"/>
    </xf>
    <xf numFmtId="198" fontId="280" fillId="0" borderId="1" xfId="5" applyNumberFormat="1" applyFont="1" applyFill="1" applyBorder="1" applyAlignment="1">
      <alignment horizontal="center" vertical="center" wrapText="1"/>
    </xf>
    <xf numFmtId="198" fontId="279" fillId="0" borderId="0" xfId="0" applyNumberFormat="1" applyFont="1" applyAlignment="1">
      <alignment vertical="center"/>
    </xf>
    <xf numFmtId="177" fontId="280" fillId="0" borderId="0" xfId="0" applyNumberFormat="1" applyFont="1" applyAlignment="1">
      <alignment horizontal="center" vertical="center"/>
    </xf>
    <xf numFmtId="0" fontId="280" fillId="0" borderId="0" xfId="0" applyFont="1" applyAlignment="1">
      <alignment horizontal="centerContinuous" vertical="center"/>
    </xf>
    <xf numFmtId="49" fontId="280" fillId="0" borderId="74" xfId="0" applyNumberFormat="1" applyFont="1" applyBorder="1" applyAlignment="1">
      <alignment vertical="center" wrapText="1"/>
    </xf>
    <xf numFmtId="0" fontId="280" fillId="0" borderId="2" xfId="0" applyFont="1" applyBorder="1" applyAlignment="1">
      <alignment horizontal="center" vertical="center" wrapText="1"/>
    </xf>
    <xf numFmtId="0" fontId="280" fillId="0" borderId="33" xfId="78" applyFont="1" applyBorder="1" applyAlignment="1">
      <alignment horizontal="center" vertical="center" wrapText="1"/>
    </xf>
    <xf numFmtId="0" fontId="280" fillId="0" borderId="42" xfId="78" applyFont="1" applyBorder="1" applyAlignment="1">
      <alignment horizontal="center" vertical="center" wrapText="1"/>
    </xf>
    <xf numFmtId="49" fontId="279" fillId="0" borderId="78" xfId="0" applyNumberFormat="1" applyFont="1" applyBorder="1" applyAlignment="1">
      <alignment vertical="center" wrapText="1"/>
    </xf>
    <xf numFmtId="49" fontId="279" fillId="0" borderId="35" xfId="0" applyNumberFormat="1" applyFont="1" applyBorder="1" applyAlignment="1">
      <alignment vertical="center" wrapText="1"/>
    </xf>
    <xf numFmtId="177" fontId="280" fillId="0" borderId="74" xfId="0" applyNumberFormat="1" applyFont="1" applyBorder="1" applyAlignment="1">
      <alignment vertical="center" wrapText="1"/>
    </xf>
    <xf numFmtId="0" fontId="280" fillId="0" borderId="51" xfId="0" applyFont="1" applyBorder="1" applyAlignment="1">
      <alignment horizontal="center" vertical="center" wrapText="1"/>
    </xf>
    <xf numFmtId="179" fontId="280" fillId="0" borderId="73" xfId="0" applyNumberFormat="1" applyFont="1" applyBorder="1" applyAlignment="1">
      <alignment horizontal="center" vertical="center" wrapText="1"/>
    </xf>
    <xf numFmtId="177" fontId="280" fillId="0" borderId="0" xfId="0" applyNumberFormat="1" applyFont="1" applyAlignment="1">
      <alignment vertical="center" wrapText="1"/>
    </xf>
    <xf numFmtId="0" fontId="280" fillId="0" borderId="0" xfId="0" applyFont="1" applyAlignment="1">
      <alignment horizontal="center" vertical="center" wrapText="1"/>
    </xf>
    <xf numFmtId="0" fontId="280" fillId="0" borderId="76" xfId="78" applyFont="1" applyBorder="1" applyAlignment="1">
      <alignment horizontal="center" vertical="center" wrapText="1"/>
    </xf>
    <xf numFmtId="177" fontId="280" fillId="0" borderId="73" xfId="0" applyNumberFormat="1" applyFont="1" applyBorder="1" applyAlignment="1">
      <alignment vertical="center" wrapText="1"/>
    </xf>
    <xf numFmtId="0" fontId="279" fillId="0" borderId="1" xfId="0" applyFont="1" applyBorder="1" applyAlignment="1">
      <alignment horizontal="center" vertical="center" wrapText="1"/>
    </xf>
    <xf numFmtId="1" fontId="279" fillId="0" borderId="1" xfId="5" applyNumberFormat="1" applyFont="1" applyFill="1" applyBorder="1" applyAlignment="1">
      <alignment horizontal="center" vertical="center" wrapText="1"/>
    </xf>
    <xf numFmtId="9" fontId="279" fillId="0" borderId="1" xfId="2" applyFont="1" applyFill="1" applyBorder="1" applyAlignment="1">
      <alignment horizontal="center" vertical="center" wrapText="1"/>
    </xf>
    <xf numFmtId="167" fontId="280" fillId="0" borderId="1" xfId="0" applyNumberFormat="1" applyFont="1" applyBorder="1" applyAlignment="1">
      <alignment horizontal="center" vertical="center"/>
    </xf>
    <xf numFmtId="1" fontId="280" fillId="0" borderId="1" xfId="8849" applyNumberFormat="1" applyFont="1" applyFill="1" applyBorder="1" applyAlignment="1">
      <alignment horizontal="center" vertical="center" wrapText="1"/>
    </xf>
    <xf numFmtId="9" fontId="280" fillId="0" borderId="1" xfId="0" applyNumberFormat="1" applyFont="1" applyBorder="1" applyAlignment="1">
      <alignment horizontal="center" vertical="center" wrapText="1"/>
    </xf>
    <xf numFmtId="167" fontId="69" fillId="0" borderId="1" xfId="35088" applyNumberFormat="1" applyFont="1" applyFill="1" applyBorder="1" applyAlignment="1">
      <alignment vertical="center"/>
    </xf>
    <xf numFmtId="179" fontId="279" fillId="0" borderId="1" xfId="35088" applyNumberFormat="1" applyFont="1" applyFill="1" applyBorder="1" applyAlignment="1">
      <alignment horizontal="center" vertical="center"/>
    </xf>
    <xf numFmtId="175" fontId="280" fillId="0" borderId="1" xfId="35089" applyNumberFormat="1" applyFont="1" applyBorder="1" applyAlignment="1">
      <alignment horizontal="left" vertical="center"/>
    </xf>
    <xf numFmtId="179" fontId="280" fillId="0" borderId="1" xfId="35088" applyNumberFormat="1" applyFont="1" applyFill="1" applyBorder="1" applyAlignment="1">
      <alignment horizontal="center" vertical="center"/>
    </xf>
    <xf numFmtId="0" fontId="350" fillId="0" borderId="0" xfId="35089" applyFont="1" applyAlignment="1">
      <alignment vertical="center"/>
    </xf>
    <xf numFmtId="179" fontId="69" fillId="0" borderId="1" xfId="35088" applyNumberFormat="1" applyFont="1" applyFill="1" applyBorder="1" applyAlignment="1">
      <alignment horizontal="center" vertical="center"/>
    </xf>
    <xf numFmtId="167" fontId="274" fillId="0" borderId="1" xfId="35089" applyNumberFormat="1" applyFont="1" applyBorder="1" applyAlignment="1">
      <alignment horizontal="center" vertical="center"/>
    </xf>
    <xf numFmtId="167" fontId="69" fillId="0" borderId="0" xfId="35088" applyNumberFormat="1" applyFont="1" applyFill="1" applyAlignment="1">
      <alignment vertical="center"/>
    </xf>
    <xf numFmtId="0" fontId="69" fillId="0" borderId="0" xfId="35088" applyFont="1" applyFill="1" applyAlignment="1">
      <alignment vertical="center"/>
    </xf>
    <xf numFmtId="179" fontId="69" fillId="0" borderId="0" xfId="35088" applyNumberFormat="1" applyFont="1" applyFill="1" applyBorder="1" applyAlignment="1">
      <alignment vertical="center"/>
    </xf>
    <xf numFmtId="167" fontId="279" fillId="0" borderId="0" xfId="0" applyNumberFormat="1" applyFont="1" applyAlignment="1">
      <alignment vertical="center"/>
    </xf>
    <xf numFmtId="167" fontId="279" fillId="0" borderId="0" xfId="0" applyNumberFormat="1" applyFont="1" applyAlignment="1">
      <alignment horizontal="center" vertical="center"/>
    </xf>
    <xf numFmtId="0" fontId="350" fillId="0" borderId="0" xfId="43962" applyFont="1" applyAlignment="1">
      <alignment vertical="center"/>
    </xf>
    <xf numFmtId="168" fontId="279" fillId="0" borderId="0" xfId="0" applyNumberFormat="1" applyFont="1" applyAlignment="1">
      <alignment vertical="center"/>
    </xf>
    <xf numFmtId="198" fontId="353" fillId="0" borderId="0" xfId="0" applyNumberFormat="1" applyFont="1" applyAlignment="1">
      <alignment horizontal="center" vertical="center"/>
    </xf>
    <xf numFmtId="198" fontId="353" fillId="0" borderId="0" xfId="0" applyNumberFormat="1" applyFont="1" applyAlignment="1">
      <alignment vertical="center"/>
    </xf>
    <xf numFmtId="168" fontId="280" fillId="0" borderId="1" xfId="1" applyFont="1" applyFill="1" applyBorder="1" applyAlignment="1">
      <alignment horizontal="center" vertical="center"/>
    </xf>
    <xf numFmtId="0" fontId="69" fillId="0" borderId="1" xfId="27" applyFont="1" applyBorder="1" applyAlignment="1">
      <alignment horizontal="center" vertical="center" wrapText="1"/>
    </xf>
    <xf numFmtId="0" fontId="274" fillId="0" borderId="1" xfId="0" applyFont="1" applyBorder="1" applyAlignment="1">
      <alignment horizontal="center" vertical="center" wrapText="1"/>
    </xf>
    <xf numFmtId="1" fontId="274" fillId="0" borderId="1" xfId="0" applyNumberFormat="1" applyFont="1" applyBorder="1" applyAlignment="1">
      <alignment horizontal="center" vertical="center" wrapText="1"/>
    </xf>
    <xf numFmtId="198" fontId="274" fillId="0" borderId="1" xfId="0" applyNumberFormat="1" applyFont="1" applyBorder="1" applyAlignment="1">
      <alignment horizontal="center" vertical="center" wrapText="1"/>
    </xf>
    <xf numFmtId="0" fontId="279" fillId="0" borderId="73" xfId="0" applyFont="1" applyBorder="1" applyAlignment="1">
      <alignment vertical="center"/>
    </xf>
    <xf numFmtId="0" fontId="279" fillId="0" borderId="42" xfId="0" applyFont="1" applyBorder="1" applyAlignment="1">
      <alignment horizontal="center" vertical="center"/>
    </xf>
    <xf numFmtId="2" fontId="279" fillId="0" borderId="0" xfId="0" applyNumberFormat="1" applyFont="1" applyAlignment="1">
      <alignment horizontal="center" vertical="center"/>
    </xf>
    <xf numFmtId="2" fontId="279" fillId="0" borderId="42" xfId="0" applyNumberFormat="1" applyFont="1" applyBorder="1" applyAlignment="1">
      <alignment horizontal="center" vertical="center"/>
    </xf>
    <xf numFmtId="0" fontId="280" fillId="0" borderId="76" xfId="0" applyFont="1" applyBorder="1" applyAlignment="1">
      <alignment horizontal="center" vertical="center"/>
    </xf>
    <xf numFmtId="177" fontId="280" fillId="0" borderId="42" xfId="0" applyNumberFormat="1" applyFont="1" applyBorder="1" applyAlignment="1">
      <alignment horizontal="center" vertical="center"/>
    </xf>
    <xf numFmtId="3" fontId="280" fillId="0" borderId="0" xfId="0" applyNumberFormat="1" applyFont="1" applyAlignment="1">
      <alignment horizontal="center" vertical="center"/>
    </xf>
    <xf numFmtId="0" fontId="276" fillId="0" borderId="18" xfId="0" applyFont="1" applyBorder="1" applyAlignment="1">
      <alignment horizontal="center" vertical="center" wrapText="1"/>
    </xf>
    <xf numFmtId="198" fontId="276" fillId="0" borderId="0" xfId="0" applyNumberFormat="1" applyFont="1" applyAlignment="1">
      <alignment horizontal="center" vertical="center"/>
    </xf>
    <xf numFmtId="0" fontId="68" fillId="0" borderId="0" xfId="44153"/>
    <xf numFmtId="0" fontId="68" fillId="0" borderId="0" xfId="44153" applyAlignment="1">
      <alignment horizontal="center"/>
    </xf>
    <xf numFmtId="0" fontId="68" fillId="0" borderId="0" xfId="44153" applyAlignment="1">
      <alignment horizontal="left" vertical="center" wrapText="1"/>
    </xf>
    <xf numFmtId="0" fontId="276" fillId="0" borderId="0" xfId="44153" applyFont="1" applyAlignment="1">
      <alignment vertical="center"/>
    </xf>
    <xf numFmtId="0" fontId="375" fillId="0" borderId="0" xfId="44153" applyFont="1"/>
    <xf numFmtId="168" fontId="68" fillId="0" borderId="1" xfId="1" applyFont="1" applyFill="1" applyBorder="1" applyAlignment="1">
      <alignment vertical="center"/>
    </xf>
    <xf numFmtId="215" fontId="279" fillId="0" borderId="0" xfId="2" applyNumberFormat="1" applyFont="1" applyFill="1" applyAlignment="1">
      <alignment vertical="center"/>
    </xf>
    <xf numFmtId="185" fontId="287" fillId="0" borderId="84" xfId="2" applyNumberFormat="1" applyFont="1" applyFill="1" applyBorder="1" applyAlignment="1">
      <alignment horizontal="center" vertical="center" wrapText="1"/>
    </xf>
    <xf numFmtId="186" fontId="287" fillId="0" borderId="84" xfId="2" applyNumberFormat="1" applyFont="1" applyFill="1" applyBorder="1" applyAlignment="1">
      <alignment horizontal="center" vertical="center" wrapText="1"/>
    </xf>
    <xf numFmtId="184" fontId="362" fillId="0" borderId="0" xfId="0" applyNumberFormat="1" applyFont="1" applyAlignment="1">
      <alignment horizontal="center" vertical="center" wrapText="1"/>
    </xf>
    <xf numFmtId="185" fontId="362" fillId="0" borderId="0" xfId="2" applyNumberFormat="1" applyFont="1" applyFill="1" applyBorder="1" applyAlignment="1">
      <alignment horizontal="center" vertical="center" wrapText="1"/>
    </xf>
    <xf numFmtId="186" fontId="362" fillId="0" borderId="0" xfId="2" applyNumberFormat="1" applyFont="1" applyFill="1" applyBorder="1" applyAlignment="1">
      <alignment horizontal="center" vertical="center" wrapText="1"/>
    </xf>
    <xf numFmtId="0" fontId="276" fillId="0" borderId="84" xfId="0" applyFont="1" applyBorder="1" applyAlignment="1">
      <alignment horizontal="justify" vertical="center"/>
    </xf>
    <xf numFmtId="0" fontId="322" fillId="0" borderId="31" xfId="35059" applyFill="1" applyBorder="1"/>
    <xf numFmtId="0" fontId="322" fillId="0" borderId="86" xfId="35059" applyFill="1" applyBorder="1"/>
    <xf numFmtId="179" fontId="276" fillId="0" borderId="0" xfId="0" applyNumberFormat="1" applyFont="1" applyAlignment="1">
      <alignment horizontal="center" vertical="center"/>
    </xf>
    <xf numFmtId="1" fontId="317" fillId="0" borderId="0" xfId="44171" applyNumberFormat="1" applyFont="1" applyAlignment="1">
      <alignment vertical="center" wrapText="1"/>
    </xf>
    <xf numFmtId="0" fontId="270" fillId="0" borderId="0" xfId="44171" applyFont="1" applyAlignment="1">
      <alignment vertical="center"/>
    </xf>
    <xf numFmtId="184" fontId="362" fillId="0" borderId="84" xfId="0" applyNumberFormat="1" applyFont="1" applyBorder="1" applyAlignment="1">
      <alignment horizontal="center" vertical="center" wrapText="1"/>
    </xf>
    <xf numFmtId="185" fontId="362" fillId="0" borderId="84" xfId="2" applyNumberFormat="1" applyFont="1" applyFill="1" applyBorder="1" applyAlignment="1">
      <alignment horizontal="center" vertical="center" wrapText="1"/>
    </xf>
    <xf numFmtId="186" fontId="362" fillId="0" borderId="84" xfId="2" applyNumberFormat="1" applyFont="1" applyFill="1" applyBorder="1" applyAlignment="1">
      <alignment horizontal="center" vertical="center" wrapText="1"/>
    </xf>
    <xf numFmtId="181" fontId="287" fillId="0" borderId="84" xfId="0" applyNumberFormat="1" applyFont="1" applyBorder="1" applyAlignment="1">
      <alignment horizontal="left" vertical="center" wrapText="1"/>
    </xf>
    <xf numFmtId="3" fontId="287" fillId="0" borderId="84" xfId="1" applyNumberFormat="1" applyFont="1" applyFill="1" applyBorder="1" applyAlignment="1">
      <alignment horizontal="center" vertical="center" wrapText="1"/>
    </xf>
    <xf numFmtId="183" fontId="287" fillId="0" borderId="84" xfId="1" applyNumberFormat="1" applyFont="1" applyFill="1" applyBorder="1" applyAlignment="1">
      <alignment horizontal="center" vertical="center" wrapText="1"/>
    </xf>
    <xf numFmtId="15" fontId="287" fillId="0" borderId="84" xfId="0" applyNumberFormat="1" applyFont="1" applyBorder="1" applyAlignment="1">
      <alignment horizontal="center" vertical="center" wrapText="1"/>
    </xf>
    <xf numFmtId="183" fontId="287" fillId="0" borderId="84" xfId="0" applyNumberFormat="1" applyFont="1" applyBorder="1" applyAlignment="1">
      <alignment horizontal="center" vertical="center" wrapText="1"/>
    </xf>
    <xf numFmtId="0" fontId="63" fillId="0" borderId="1" xfId="0" applyFont="1" applyBorder="1" applyAlignment="1">
      <alignment vertical="center"/>
    </xf>
    <xf numFmtId="43" fontId="151" fillId="2" borderId="0" xfId="0" applyNumberFormat="1" applyFont="1" applyFill="1" applyAlignment="1">
      <alignment vertical="center"/>
    </xf>
    <xf numFmtId="0" fontId="88" fillId="0" borderId="84" xfId="0" applyFont="1" applyBorder="1" applyAlignment="1">
      <alignment vertical="center" wrapText="1"/>
    </xf>
    <xf numFmtId="1" fontId="279" fillId="0" borderId="84" xfId="0" applyNumberFormat="1" applyFont="1" applyBorder="1" applyAlignment="1">
      <alignment horizontal="center" vertical="center" wrapText="1"/>
    </xf>
    <xf numFmtId="168" fontId="130" fillId="0" borderId="85" xfId="1" applyFont="1" applyFill="1" applyBorder="1" applyAlignment="1">
      <alignment vertical="center"/>
    </xf>
    <xf numFmtId="0" fontId="151" fillId="0" borderId="84" xfId="0" applyFont="1" applyBorder="1" applyAlignment="1">
      <alignment vertical="center"/>
    </xf>
    <xf numFmtId="0" fontId="74" fillId="0" borderId="84" xfId="0" applyFont="1" applyBorder="1" applyAlignment="1">
      <alignment vertical="center" wrapText="1"/>
    </xf>
    <xf numFmtId="168" fontId="83" fillId="0" borderId="85" xfId="1" applyFont="1" applyFill="1" applyBorder="1" applyAlignment="1">
      <alignment vertical="center"/>
    </xf>
    <xf numFmtId="185" fontId="287" fillId="0" borderId="88" xfId="2" applyNumberFormat="1" applyFont="1" applyFill="1" applyBorder="1" applyAlignment="1">
      <alignment horizontal="center" vertical="center" wrapText="1"/>
    </xf>
    <xf numFmtId="186" fontId="287" fillId="0" borderId="88" xfId="2" applyNumberFormat="1" applyFont="1" applyFill="1" applyBorder="1" applyAlignment="1">
      <alignment horizontal="center" vertical="center" wrapText="1"/>
    </xf>
    <xf numFmtId="179" fontId="288" fillId="0" borderId="1" xfId="0" applyNumberFormat="1" applyFont="1" applyBorder="1" applyAlignment="1">
      <alignment horizontal="center" vertical="center" wrapText="1"/>
    </xf>
    <xf numFmtId="167" fontId="59" fillId="0" borderId="1" xfId="35088" applyNumberFormat="1" applyFont="1" applyFill="1" applyBorder="1" applyAlignment="1">
      <alignment vertical="center"/>
    </xf>
    <xf numFmtId="179" fontId="280" fillId="2" borderId="1" xfId="35088" applyNumberFormat="1" applyFont="1" applyFill="1" applyBorder="1" applyAlignment="1">
      <alignment horizontal="center" vertical="center"/>
    </xf>
    <xf numFmtId="175" fontId="379" fillId="0" borderId="0" xfId="35089" applyNumberFormat="1" applyFont="1" applyAlignment="1">
      <alignment vertical="center"/>
    </xf>
    <xf numFmtId="179" fontId="279" fillId="0" borderId="74" xfId="35088" applyNumberFormat="1" applyFont="1" applyFill="1" applyBorder="1" applyAlignment="1">
      <alignment horizontal="center" vertical="center"/>
    </xf>
    <xf numFmtId="179" fontId="59" fillId="0" borderId="74" xfId="35088" applyNumberFormat="1" applyFont="1" applyFill="1" applyBorder="1" applyAlignment="1">
      <alignment horizontal="center" vertical="center"/>
    </xf>
    <xf numFmtId="0" fontId="380" fillId="0" borderId="0" xfId="0" applyFont="1" applyAlignment="1">
      <alignment vertical="center"/>
    </xf>
    <xf numFmtId="198" fontId="280" fillId="0" borderId="0" xfId="5" applyNumberFormat="1" applyFont="1" applyFill="1" applyBorder="1" applyAlignment="1">
      <alignment horizontal="center" vertical="center" wrapText="1"/>
    </xf>
    <xf numFmtId="165" fontId="280" fillId="0" borderId="20" xfId="4" applyNumberFormat="1" applyFont="1" applyBorder="1" applyAlignment="1">
      <alignment horizontal="center" vertical="center" wrapText="1"/>
    </xf>
    <xf numFmtId="165" fontId="279" fillId="0" borderId="20" xfId="4" applyNumberFormat="1" applyFont="1" applyBorder="1" applyAlignment="1">
      <alignment horizontal="center" vertical="center" wrapText="1"/>
    </xf>
    <xf numFmtId="203" fontId="280" fillId="0" borderId="0" xfId="5" applyNumberFormat="1" applyFont="1" applyFill="1" applyBorder="1" applyAlignment="1">
      <alignment horizontal="center" vertical="center" wrapText="1"/>
    </xf>
    <xf numFmtId="0" fontId="288" fillId="0" borderId="89" xfId="0" applyFont="1" applyBorder="1" applyAlignment="1">
      <alignment horizontal="center" vertical="center"/>
    </xf>
    <xf numFmtId="216" fontId="279" fillId="0" borderId="0" xfId="0" applyNumberFormat="1" applyFont="1" applyAlignment="1">
      <alignment vertical="center"/>
    </xf>
    <xf numFmtId="185" fontId="287" fillId="0" borderId="90" xfId="2" applyNumberFormat="1" applyFont="1" applyFill="1" applyBorder="1" applyAlignment="1">
      <alignment horizontal="center" vertical="center" wrapText="1"/>
    </xf>
    <xf numFmtId="186" fontId="287" fillId="0" borderId="90" xfId="2" applyNumberFormat="1" applyFont="1" applyFill="1" applyBorder="1" applyAlignment="1">
      <alignment horizontal="center" vertical="center" wrapText="1"/>
    </xf>
    <xf numFmtId="179" fontId="288" fillId="2" borderId="1" xfId="0" applyNumberFormat="1" applyFont="1" applyFill="1" applyBorder="1" applyAlignment="1">
      <alignment horizontal="center" vertical="center" wrapText="1"/>
    </xf>
    <xf numFmtId="179" fontId="288" fillId="2" borderId="18" xfId="0" applyNumberFormat="1" applyFont="1" applyFill="1" applyBorder="1" applyAlignment="1">
      <alignment horizontal="center" vertical="center" wrapText="1"/>
    </xf>
    <xf numFmtId="168" fontId="280" fillId="0" borderId="1" xfId="1" applyFont="1" applyFill="1" applyBorder="1" applyAlignment="1">
      <alignment horizontal="center" vertical="center" wrapText="1"/>
    </xf>
    <xf numFmtId="172" fontId="279" fillId="0" borderId="1" xfId="43894" applyNumberFormat="1" applyFont="1" applyBorder="1" applyAlignment="1">
      <alignment horizontal="center" vertical="center"/>
    </xf>
    <xf numFmtId="172" fontId="279" fillId="0" borderId="1" xfId="0" applyNumberFormat="1" applyFont="1" applyBorder="1" applyAlignment="1">
      <alignment horizontal="center" vertical="center"/>
    </xf>
    <xf numFmtId="0" fontId="364" fillId="0" borderId="91" xfId="35102" applyFont="1" applyBorder="1" applyAlignment="1">
      <alignment horizontal="left" vertical="center" wrapText="1"/>
    </xf>
    <xf numFmtId="216" fontId="276" fillId="0" borderId="0" xfId="0" applyNumberFormat="1" applyFont="1" applyAlignment="1">
      <alignment horizontal="left" vertical="center"/>
    </xf>
    <xf numFmtId="0" fontId="276" fillId="0" borderId="92" xfId="44153" applyFont="1" applyBorder="1" applyAlignment="1">
      <alignment vertical="center" wrapText="1"/>
    </xf>
    <xf numFmtId="0" fontId="276" fillId="0" borderId="92" xfId="44153" applyFont="1" applyBorder="1" applyAlignment="1">
      <alignment horizontal="center" vertical="center" wrapText="1"/>
    </xf>
    <xf numFmtId="185" fontId="287" fillId="0" borderId="92" xfId="2" applyNumberFormat="1" applyFont="1" applyFill="1" applyBorder="1" applyAlignment="1">
      <alignment horizontal="center" vertical="center" wrapText="1"/>
    </xf>
    <xf numFmtId="186" fontId="287" fillId="0" borderId="92" xfId="2" applyNumberFormat="1" applyFont="1" applyFill="1" applyBorder="1" applyAlignment="1">
      <alignment horizontal="center" vertical="center" wrapText="1"/>
    </xf>
    <xf numFmtId="184" fontId="362" fillId="0" borderId="92" xfId="0" applyNumberFormat="1" applyFont="1" applyBorder="1" applyAlignment="1">
      <alignment horizontal="center" vertical="center" wrapText="1"/>
    </xf>
    <xf numFmtId="185" fontId="362" fillId="0" borderId="92" xfId="2" applyNumberFormat="1" applyFont="1" applyFill="1" applyBorder="1" applyAlignment="1">
      <alignment horizontal="center" vertical="center" wrapText="1"/>
    </xf>
    <xf numFmtId="186" fontId="362" fillId="0" borderId="92" xfId="2" applyNumberFormat="1" applyFont="1" applyFill="1" applyBorder="1" applyAlignment="1">
      <alignment horizontal="center" vertical="center" wrapText="1"/>
    </xf>
    <xf numFmtId="4" fontId="293" fillId="0" borderId="1" xfId="1" applyNumberFormat="1" applyFont="1" applyFill="1" applyBorder="1" applyAlignment="1">
      <alignment horizontal="center" wrapText="1"/>
    </xf>
    <xf numFmtId="181" fontId="287" fillId="0" borderId="92" xfId="0" applyNumberFormat="1" applyFont="1" applyBorder="1" applyAlignment="1">
      <alignment horizontal="left" vertical="center" wrapText="1"/>
    </xf>
    <xf numFmtId="3" fontId="287" fillId="0" borderId="92" xfId="1" applyNumberFormat="1" applyFont="1" applyFill="1" applyBorder="1" applyAlignment="1">
      <alignment horizontal="center" vertical="center" wrapText="1"/>
    </xf>
    <xf numFmtId="0" fontId="287" fillId="0" borderId="92" xfId="0" applyFont="1" applyBorder="1" applyAlignment="1">
      <alignment horizontal="center" vertical="center" wrapText="1"/>
    </xf>
    <xf numFmtId="183" fontId="287" fillId="0" borderId="92" xfId="0" applyNumberFormat="1" applyFont="1" applyBorder="1" applyAlignment="1">
      <alignment horizontal="center" vertical="center" wrapText="1"/>
    </xf>
    <xf numFmtId="181" fontId="293" fillId="0" borderId="92" xfId="0" applyNumberFormat="1" applyFont="1" applyBorder="1" applyAlignment="1">
      <alignment vertical="center" wrapText="1"/>
    </xf>
    <xf numFmtId="3" fontId="293" fillId="0" borderId="92" xfId="1" applyNumberFormat="1" applyFont="1" applyFill="1" applyBorder="1" applyAlignment="1">
      <alignment horizontal="center" vertical="center" wrapText="1"/>
    </xf>
    <xf numFmtId="183" fontId="293" fillId="0" borderId="92" xfId="1" applyNumberFormat="1" applyFont="1" applyFill="1" applyBorder="1" applyAlignment="1">
      <alignment horizontal="center" vertical="center" wrapText="1"/>
    </xf>
    <xf numFmtId="0" fontId="293" fillId="0" borderId="92" xfId="0" applyFont="1" applyBorder="1" applyAlignment="1">
      <alignment horizontal="left" vertical="center" wrapText="1"/>
    </xf>
    <xf numFmtId="168" fontId="293" fillId="0" borderId="92" xfId="0" applyNumberFormat="1" applyFont="1" applyBorder="1" applyAlignment="1">
      <alignment horizontal="center" vertical="center" wrapText="1"/>
    </xf>
    <xf numFmtId="168" fontId="287" fillId="0" borderId="92" xfId="0" applyNumberFormat="1" applyFont="1" applyBorder="1" applyAlignment="1">
      <alignment horizontal="center" vertical="center" wrapText="1"/>
    </xf>
    <xf numFmtId="9" fontId="287" fillId="0" borderId="92" xfId="0" applyNumberFormat="1" applyFont="1" applyBorder="1" applyAlignment="1">
      <alignment horizontal="center" vertical="center" wrapText="1"/>
    </xf>
    <xf numFmtId="3" fontId="287" fillId="0" borderId="92" xfId="0" applyNumberFormat="1" applyFont="1" applyBorder="1" applyAlignment="1">
      <alignment horizontal="center" vertical="center" wrapText="1"/>
    </xf>
    <xf numFmtId="4" fontId="287" fillId="0" borderId="92" xfId="0" applyNumberFormat="1" applyFont="1" applyBorder="1" applyAlignment="1">
      <alignment horizontal="center" vertical="center" wrapText="1"/>
    </xf>
    <xf numFmtId="4" fontId="293" fillId="33" borderId="1" xfId="1" applyNumberFormat="1" applyFont="1" applyFill="1" applyBorder="1" applyAlignment="1">
      <alignment horizontal="center" vertical="center" wrapText="1"/>
    </xf>
    <xf numFmtId="1" fontId="279" fillId="0" borderId="92" xfId="0" applyNumberFormat="1" applyFont="1" applyBorder="1" applyAlignment="1">
      <alignment horizontal="center" vertical="center" wrapText="1"/>
    </xf>
    <xf numFmtId="168" fontId="83" fillId="0" borderId="93" xfId="1" applyFont="1" applyFill="1" applyBorder="1" applyAlignment="1">
      <alignment vertical="center"/>
    </xf>
    <xf numFmtId="0" fontId="151" fillId="0" borderId="92" xfId="0" applyFont="1" applyBorder="1" applyAlignment="1">
      <alignment vertical="center"/>
    </xf>
    <xf numFmtId="10" fontId="279" fillId="0" borderId="92" xfId="2" applyNumberFormat="1" applyFont="1" applyFill="1" applyBorder="1" applyAlignment="1">
      <alignment horizontal="center" vertical="center" wrapText="1"/>
    </xf>
    <xf numFmtId="10" fontId="151" fillId="0" borderId="92" xfId="2" applyNumberFormat="1" applyFont="1" applyFill="1" applyBorder="1" applyAlignment="1">
      <alignment horizontal="center" vertical="center"/>
    </xf>
    <xf numFmtId="49" fontId="279" fillId="0" borderId="92" xfId="0" applyNumberFormat="1" applyFont="1" applyBorder="1" applyAlignment="1">
      <alignment vertical="center" wrapText="1"/>
    </xf>
    <xf numFmtId="0" fontId="277" fillId="0" borderId="92" xfId="13" applyFont="1" applyBorder="1" applyAlignment="1">
      <alignment horizontal="center" vertical="center" wrapText="1"/>
    </xf>
    <xf numFmtId="168" fontId="130" fillId="0" borderId="92" xfId="1" applyFont="1" applyFill="1" applyBorder="1" applyAlignment="1">
      <alignment vertical="center"/>
    </xf>
    <xf numFmtId="168" fontId="279" fillId="0" borderId="92" xfId="1" applyFont="1" applyFill="1" applyBorder="1" applyAlignment="1">
      <alignment horizontal="right" vertical="center" wrapText="1"/>
    </xf>
    <xf numFmtId="0" fontId="270" fillId="0" borderId="0" xfId="4" applyAlignment="1">
      <alignment vertical="center"/>
    </xf>
    <xf numFmtId="170" fontId="0" fillId="0" borderId="0" xfId="5" applyNumberFormat="1" applyFont="1" applyAlignment="1">
      <alignment vertical="center"/>
    </xf>
    <xf numFmtId="168" fontId="270"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18" fillId="0" borderId="18" xfId="4" applyFont="1" applyBorder="1" applyAlignment="1">
      <alignment horizontal="center" vertical="center"/>
    </xf>
    <xf numFmtId="4" fontId="318" fillId="0" borderId="35" xfId="4" applyNumberFormat="1" applyFont="1" applyBorder="1" applyAlignment="1">
      <alignment vertical="center"/>
    </xf>
    <xf numFmtId="4" fontId="318" fillId="0" borderId="14" xfId="4" applyNumberFormat="1" applyFont="1" applyBorder="1" applyAlignment="1">
      <alignment vertical="center"/>
    </xf>
    <xf numFmtId="0" fontId="318" fillId="0" borderId="14" xfId="4" applyFont="1" applyBorder="1" applyAlignment="1">
      <alignment horizontal="center" vertical="center"/>
    </xf>
    <xf numFmtId="4" fontId="318" fillId="0" borderId="14" xfId="4" applyNumberFormat="1" applyFont="1" applyBorder="1" applyAlignment="1">
      <alignment horizontal="center" vertical="center"/>
    </xf>
    <xf numFmtId="0" fontId="317" fillId="0" borderId="92" xfId="4" applyFont="1" applyBorder="1" applyAlignment="1">
      <alignment horizontal="center" vertical="center" wrapText="1"/>
    </xf>
    <xf numFmtId="167" fontId="270" fillId="0" borderId="92" xfId="4" applyNumberFormat="1" applyBorder="1" applyAlignment="1">
      <alignment vertical="center"/>
    </xf>
    <xf numFmtId="198" fontId="279" fillId="0" borderId="0" xfId="0" applyNumberFormat="1" applyFont="1" applyAlignment="1">
      <alignment horizontal="center" vertical="center"/>
    </xf>
    <xf numFmtId="13" fontId="0" fillId="0" borderId="0" xfId="44117" applyNumberFormat="1" applyFont="1" applyAlignment="1">
      <alignment vertical="center"/>
    </xf>
    <xf numFmtId="183" fontId="287" fillId="0" borderId="92" xfId="0" applyNumberFormat="1" applyFont="1" applyBorder="1" applyAlignment="1">
      <alignment horizontal="left" vertical="center" wrapText="1"/>
    </xf>
    <xf numFmtId="49" fontId="317" fillId="2" borderId="0" xfId="0" applyNumberFormat="1" applyFont="1" applyFill="1" applyAlignment="1">
      <alignment horizontal="center" vertical="center" wrapText="1"/>
    </xf>
    <xf numFmtId="0" fontId="0" fillId="0" borderId="97" xfId="0" applyBorder="1" applyAlignment="1">
      <alignment horizontal="centerContinuous"/>
    </xf>
    <xf numFmtId="44" fontId="0" fillId="0" borderId="100" xfId="0" applyNumberFormat="1" applyBorder="1"/>
    <xf numFmtId="217" fontId="0" fillId="0" borderId="101" xfId="1" applyNumberFormat="1" applyFont="1" applyBorder="1"/>
    <xf numFmtId="217" fontId="0" fillId="0" borderId="102" xfId="1" applyNumberFormat="1" applyFont="1" applyBorder="1"/>
    <xf numFmtId="44" fontId="0" fillId="0" borderId="104" xfId="0" applyNumberFormat="1" applyBorder="1"/>
    <xf numFmtId="217" fontId="0" fillId="0" borderId="105" xfId="1" applyNumberFormat="1" applyFont="1" applyBorder="1"/>
    <xf numFmtId="217" fontId="0" fillId="0" borderId="106" xfId="1" applyNumberFormat="1" applyFont="1" applyBorder="1"/>
    <xf numFmtId="44" fontId="0" fillId="0" borderId="107" xfId="0" applyNumberFormat="1" applyBorder="1"/>
    <xf numFmtId="217" fontId="0" fillId="0" borderId="108"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61" fillId="0" borderId="0" xfId="0" applyFont="1" applyAlignment="1">
      <alignment horizontal="center"/>
    </xf>
    <xf numFmtId="0" fontId="280" fillId="0" borderId="0" xfId="4" applyFont="1" applyAlignment="1">
      <alignment horizontal="centerContinuous" vertical="center"/>
    </xf>
    <xf numFmtId="0" fontId="279"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80" fillId="0" borderId="95" xfId="4" applyFont="1" applyBorder="1" applyAlignment="1">
      <alignment horizontal="centerContinuous" vertical="center"/>
    </xf>
    <xf numFmtId="0" fontId="280" fillId="0" borderId="96" xfId="4" applyFont="1" applyBorder="1" applyAlignment="1">
      <alignment horizontal="centerContinuous" vertical="center"/>
    </xf>
    <xf numFmtId="0" fontId="279" fillId="0" borderId="96" xfId="4" applyFont="1" applyBorder="1" applyAlignment="1">
      <alignment horizontal="centerContinuous" vertical="center"/>
    </xf>
    <xf numFmtId="170" fontId="0" fillId="0" borderId="97"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79" fillId="0" borderId="110" xfId="4" applyNumberFormat="1" applyFont="1" applyBorder="1" applyAlignment="1">
      <alignment vertical="center"/>
    </xf>
    <xf numFmtId="44" fontId="279" fillId="0" borderId="111" xfId="4" applyNumberFormat="1" applyFont="1" applyBorder="1" applyAlignment="1">
      <alignment vertical="center"/>
    </xf>
    <xf numFmtId="0" fontId="279" fillId="0" borderId="103" xfId="4" applyFont="1" applyBorder="1" applyAlignment="1">
      <alignment vertical="center"/>
    </xf>
    <xf numFmtId="44" fontId="279" fillId="0" borderId="112" xfId="4" applyNumberFormat="1" applyFont="1" applyBorder="1" applyAlignment="1">
      <alignment vertical="center"/>
    </xf>
    <xf numFmtId="44" fontId="279" fillId="0" borderId="113" xfId="4" applyNumberFormat="1" applyFont="1" applyBorder="1" applyAlignment="1">
      <alignment vertical="center"/>
    </xf>
    <xf numFmtId="0" fontId="279" fillId="0" borderId="106" xfId="4" applyFont="1" applyBorder="1" applyAlignment="1">
      <alignment vertical="center"/>
    </xf>
    <xf numFmtId="44" fontId="279" fillId="0" borderId="114" xfId="4" applyNumberFormat="1" applyFont="1" applyBorder="1" applyAlignment="1">
      <alignment vertical="center"/>
    </xf>
    <xf numFmtId="44" fontId="279" fillId="0" borderId="115" xfId="4" applyNumberFormat="1" applyFont="1" applyBorder="1" applyAlignment="1">
      <alignment vertical="center"/>
    </xf>
    <xf numFmtId="0" fontId="279" fillId="0" borderId="109" xfId="4" applyFont="1" applyBorder="1" applyAlignment="1">
      <alignment vertical="center"/>
    </xf>
    <xf numFmtId="44" fontId="279" fillId="0" borderId="94" xfId="4" applyNumberFormat="1" applyFont="1" applyBorder="1" applyAlignment="1">
      <alignment vertical="center"/>
    </xf>
    <xf numFmtId="0" fontId="279" fillId="0" borderId="94" xfId="4" applyFont="1" applyBorder="1" applyAlignment="1">
      <alignment vertical="center"/>
    </xf>
    <xf numFmtId="0" fontId="270" fillId="0" borderId="0" xfId="44059" applyAlignment="1">
      <alignment horizontal="center" vertical="center"/>
    </xf>
    <xf numFmtId="0" fontId="270" fillId="0" borderId="2" xfId="44059" applyBorder="1" applyAlignment="1">
      <alignment horizontal="center" vertical="center"/>
    </xf>
    <xf numFmtId="0" fontId="293" fillId="0" borderId="0" xfId="4" applyFont="1" applyAlignment="1">
      <alignment horizontal="left" vertical="center"/>
    </xf>
    <xf numFmtId="0" fontId="317" fillId="0" borderId="92" xfId="0" applyFont="1" applyBorder="1" applyAlignment="1">
      <alignment horizontal="center" vertical="center" wrapText="1"/>
    </xf>
    <xf numFmtId="0" fontId="0" fillId="0" borderId="92" xfId="0" applyBorder="1" applyAlignment="1">
      <alignment vertical="center"/>
    </xf>
    <xf numFmtId="0" fontId="318" fillId="0" borderId="92" xfId="0" applyFont="1" applyBorder="1" applyAlignment="1">
      <alignment horizontal="center" vertical="center"/>
    </xf>
    <xf numFmtId="0" fontId="270" fillId="0" borderId="92" xfId="0" applyFont="1" applyBorder="1" applyAlignment="1">
      <alignment vertical="center"/>
    </xf>
    <xf numFmtId="167" fontId="270" fillId="0" borderId="99" xfId="0" applyNumberFormat="1" applyFont="1" applyBorder="1" applyAlignment="1">
      <alignment vertical="center"/>
    </xf>
    <xf numFmtId="167" fontId="270" fillId="0" borderId="3" xfId="0" applyNumberFormat="1" applyFont="1" applyBorder="1" applyAlignment="1">
      <alignment vertical="center"/>
    </xf>
    <xf numFmtId="0" fontId="318" fillId="0" borderId="18" xfId="0" applyFont="1" applyBorder="1" applyAlignment="1">
      <alignment horizontal="center" vertical="center"/>
    </xf>
    <xf numFmtId="4" fontId="318" fillId="0" borderId="35" xfId="0" applyNumberFormat="1" applyFont="1" applyBorder="1" applyAlignment="1">
      <alignment vertical="center"/>
    </xf>
    <xf numFmtId="4" fontId="318" fillId="0" borderId="18" xfId="0" applyNumberFormat="1" applyFont="1" applyBorder="1" applyAlignment="1">
      <alignment vertical="center"/>
    </xf>
    <xf numFmtId="0" fontId="319" fillId="0" borderId="0" xfId="0" applyFont="1" applyAlignment="1">
      <alignment vertical="center"/>
    </xf>
    <xf numFmtId="4" fontId="319" fillId="0" borderId="0" xfId="0" applyNumberFormat="1" applyFont="1" applyAlignment="1">
      <alignment vertical="center"/>
    </xf>
    <xf numFmtId="0" fontId="0" fillId="0" borderId="0" xfId="0" applyAlignment="1">
      <alignment horizontal="right" vertical="center"/>
    </xf>
    <xf numFmtId="0" fontId="318" fillId="0" borderId="19" xfId="0" applyFont="1" applyBorder="1" applyAlignment="1">
      <alignment horizontal="center" vertical="center"/>
    </xf>
    <xf numFmtId="4" fontId="318" fillId="0" borderId="14" xfId="0" applyNumberFormat="1" applyFont="1" applyBorder="1" applyAlignment="1">
      <alignment vertical="center"/>
    </xf>
    <xf numFmtId="0" fontId="318" fillId="0" borderId="14" xfId="0" applyFont="1" applyBorder="1" applyAlignment="1">
      <alignment horizontal="center" vertical="center"/>
    </xf>
    <xf numFmtId="4" fontId="318" fillId="0" borderId="14" xfId="0" applyNumberFormat="1" applyFont="1" applyBorder="1" applyAlignment="1">
      <alignment horizontal="center" vertical="center"/>
    </xf>
    <xf numFmtId="4" fontId="0" fillId="0" borderId="0" xfId="0" applyNumberFormat="1" applyAlignment="1">
      <alignment vertical="center"/>
    </xf>
    <xf numFmtId="0" fontId="318"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80" fillId="2" borderId="33" xfId="78" applyFont="1" applyFill="1" applyBorder="1" applyAlignment="1">
      <alignment horizontal="center" vertical="center" wrapText="1"/>
    </xf>
    <xf numFmtId="179" fontId="279" fillId="2" borderId="0" xfId="0" applyNumberFormat="1" applyFont="1" applyFill="1" applyAlignment="1">
      <alignment horizontal="center" vertical="center"/>
    </xf>
    <xf numFmtId="179" fontId="280" fillId="2" borderId="50" xfId="0" applyNumberFormat="1" applyFont="1" applyFill="1" applyBorder="1" applyAlignment="1">
      <alignment horizontal="center" vertical="center" wrapText="1"/>
    </xf>
    <xf numFmtId="0" fontId="48" fillId="0" borderId="0" xfId="44243"/>
    <xf numFmtId="0" fontId="48" fillId="0" borderId="0" xfId="44244"/>
    <xf numFmtId="0" fontId="48" fillId="0" borderId="0" xfId="44244" applyAlignment="1">
      <alignment horizontal="center" vertical="center"/>
    </xf>
    <xf numFmtId="200" fontId="48" fillId="0" borderId="0" xfId="44244" applyNumberFormat="1" applyAlignment="1">
      <alignment horizontal="center" vertical="center"/>
    </xf>
    <xf numFmtId="0" fontId="0" fillId="0" borderId="118" xfId="0" applyBorder="1" applyAlignment="1">
      <alignment vertical="center"/>
    </xf>
    <xf numFmtId="170" fontId="0" fillId="0" borderId="118" xfId="44117" applyNumberFormat="1" applyFont="1" applyBorder="1" applyAlignment="1">
      <alignment vertical="center"/>
    </xf>
    <xf numFmtId="4" fontId="0" fillId="0" borderId="118" xfId="0" applyNumberFormat="1" applyBorder="1" applyAlignment="1">
      <alignment vertical="center"/>
    </xf>
    <xf numFmtId="168" fontId="270" fillId="0" borderId="119" xfId="44117" applyBorder="1" applyAlignment="1">
      <alignment vertical="center"/>
    </xf>
    <xf numFmtId="0" fontId="364" fillId="0" borderId="116" xfId="35102" applyFont="1" applyBorder="1" applyAlignment="1">
      <alignment horizontal="left" vertical="center" wrapText="1"/>
    </xf>
    <xf numFmtId="0" fontId="364" fillId="0" borderId="116" xfId="35102" applyFont="1" applyBorder="1" applyAlignment="1">
      <alignment vertical="center" wrapText="1"/>
    </xf>
    <xf numFmtId="168" fontId="364" fillId="0" borderId="116" xfId="1" applyFont="1" applyBorder="1" applyAlignment="1">
      <alignment vertical="center" wrapText="1"/>
    </xf>
    <xf numFmtId="170" fontId="277" fillId="0" borderId="116" xfId="1" applyNumberFormat="1" applyFont="1" applyFill="1" applyBorder="1" applyAlignment="1">
      <alignment vertical="center"/>
    </xf>
    <xf numFmtId="0" fontId="279" fillId="0" borderId="116" xfId="0" applyFont="1" applyBorder="1" applyAlignment="1">
      <alignment horizontal="center" vertical="center" wrapText="1"/>
    </xf>
    <xf numFmtId="1" fontId="279" fillId="0" borderId="116" xfId="5" applyNumberFormat="1" applyFont="1" applyFill="1" applyBorder="1" applyAlignment="1">
      <alignment horizontal="center" vertical="center" wrapText="1"/>
    </xf>
    <xf numFmtId="172" fontId="279" fillId="0" borderId="116" xfId="43894" applyNumberFormat="1" applyFont="1" applyBorder="1" applyAlignment="1">
      <alignment horizontal="center" vertical="center"/>
    </xf>
    <xf numFmtId="167" fontId="69" fillId="0" borderId="116" xfId="35088" applyNumberFormat="1" applyFont="1" applyFill="1" applyBorder="1" applyAlignment="1">
      <alignment vertical="center"/>
    </xf>
    <xf numFmtId="179" fontId="279" fillId="0" borderId="116" xfId="35088" applyNumberFormat="1" applyFont="1" applyFill="1" applyBorder="1" applyAlignment="1">
      <alignment horizontal="center" vertical="center"/>
    </xf>
    <xf numFmtId="167" fontId="59" fillId="0" borderId="116" xfId="35088" applyNumberFormat="1" applyFont="1" applyFill="1" applyBorder="1" applyAlignment="1">
      <alignment vertical="center"/>
    </xf>
    <xf numFmtId="3" fontId="287" fillId="0" borderId="116" xfId="1" applyNumberFormat="1" applyFont="1" applyFill="1" applyBorder="1" applyAlignment="1">
      <alignment horizontal="center" vertical="center" wrapText="1"/>
    </xf>
    <xf numFmtId="0" fontId="287" fillId="0" borderId="116" xfId="0" applyFont="1" applyBorder="1" applyAlignment="1">
      <alignment horizontal="center" vertical="center" wrapText="1"/>
    </xf>
    <xf numFmtId="183" fontId="287" fillId="0" borderId="116" xfId="0" applyNumberFormat="1" applyFont="1" applyBorder="1" applyAlignment="1">
      <alignment horizontal="center" vertical="center" wrapText="1"/>
    </xf>
    <xf numFmtId="1" fontId="279" fillId="2" borderId="116" xfId="0" applyNumberFormat="1" applyFont="1" applyFill="1" applyBorder="1" applyAlignment="1">
      <alignment horizontal="center" vertical="center" wrapText="1"/>
    </xf>
    <xf numFmtId="168" fontId="277" fillId="0" borderId="117" xfId="1" applyFont="1" applyFill="1" applyBorder="1" applyAlignment="1">
      <alignment vertical="center" wrapText="1"/>
    </xf>
    <xf numFmtId="0" fontId="151" fillId="2" borderId="116" xfId="0" applyFont="1" applyFill="1" applyBorder="1" applyAlignment="1">
      <alignment vertical="center"/>
    </xf>
    <xf numFmtId="0" fontId="109" fillId="34" borderId="0" xfId="44016" applyFill="1"/>
    <xf numFmtId="183" fontId="287" fillId="0" borderId="116" xfId="0" applyNumberFormat="1" applyFont="1" applyBorder="1" applyAlignment="1">
      <alignment horizontal="left" vertical="center" wrapText="1"/>
    </xf>
    <xf numFmtId="198" fontId="288" fillId="0" borderId="0" xfId="0" applyNumberFormat="1" applyFont="1" applyAlignment="1">
      <alignment horizontal="left" vertical="center"/>
    </xf>
    <xf numFmtId="0" fontId="364" fillId="0" borderId="92" xfId="35102" applyFont="1" applyBorder="1" applyAlignment="1">
      <alignment horizontal="left" vertical="center" wrapText="1"/>
    </xf>
    <xf numFmtId="0" fontId="364" fillId="0" borderId="92" xfId="35102" applyFont="1" applyBorder="1" applyAlignment="1">
      <alignment vertical="center" wrapText="1"/>
    </xf>
    <xf numFmtId="168" fontId="364" fillId="0" borderId="92" xfId="1" applyFont="1" applyBorder="1" applyAlignment="1">
      <alignment vertical="center" wrapText="1"/>
    </xf>
    <xf numFmtId="170" fontId="277" fillId="0" borderId="92" xfId="1" applyNumberFormat="1" applyFont="1" applyFill="1" applyBorder="1" applyAlignment="1">
      <alignment vertical="center"/>
    </xf>
    <xf numFmtId="170" fontId="277" fillId="31" borderId="1" xfId="1" applyNumberFormat="1" applyFont="1" applyFill="1" applyBorder="1" applyAlignment="1">
      <alignment vertical="center"/>
    </xf>
    <xf numFmtId="181" fontId="287" fillId="0" borderId="116" xfId="0" applyNumberFormat="1" applyFont="1" applyBorder="1" applyAlignment="1">
      <alignment horizontal="left" vertical="center" wrapText="1"/>
    </xf>
    <xf numFmtId="183" fontId="287" fillId="0" borderId="116" xfId="1" applyNumberFormat="1" applyFont="1" applyFill="1" applyBorder="1" applyAlignment="1">
      <alignment horizontal="center" vertical="center" wrapText="1"/>
    </xf>
    <xf numFmtId="183" fontId="287" fillId="0" borderId="123" xfId="0" applyNumberFormat="1" applyFont="1" applyBorder="1" applyAlignment="1">
      <alignment horizontal="left" vertical="center" wrapText="1"/>
    </xf>
    <xf numFmtId="3" fontId="287" fillId="0" borderId="123" xfId="1" applyNumberFormat="1" applyFont="1" applyFill="1" applyBorder="1" applyAlignment="1">
      <alignment horizontal="center" vertical="center" wrapText="1"/>
    </xf>
    <xf numFmtId="0" fontId="287" fillId="0" borderId="123" xfId="0" applyFont="1" applyBorder="1" applyAlignment="1">
      <alignment horizontal="center" vertical="center" wrapText="1"/>
    </xf>
    <xf numFmtId="183" fontId="287" fillId="0" borderId="123" xfId="0" applyNumberFormat="1" applyFont="1" applyBorder="1" applyAlignment="1">
      <alignment horizontal="center" vertical="center" wrapText="1"/>
    </xf>
    <xf numFmtId="10" fontId="279" fillId="0" borderId="123" xfId="2" applyNumberFormat="1" applyFont="1" applyFill="1" applyBorder="1" applyAlignment="1">
      <alignment horizontal="center" vertical="center" wrapText="1"/>
    </xf>
    <xf numFmtId="0" fontId="277" fillId="0" borderId="123" xfId="13" applyFont="1" applyBorder="1" applyAlignment="1">
      <alignment vertical="center" wrapText="1"/>
    </xf>
    <xf numFmtId="1" fontId="279" fillId="2" borderId="123" xfId="0" applyNumberFormat="1" applyFont="1" applyFill="1" applyBorder="1" applyAlignment="1">
      <alignment horizontal="center" vertical="center" wrapText="1"/>
    </xf>
    <xf numFmtId="168" fontId="277" fillId="0" borderId="124" xfId="1" applyFont="1" applyFill="1" applyBorder="1" applyAlignment="1">
      <alignment vertical="center" wrapText="1"/>
    </xf>
    <xf numFmtId="0" fontId="151" fillId="2" borderId="123" xfId="0" applyFont="1" applyFill="1" applyBorder="1" applyAlignment="1">
      <alignment vertical="center"/>
    </xf>
    <xf numFmtId="0" fontId="90" fillId="0" borderId="123" xfId="0" applyFont="1" applyBorder="1" applyAlignment="1">
      <alignment vertical="center" wrapText="1"/>
    </xf>
    <xf numFmtId="1" fontId="279" fillId="0" borderId="123" xfId="0" applyNumberFormat="1" applyFont="1" applyBorder="1" applyAlignment="1">
      <alignment horizontal="center" vertical="center" wrapText="1"/>
    </xf>
    <xf numFmtId="168" fontId="130" fillId="0" borderId="124" xfId="1" applyFont="1" applyFill="1" applyBorder="1" applyAlignment="1">
      <alignment vertical="center"/>
    </xf>
    <xf numFmtId="0" fontId="151" fillId="0" borderId="123" xfId="0" applyFont="1" applyBorder="1" applyAlignment="1">
      <alignment vertical="center"/>
    </xf>
    <xf numFmtId="168" fontId="279" fillId="0" borderId="123" xfId="1" applyFont="1" applyFill="1" applyBorder="1" applyAlignment="1">
      <alignment horizontal="right" vertical="center" wrapText="1"/>
    </xf>
    <xf numFmtId="49" fontId="317" fillId="0" borderId="0" xfId="4" applyNumberFormat="1" applyFont="1" applyAlignment="1">
      <alignment horizontal="center" vertical="center" wrapText="1"/>
    </xf>
    <xf numFmtId="4" fontId="0" fillId="0" borderId="122" xfId="0" applyNumberFormat="1" applyBorder="1" applyAlignment="1">
      <alignment vertical="center"/>
    </xf>
    <xf numFmtId="168" fontId="270" fillId="0" borderId="125" xfId="44117" applyBorder="1" applyAlignment="1">
      <alignment vertical="center"/>
    </xf>
    <xf numFmtId="203" fontId="270" fillId="0" borderId="1" xfId="0" applyNumberFormat="1" applyFont="1" applyBorder="1" applyAlignment="1">
      <alignment vertical="center"/>
    </xf>
    <xf numFmtId="220" fontId="276" fillId="0" borderId="0" xfId="1" applyNumberFormat="1" applyFont="1" applyFill="1" applyBorder="1" applyAlignment="1">
      <alignment vertical="center"/>
    </xf>
    <xf numFmtId="0" fontId="36" fillId="0" borderId="68" xfId="0" applyFont="1" applyBorder="1" applyAlignment="1">
      <alignment vertical="center" wrapText="1"/>
    </xf>
    <xf numFmtId="0" fontId="317" fillId="0" borderId="92" xfId="0" applyFont="1" applyBorder="1" applyAlignment="1">
      <alignment horizontal="centerContinuous" vertical="center" wrapText="1"/>
    </xf>
    <xf numFmtId="0" fontId="317" fillId="0" borderId="92" xfId="4" applyFont="1" applyBorder="1" applyAlignment="1">
      <alignment horizontal="centerContinuous" vertical="center" wrapText="1"/>
    </xf>
    <xf numFmtId="170" fontId="0" fillId="0" borderId="126" xfId="5" applyNumberFormat="1" applyFont="1" applyFill="1" applyBorder="1" applyAlignment="1">
      <alignment vertical="center"/>
    </xf>
    <xf numFmtId="216" fontId="276" fillId="0" borderId="0" xfId="0" applyNumberFormat="1" applyFont="1" applyAlignment="1">
      <alignment horizontal="center" vertical="center"/>
    </xf>
    <xf numFmtId="0" fontId="35" fillId="0" borderId="0" xfId="44308"/>
    <xf numFmtId="0" fontId="34" fillId="0" borderId="0" xfId="44312"/>
    <xf numFmtId="183" fontId="287" fillId="0" borderId="128" xfId="0" applyNumberFormat="1" applyFont="1" applyBorder="1" applyAlignment="1">
      <alignment horizontal="left" vertical="center" wrapText="1"/>
    </xf>
    <xf numFmtId="3" fontId="287" fillId="0" borderId="128" xfId="1" applyNumberFormat="1" applyFont="1" applyFill="1" applyBorder="1" applyAlignment="1">
      <alignment horizontal="center" vertical="center" wrapText="1"/>
    </xf>
    <xf numFmtId="0" fontId="287" fillId="0" borderId="128" xfId="0" applyFont="1" applyBorder="1" applyAlignment="1">
      <alignment horizontal="center" vertical="center" wrapText="1"/>
    </xf>
    <xf numFmtId="183" fontId="287" fillId="0" borderId="128" xfId="0" applyNumberFormat="1" applyFont="1" applyBorder="1" applyAlignment="1">
      <alignment horizontal="center" vertical="center" wrapText="1"/>
    </xf>
    <xf numFmtId="181" fontId="293" fillId="0" borderId="128" xfId="0" applyNumberFormat="1" applyFont="1" applyBorder="1" applyAlignment="1">
      <alignment horizontal="center" vertical="center" wrapText="1"/>
    </xf>
    <xf numFmtId="181" fontId="287" fillId="0" borderId="128" xfId="0" applyNumberFormat="1" applyFont="1" applyBorder="1" applyAlignment="1">
      <alignment horizontal="left" vertical="center" wrapText="1"/>
    </xf>
    <xf numFmtId="183" fontId="293" fillId="0" borderId="128" xfId="0" applyNumberFormat="1" applyFont="1" applyBorder="1" applyAlignment="1">
      <alignment horizontal="center" vertical="center" wrapText="1"/>
    </xf>
    <xf numFmtId="0" fontId="287" fillId="0" borderId="128" xfId="0" applyFont="1" applyBorder="1" applyAlignment="1">
      <alignment horizontal="left" vertical="center" wrapText="1"/>
    </xf>
    <xf numFmtId="1" fontId="279" fillId="0" borderId="128" xfId="0" applyNumberFormat="1" applyFont="1" applyBorder="1" applyAlignment="1">
      <alignment horizontal="center" vertical="center" wrapText="1"/>
    </xf>
    <xf numFmtId="168" fontId="331" fillId="0" borderId="128" xfId="1" applyFont="1" applyFill="1" applyBorder="1" applyAlignment="1">
      <alignment vertical="center"/>
    </xf>
    <xf numFmtId="0" fontId="151" fillId="2" borderId="128" xfId="0" applyFont="1" applyFill="1" applyBorder="1" applyAlignment="1">
      <alignment vertical="center"/>
    </xf>
    <xf numFmtId="10" fontId="151" fillId="2" borderId="128" xfId="2" applyNumberFormat="1" applyFont="1" applyFill="1" applyBorder="1" applyAlignment="1">
      <alignment horizontal="center" vertical="center"/>
    </xf>
    <xf numFmtId="0" fontId="278" fillId="2" borderId="128" xfId="13" applyFont="1" applyFill="1" applyBorder="1" applyAlignment="1">
      <alignment horizontal="center" vertical="center" wrapText="1"/>
    </xf>
    <xf numFmtId="0" fontId="277" fillId="0" borderId="128" xfId="13" applyFont="1" applyBorder="1" applyAlignment="1">
      <alignment horizontal="center" vertical="center" wrapText="1"/>
    </xf>
    <xf numFmtId="0" fontId="74" fillId="0" borderId="68" xfId="0" applyFont="1" applyBorder="1" applyAlignment="1">
      <alignment vertical="center" wrapText="1"/>
    </xf>
    <xf numFmtId="0" fontId="84" fillId="0" borderId="68" xfId="0" applyFont="1" applyBorder="1" applyAlignment="1">
      <alignment vertical="center" wrapText="1"/>
    </xf>
    <xf numFmtId="0" fontId="93" fillId="0" borderId="1" xfId="0" applyFont="1" applyBorder="1" applyAlignment="1">
      <alignment vertical="center"/>
    </xf>
    <xf numFmtId="0" fontId="88" fillId="0" borderId="1" xfId="0" applyFont="1" applyBorder="1" applyAlignment="1">
      <alignment vertical="center"/>
    </xf>
    <xf numFmtId="0" fontId="84" fillId="0" borderId="1" xfId="0" applyFont="1" applyBorder="1" applyAlignment="1">
      <alignment vertical="center"/>
    </xf>
    <xf numFmtId="0" fontId="111" fillId="0" borderId="1" xfId="0" applyFont="1" applyBorder="1" applyAlignment="1">
      <alignment vertical="center"/>
    </xf>
    <xf numFmtId="0" fontId="119" fillId="0" borderId="1" xfId="0" applyFont="1" applyBorder="1" applyAlignment="1">
      <alignment vertical="center"/>
    </xf>
    <xf numFmtId="181" fontId="317" fillId="32" borderId="0" xfId="0" applyNumberFormat="1" applyFont="1" applyFill="1" applyAlignment="1">
      <alignment vertical="center"/>
    </xf>
    <xf numFmtId="49" fontId="317" fillId="0" borderId="0" xfId="4" applyNumberFormat="1" applyFont="1" applyAlignment="1">
      <alignment vertical="center"/>
    </xf>
    <xf numFmtId="0" fontId="382" fillId="0" borderId="0" xfId="78" applyFont="1" applyAlignment="1">
      <alignment horizontal="centerContinuous" vertical="center"/>
    </xf>
    <xf numFmtId="210" fontId="383" fillId="0" borderId="0" xfId="78" applyNumberFormat="1" applyFont="1" applyAlignment="1">
      <alignment horizontal="right" vertical="center"/>
    </xf>
    <xf numFmtId="209" fontId="383" fillId="0" borderId="0" xfId="78" applyNumberFormat="1" applyFont="1" applyAlignment="1">
      <alignment horizontal="right" vertical="center"/>
    </xf>
    <xf numFmtId="212" fontId="383" fillId="0" borderId="0" xfId="78" applyNumberFormat="1" applyFont="1" applyAlignment="1">
      <alignment horizontal="right" vertical="center"/>
    </xf>
    <xf numFmtId="0" fontId="370" fillId="0" borderId="65" xfId="78" applyFont="1" applyBorder="1" applyAlignment="1">
      <alignment horizontal="left" vertical="center"/>
    </xf>
    <xf numFmtId="4" fontId="0" fillId="0" borderId="92" xfId="0" applyNumberFormat="1" applyBorder="1" applyAlignment="1">
      <alignment vertical="center"/>
    </xf>
    <xf numFmtId="4" fontId="270" fillId="0" borderId="92" xfId="0" applyNumberFormat="1" applyFont="1" applyBorder="1" applyAlignment="1">
      <alignment vertical="center"/>
    </xf>
    <xf numFmtId="44" fontId="280" fillId="0" borderId="127" xfId="4" applyNumberFormat="1" applyFont="1" applyBorder="1" applyAlignment="1">
      <alignment horizontal="centerContinuous" vertical="center"/>
    </xf>
    <xf numFmtId="44" fontId="280" fillId="0" borderId="129" xfId="4" applyNumberFormat="1" applyFont="1" applyBorder="1" applyAlignment="1">
      <alignment horizontal="centerContinuous" vertical="center"/>
    </xf>
    <xf numFmtId="0" fontId="280" fillId="0" borderId="129" xfId="4" applyFont="1" applyBorder="1" applyAlignment="1">
      <alignment horizontal="centerContinuous" vertical="center"/>
    </xf>
    <xf numFmtId="44" fontId="279" fillId="0" borderId="129" xfId="4" applyNumberFormat="1" applyFont="1" applyBorder="1" applyAlignment="1">
      <alignment horizontal="centerContinuous" vertical="center"/>
    </xf>
    <xf numFmtId="0" fontId="279" fillId="0" borderId="129" xfId="4" applyFont="1" applyBorder="1" applyAlignment="1">
      <alignment horizontal="centerContinuous" vertical="center"/>
    </xf>
    <xf numFmtId="4" fontId="270" fillId="0" borderId="92" xfId="4" applyNumberFormat="1" applyBorder="1" applyAlignment="1">
      <alignment vertical="center"/>
    </xf>
    <xf numFmtId="4" fontId="348" fillId="0" borderId="0" xfId="0" applyNumberFormat="1" applyFont="1" applyAlignment="1">
      <alignment horizontal="left" vertical="center" wrapText="1"/>
    </xf>
    <xf numFmtId="0" fontId="151" fillId="2" borderId="133" xfId="0" applyFont="1" applyFill="1" applyBorder="1" applyAlignment="1">
      <alignment vertical="center"/>
    </xf>
    <xf numFmtId="0" fontId="293" fillId="0" borderId="92" xfId="0" applyFont="1" applyBorder="1" applyAlignment="1">
      <alignment horizontal="center" vertical="center" wrapText="1"/>
    </xf>
    <xf numFmtId="0" fontId="278" fillId="2" borderId="134" xfId="13" applyFont="1" applyFill="1" applyBorder="1" applyAlignment="1">
      <alignment horizontal="center" vertical="center" wrapText="1"/>
    </xf>
    <xf numFmtId="1" fontId="280" fillId="2" borderId="134" xfId="0" applyNumberFormat="1" applyFont="1" applyFill="1" applyBorder="1" applyAlignment="1">
      <alignment horizontal="center" vertical="center" wrapText="1"/>
    </xf>
    <xf numFmtId="168" fontId="280" fillId="0" borderId="135" xfId="1" applyFont="1" applyFill="1" applyBorder="1" applyAlignment="1">
      <alignment horizontal="right" vertical="center" wrapText="1"/>
    </xf>
    <xf numFmtId="0" fontId="151" fillId="2" borderId="134" xfId="0" applyFont="1" applyFill="1" applyBorder="1" applyAlignment="1">
      <alignment vertical="center"/>
    </xf>
    <xf numFmtId="10" fontId="279" fillId="2" borderId="134" xfId="2" applyNumberFormat="1" applyFont="1" applyFill="1" applyBorder="1" applyAlignment="1">
      <alignment horizontal="center" vertical="center" wrapText="1"/>
    </xf>
    <xf numFmtId="10" fontId="151" fillId="2" borderId="134" xfId="2" applyNumberFormat="1" applyFont="1" applyFill="1" applyBorder="1" applyAlignment="1">
      <alignment horizontal="center" vertical="center"/>
    </xf>
    <xf numFmtId="0" fontId="318" fillId="0" borderId="95" xfId="0" applyFont="1" applyBorder="1" applyAlignment="1">
      <alignment horizontal="center" vertical="center"/>
    </xf>
    <xf numFmtId="168" fontId="270" fillId="0" borderId="0" xfId="5" applyAlignment="1">
      <alignment vertical="center"/>
    </xf>
    <xf numFmtId="0" fontId="318" fillId="0" borderId="13" xfId="4" applyFont="1" applyBorder="1" applyAlignment="1">
      <alignment horizontal="left" vertical="center" wrapText="1"/>
    </xf>
    <xf numFmtId="170" fontId="270" fillId="0" borderId="0" xfId="44117" applyNumberFormat="1" applyAlignment="1">
      <alignment vertical="center"/>
    </xf>
    <xf numFmtId="167" fontId="270" fillId="0" borderId="98" xfId="4" applyNumberFormat="1" applyBorder="1" applyAlignment="1">
      <alignment vertical="center"/>
    </xf>
    <xf numFmtId="0" fontId="0" fillId="0" borderId="92" xfId="0" applyBorder="1" applyAlignment="1">
      <alignment horizontal="centerContinuous"/>
    </xf>
    <xf numFmtId="0" fontId="0" fillId="0" borderId="97" xfId="0" applyBorder="1" applyAlignment="1">
      <alignment horizontal="center" vertical="center" wrapText="1"/>
    </xf>
    <xf numFmtId="0" fontId="0" fillId="0" borderId="92" xfId="0" applyBorder="1" applyAlignment="1">
      <alignment horizontal="center" vertical="center" wrapText="1"/>
    </xf>
    <xf numFmtId="0" fontId="274" fillId="0" borderId="92" xfId="0" applyFont="1" applyBorder="1" applyAlignment="1">
      <alignment horizontal="center"/>
    </xf>
    <xf numFmtId="0" fontId="288" fillId="0" borderId="19" xfId="0" applyFont="1" applyBorder="1" applyAlignment="1">
      <alignment horizontal="center" vertical="center" wrapText="1"/>
    </xf>
    <xf numFmtId="0" fontId="288" fillId="0" borderId="137" xfId="0" applyFont="1" applyBorder="1" applyAlignment="1">
      <alignment horizontal="center" vertical="center" wrapText="1"/>
    </xf>
    <xf numFmtId="217" fontId="0" fillId="0" borderId="106" xfId="44360" applyNumberFormat="1" applyFont="1" applyBorder="1"/>
    <xf numFmtId="217" fontId="0" fillId="0" borderId="101" xfId="44360" applyNumberFormat="1" applyFont="1" applyBorder="1"/>
    <xf numFmtId="217" fontId="0" fillId="0" borderId="102" xfId="44360" applyNumberFormat="1" applyFont="1" applyBorder="1"/>
    <xf numFmtId="217" fontId="0" fillId="0" borderId="105" xfId="44360" applyNumberFormat="1" applyFont="1" applyBorder="1"/>
    <xf numFmtId="217" fontId="0" fillId="0" borderId="108" xfId="44360" applyNumberFormat="1" applyFont="1" applyBorder="1"/>
    <xf numFmtId="181" fontId="287" fillId="0" borderId="138" xfId="0" applyNumberFormat="1" applyFont="1" applyBorder="1" applyAlignment="1">
      <alignment horizontal="left" vertical="center" wrapText="1"/>
    </xf>
    <xf numFmtId="183" fontId="287" fillId="0" borderId="138" xfId="1" applyNumberFormat="1" applyFont="1" applyFill="1" applyBorder="1" applyAlignment="1">
      <alignment horizontal="center" vertical="center" wrapText="1"/>
    </xf>
    <xf numFmtId="181" fontId="287" fillId="0" borderId="134" xfId="0" applyNumberFormat="1" applyFont="1" applyBorder="1" applyAlignment="1">
      <alignment horizontal="left" vertical="center" wrapText="1"/>
    </xf>
    <xf numFmtId="3" fontId="287" fillId="0" borderId="134" xfId="1" applyNumberFormat="1" applyFont="1" applyFill="1" applyBorder="1" applyAlignment="1">
      <alignment horizontal="center" vertical="center" wrapText="1"/>
    </xf>
    <xf numFmtId="213" fontId="287" fillId="0" borderId="134" xfId="1" applyNumberFormat="1" applyFont="1" applyFill="1" applyBorder="1" applyAlignment="1">
      <alignment horizontal="center" vertical="center" wrapText="1"/>
    </xf>
    <xf numFmtId="15" fontId="287" fillId="0" borderId="134" xfId="0" applyNumberFormat="1" applyFont="1" applyBorder="1" applyAlignment="1">
      <alignment horizontal="center" vertical="center" wrapText="1"/>
    </xf>
    <xf numFmtId="9" fontId="287" fillId="0" borderId="134" xfId="0" applyNumberFormat="1" applyFont="1" applyBorder="1" applyAlignment="1">
      <alignment horizontal="center" vertical="center" wrapText="1"/>
    </xf>
    <xf numFmtId="43" fontId="293" fillId="0" borderId="0" xfId="0" applyNumberFormat="1" applyFont="1" applyAlignment="1">
      <alignment horizontal="center" wrapText="1"/>
    </xf>
    <xf numFmtId="183" fontId="287" fillId="0" borderId="134" xfId="1" applyNumberFormat="1" applyFont="1" applyFill="1" applyBorder="1" applyAlignment="1">
      <alignment horizontal="center" vertical="center" wrapText="1"/>
    </xf>
    <xf numFmtId="184" fontId="287" fillId="0" borderId="134" xfId="0" applyNumberFormat="1" applyFont="1" applyBorder="1" applyAlignment="1">
      <alignment horizontal="center" vertical="center" wrapText="1"/>
    </xf>
    <xf numFmtId="185" fontId="287" fillId="0" borderId="134" xfId="2" applyNumberFormat="1" applyFont="1" applyFill="1" applyBorder="1" applyAlignment="1">
      <alignment horizontal="center" vertical="center" wrapText="1"/>
    </xf>
    <xf numFmtId="43" fontId="0" fillId="0" borderId="0" xfId="0" applyNumberFormat="1" applyAlignment="1">
      <alignment vertical="center"/>
    </xf>
    <xf numFmtId="168" fontId="279" fillId="0" borderId="134" xfId="1" applyFont="1" applyFill="1" applyBorder="1" applyAlignment="1">
      <alignment horizontal="right" vertical="center" wrapText="1"/>
    </xf>
    <xf numFmtId="168" fontId="0" fillId="0" borderId="0" xfId="44117" applyFont="1" applyFill="1" applyAlignment="1">
      <alignment horizontal="center" vertical="center"/>
    </xf>
    <xf numFmtId="4" fontId="270" fillId="0" borderId="0" xfId="44059" applyNumberFormat="1" applyAlignment="1">
      <alignment vertical="center"/>
    </xf>
    <xf numFmtId="189" fontId="270" fillId="0" borderId="0" xfId="44059" applyNumberFormat="1" applyAlignment="1">
      <alignment vertical="center"/>
    </xf>
    <xf numFmtId="170" fontId="276" fillId="0" borderId="0" xfId="1" applyNumberFormat="1" applyFont="1" applyFill="1" applyAlignment="1">
      <alignment vertical="center"/>
    </xf>
    <xf numFmtId="181" fontId="287" fillId="0" borderId="140" xfId="0" applyNumberFormat="1" applyFont="1" applyBorder="1" applyAlignment="1">
      <alignment horizontal="left" vertical="center" wrapText="1"/>
    </xf>
    <xf numFmtId="3" fontId="287" fillId="0" borderId="140" xfId="1" applyNumberFormat="1" applyFont="1" applyFill="1" applyBorder="1" applyAlignment="1">
      <alignment horizontal="center" vertical="center" wrapText="1"/>
    </xf>
    <xf numFmtId="213" fontId="287" fillId="0" borderId="140" xfId="1" applyNumberFormat="1" applyFont="1" applyFill="1" applyBorder="1" applyAlignment="1">
      <alignment horizontal="center" vertical="center" wrapText="1"/>
    </xf>
    <xf numFmtId="15" fontId="287" fillId="0" borderId="140" xfId="0" applyNumberFormat="1" applyFont="1" applyBorder="1" applyAlignment="1">
      <alignment horizontal="center" vertical="center" wrapText="1"/>
    </xf>
    <xf numFmtId="9" fontId="287" fillId="0" borderId="140" xfId="0" applyNumberFormat="1" applyFont="1" applyBorder="1" applyAlignment="1">
      <alignment horizontal="center" vertical="center" wrapText="1"/>
    </xf>
    <xf numFmtId="0" fontId="0" fillId="0" borderId="144" xfId="0" applyBorder="1" applyAlignment="1">
      <alignment horizontal="centerContinuous" vertical="center"/>
    </xf>
    <xf numFmtId="170" fontId="317" fillId="0" borderId="92" xfId="44117" applyNumberFormat="1" applyFont="1" applyFill="1" applyBorder="1" applyAlignment="1">
      <alignment horizontal="centerContinuous" vertical="center" wrapText="1"/>
    </xf>
    <xf numFmtId="170" fontId="317" fillId="0" borderId="92" xfId="44117" applyNumberFormat="1" applyFont="1" applyFill="1" applyBorder="1" applyAlignment="1">
      <alignment horizontal="center" vertical="center" wrapText="1"/>
    </xf>
    <xf numFmtId="170" fontId="0" fillId="0" borderId="141" xfId="44117" applyNumberFormat="1" applyFont="1" applyFill="1" applyBorder="1" applyAlignment="1">
      <alignment vertical="center"/>
    </xf>
    <xf numFmtId="4" fontId="0" fillId="0" borderId="141" xfId="0" applyNumberFormat="1" applyBorder="1" applyAlignment="1">
      <alignment vertical="center"/>
    </xf>
    <xf numFmtId="170" fontId="0" fillId="0" borderId="141" xfId="0" applyNumberFormat="1" applyBorder="1" applyAlignment="1">
      <alignment vertical="center"/>
    </xf>
    <xf numFmtId="9" fontId="0" fillId="0" borderId="92" xfId="8801" applyFont="1" applyFill="1" applyBorder="1" applyAlignment="1">
      <alignment horizontal="center" vertical="center"/>
    </xf>
    <xf numFmtId="170" fontId="318" fillId="0" borderId="141" xfId="44117" applyNumberFormat="1" applyFont="1" applyFill="1" applyBorder="1" applyAlignment="1">
      <alignment vertical="center"/>
    </xf>
    <xf numFmtId="4" fontId="318" fillId="0" borderId="141" xfId="0" applyNumberFormat="1" applyFont="1" applyBorder="1" applyAlignment="1">
      <alignment vertical="center"/>
    </xf>
    <xf numFmtId="9" fontId="318" fillId="0" borderId="92" xfId="8801" applyFont="1" applyFill="1" applyBorder="1" applyAlignment="1">
      <alignment horizontal="center" vertical="center"/>
    </xf>
    <xf numFmtId="0" fontId="0" fillId="0" borderId="141" xfId="0" applyBorder="1" applyAlignment="1">
      <alignment vertical="center"/>
    </xf>
    <xf numFmtId="170" fontId="270" fillId="0" borderId="141" xfId="44117" applyNumberFormat="1" applyFill="1" applyBorder="1" applyAlignment="1">
      <alignment vertical="center"/>
    </xf>
    <xf numFmtId="0" fontId="270" fillId="0" borderId="141" xfId="0" applyFont="1" applyBorder="1" applyAlignment="1">
      <alignment vertical="center"/>
    </xf>
    <xf numFmtId="170" fontId="270" fillId="0" borderId="3" xfId="44117" applyNumberFormat="1" applyFill="1" applyBorder="1" applyAlignment="1">
      <alignment vertical="center"/>
    </xf>
    <xf numFmtId="170" fontId="318" fillId="0" borderId="35" xfId="44117" applyNumberFormat="1" applyFont="1" applyFill="1" applyBorder="1" applyAlignment="1">
      <alignment horizontal="center" vertical="center"/>
    </xf>
    <xf numFmtId="170" fontId="318" fillId="0" borderId="143" xfId="44117" applyNumberFormat="1" applyFont="1" applyFill="1" applyBorder="1" applyAlignment="1">
      <alignment horizontal="center" vertical="center"/>
    </xf>
    <xf numFmtId="4" fontId="318" fillId="0" borderId="143" xfId="0" applyNumberFormat="1" applyFont="1" applyBorder="1" applyAlignment="1">
      <alignment vertical="center"/>
    </xf>
    <xf numFmtId="170" fontId="0" fillId="0" borderId="0" xfId="44117" applyNumberFormat="1" applyFont="1" applyFill="1" applyAlignment="1">
      <alignment vertical="center"/>
    </xf>
    <xf numFmtId="168" fontId="270" fillId="0" borderId="0" xfId="44117" applyFill="1" applyAlignment="1">
      <alignment horizontal="right" vertical="center"/>
    </xf>
    <xf numFmtId="170" fontId="0" fillId="0" borderId="0" xfId="44117" applyNumberFormat="1" applyFont="1" applyFill="1" applyAlignment="1">
      <alignment horizontal="right" vertical="center"/>
    </xf>
    <xf numFmtId="170" fontId="318" fillId="0" borderId="14" xfId="44117" applyNumberFormat="1" applyFont="1" applyFill="1" applyBorder="1" applyAlignment="1">
      <alignment horizontal="center" vertical="center"/>
    </xf>
    <xf numFmtId="9" fontId="318" fillId="0" borderId="14" xfId="8801" applyFont="1" applyFill="1" applyBorder="1" applyAlignment="1">
      <alignment horizontal="center" vertical="center"/>
    </xf>
    <xf numFmtId="9" fontId="270" fillId="0" borderId="0" xfId="8801" applyFill="1" applyAlignment="1">
      <alignment horizontal="right" vertical="center"/>
    </xf>
    <xf numFmtId="170" fontId="317" fillId="0" borderId="92" xfId="5" applyNumberFormat="1" applyFont="1" applyFill="1" applyBorder="1" applyAlignment="1">
      <alignment horizontal="center" vertical="center" wrapText="1"/>
    </xf>
    <xf numFmtId="170" fontId="270" fillId="0" borderId="141" xfId="5" applyNumberFormat="1" applyFill="1" applyBorder="1" applyAlignment="1">
      <alignment vertical="center"/>
    </xf>
    <xf numFmtId="4" fontId="270" fillId="0" borderId="141" xfId="4" applyNumberFormat="1" applyBorder="1" applyAlignment="1">
      <alignment vertical="center"/>
    </xf>
    <xf numFmtId="167" fontId="270" fillId="0" borderId="141" xfId="4" applyNumberFormat="1" applyBorder="1" applyAlignment="1">
      <alignment vertical="center"/>
    </xf>
    <xf numFmtId="9" fontId="0" fillId="0" borderId="92" xfId="6" applyFont="1" applyFill="1" applyBorder="1" applyAlignment="1">
      <alignment horizontal="center" vertical="center"/>
    </xf>
    <xf numFmtId="170" fontId="318" fillId="0" borderId="141" xfId="5" applyNumberFormat="1" applyFont="1" applyFill="1" applyBorder="1" applyAlignment="1">
      <alignment vertical="center"/>
    </xf>
    <xf numFmtId="9" fontId="318" fillId="0" borderId="92"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18" fillId="0" borderId="14" xfId="5" applyNumberFormat="1" applyFont="1" applyFill="1" applyBorder="1" applyAlignment="1">
      <alignment horizontal="center" vertical="center"/>
    </xf>
    <xf numFmtId="9" fontId="318"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70" fillId="0" borderId="141" xfId="0" applyNumberFormat="1" applyFont="1" applyBorder="1" applyAlignment="1">
      <alignment vertical="center"/>
    </xf>
    <xf numFmtId="0" fontId="288" fillId="0" borderId="142" xfId="0" applyFont="1" applyBorder="1" applyAlignment="1">
      <alignment horizontal="center" vertical="center" wrapText="1"/>
    </xf>
    <xf numFmtId="0" fontId="0" fillId="0" borderId="142" xfId="0" applyBorder="1" applyAlignment="1">
      <alignment horizontal="center"/>
    </xf>
    <xf numFmtId="181" fontId="287" fillId="0" borderId="145" xfId="0" applyNumberFormat="1" applyFont="1" applyBorder="1" applyAlignment="1">
      <alignment horizontal="left" vertical="center" wrapText="1"/>
    </xf>
    <xf numFmtId="3" fontId="287" fillId="0" borderId="145" xfId="1" applyNumberFormat="1" applyFont="1" applyFill="1" applyBorder="1" applyAlignment="1">
      <alignment horizontal="center" vertical="center" wrapText="1"/>
    </xf>
    <xf numFmtId="213" fontId="287" fillId="0" borderId="145" xfId="1" applyNumberFormat="1" applyFont="1" applyFill="1" applyBorder="1" applyAlignment="1">
      <alignment horizontal="center" vertical="center" wrapText="1"/>
    </xf>
    <xf numFmtId="15" fontId="287" fillId="0" borderId="145" xfId="0" applyNumberFormat="1" applyFont="1" applyBorder="1" applyAlignment="1">
      <alignment horizontal="center" vertical="center" wrapText="1"/>
    </xf>
    <xf numFmtId="9" fontId="287" fillId="0" borderId="145" xfId="0" applyNumberFormat="1" applyFont="1" applyBorder="1" applyAlignment="1">
      <alignment horizontal="center" vertical="center" wrapText="1"/>
    </xf>
    <xf numFmtId="181" fontId="293" fillId="0" borderId="145" xfId="0" applyNumberFormat="1" applyFont="1" applyBorder="1" applyAlignment="1">
      <alignment horizontal="center" vertical="center" wrapText="1"/>
    </xf>
    <xf numFmtId="0" fontId="270" fillId="0" borderId="2" xfId="44059" applyBorder="1" applyAlignment="1">
      <alignment vertical="center"/>
    </xf>
    <xf numFmtId="4" fontId="318" fillId="0" borderId="35" xfId="44059" applyNumberFormat="1" applyFont="1" applyBorder="1" applyAlignment="1">
      <alignment vertical="center"/>
    </xf>
    <xf numFmtId="0" fontId="319" fillId="0" borderId="0" xfId="44059" applyFont="1" applyAlignment="1">
      <alignment vertical="center"/>
    </xf>
    <xf numFmtId="4" fontId="319" fillId="0" borderId="0" xfId="44059" applyNumberFormat="1" applyFont="1" applyAlignment="1">
      <alignment vertical="center"/>
    </xf>
    <xf numFmtId="207" fontId="270" fillId="0" borderId="0" xfId="44059" applyNumberFormat="1" applyAlignment="1">
      <alignment vertical="center"/>
    </xf>
    <xf numFmtId="0" fontId="270" fillId="0" borderId="0" xfId="44059" applyAlignment="1">
      <alignment horizontal="right" vertical="center"/>
    </xf>
    <xf numFmtId="0" fontId="318" fillId="0" borderId="19" xfId="44059" applyFont="1" applyBorder="1" applyAlignment="1">
      <alignment horizontal="center" vertical="center"/>
    </xf>
    <xf numFmtId="4" fontId="318" fillId="0" borderId="14" xfId="44059" applyNumberFormat="1" applyFont="1" applyBorder="1" applyAlignment="1">
      <alignment vertical="center"/>
    </xf>
    <xf numFmtId="0" fontId="318" fillId="0" borderId="13" xfId="44059" applyFont="1" applyBorder="1" applyAlignment="1">
      <alignment horizontal="center" vertical="center"/>
    </xf>
    <xf numFmtId="0" fontId="318" fillId="0" borderId="18" xfId="44059" applyFont="1" applyBorder="1" applyAlignment="1">
      <alignment horizontal="center" vertical="center"/>
    </xf>
    <xf numFmtId="4" fontId="317" fillId="0" borderId="0" xfId="44059" applyNumberFormat="1" applyFont="1" applyAlignment="1">
      <alignment vertical="center"/>
    </xf>
    <xf numFmtId="0" fontId="272" fillId="0" borderId="92" xfId="44068" applyFont="1" applyBorder="1" applyAlignment="1">
      <alignment wrapText="1"/>
    </xf>
    <xf numFmtId="1" fontId="272" fillId="0" borderId="92" xfId="44068" applyNumberFormat="1" applyFont="1" applyBorder="1" applyAlignment="1">
      <alignment horizontal="center" wrapText="1"/>
    </xf>
    <xf numFmtId="213" fontId="287" fillId="0" borderId="18" xfId="1" applyNumberFormat="1" applyFont="1" applyFill="1" applyBorder="1" applyAlignment="1">
      <alignment horizontal="center" vertical="center" wrapText="1"/>
    </xf>
    <xf numFmtId="15" fontId="287" fillId="0" borderId="92" xfId="0" applyNumberFormat="1" applyFont="1" applyBorder="1" applyAlignment="1">
      <alignment horizontal="center" vertical="center" wrapText="1"/>
    </xf>
    <xf numFmtId="170" fontId="274" fillId="0" borderId="150" xfId="5" applyNumberFormat="1" applyFont="1" applyBorder="1" applyAlignment="1">
      <alignment horizontal="center" vertical="center" wrapText="1"/>
    </xf>
    <xf numFmtId="185" fontId="0" fillId="0" borderId="150" xfId="2" applyNumberFormat="1" applyFont="1" applyBorder="1" applyAlignment="1">
      <alignment vertical="center"/>
    </xf>
    <xf numFmtId="4" fontId="279" fillId="0" borderId="136" xfId="5" applyNumberFormat="1" applyFont="1" applyBorder="1" applyAlignment="1">
      <alignment vertical="center"/>
    </xf>
    <xf numFmtId="4" fontId="279" fillId="0" borderId="151" xfId="5" applyNumberFormat="1" applyFont="1" applyBorder="1" applyAlignment="1">
      <alignment vertical="center"/>
    </xf>
    <xf numFmtId="185" fontId="274" fillId="0" borderId="150" xfId="2" applyNumberFormat="1" applyFont="1" applyBorder="1" applyAlignment="1">
      <alignment vertical="center"/>
    </xf>
    <xf numFmtId="0" fontId="280" fillId="2" borderId="0" xfId="0" applyFont="1" applyFill="1" applyAlignment="1">
      <alignment vertical="center"/>
    </xf>
    <xf numFmtId="0" fontId="0" fillId="0" borderId="146" xfId="0" applyBorder="1" applyAlignment="1">
      <alignment horizontal="center"/>
    </xf>
    <xf numFmtId="179" fontId="276" fillId="0" borderId="31" xfId="0" applyNumberFormat="1" applyFont="1" applyBorder="1" applyAlignment="1">
      <alignment horizontal="center" vertical="center" wrapText="1"/>
    </xf>
    <xf numFmtId="0" fontId="279" fillId="0" borderId="0" xfId="44393" applyFont="1" applyAlignment="1">
      <alignment vertical="center"/>
    </xf>
    <xf numFmtId="0" fontId="279" fillId="0" borderId="0" xfId="44393" applyFont="1" applyAlignment="1">
      <alignment horizontal="center" vertical="center" wrapText="1"/>
    </xf>
    <xf numFmtId="0" fontId="280" fillId="0" borderId="0" xfId="44393" applyFont="1" applyAlignment="1">
      <alignment horizontal="center" vertical="center" wrapText="1"/>
    </xf>
    <xf numFmtId="196" fontId="279" fillId="0" borderId="0" xfId="44394" applyNumberFormat="1" applyFont="1" applyFill="1" applyBorder="1" applyAlignment="1">
      <alignment horizontal="center" vertical="center" wrapText="1"/>
    </xf>
    <xf numFmtId="14" fontId="279" fillId="0" borderId="0" xfId="44393" applyNumberFormat="1" applyFont="1" applyAlignment="1">
      <alignment horizontal="right" vertical="center" wrapText="1"/>
    </xf>
    <xf numFmtId="0" fontId="279" fillId="0" borderId="0" xfId="44395" applyFont="1" applyAlignment="1">
      <alignment horizontal="left" vertical="center" wrapText="1"/>
    </xf>
    <xf numFmtId="0" fontId="280" fillId="0" borderId="0" xfId="44393" applyFont="1" applyAlignment="1">
      <alignment vertical="center"/>
    </xf>
    <xf numFmtId="0" fontId="279" fillId="0" borderId="0" xfId="44393" applyFont="1" applyAlignment="1">
      <alignment horizontal="center" vertical="center"/>
    </xf>
    <xf numFmtId="0" fontId="280" fillId="0" borderId="0" xfId="44393" applyFont="1" applyAlignment="1">
      <alignment horizontal="center" vertical="center"/>
    </xf>
    <xf numFmtId="196" fontId="279" fillId="0" borderId="0" xfId="44393" applyNumberFormat="1" applyFont="1" applyAlignment="1">
      <alignment horizontal="center" vertical="center"/>
    </xf>
    <xf numFmtId="14" fontId="279" fillId="0" borderId="0" xfId="44393" applyNumberFormat="1" applyFont="1" applyAlignment="1">
      <alignment horizontal="right" vertical="center"/>
    </xf>
    <xf numFmtId="0" fontId="279" fillId="0" borderId="0" xfId="44393" applyFont="1" applyAlignment="1">
      <alignment horizontal="left" vertical="center" wrapText="1"/>
    </xf>
    <xf numFmtId="0" fontId="362" fillId="0" borderId="0" xfId="44393" applyFont="1"/>
    <xf numFmtId="0" fontId="293" fillId="0" borderId="0" xfId="44393" applyFont="1" applyAlignment="1">
      <alignment horizontal="center" vertical="center" wrapText="1"/>
    </xf>
    <xf numFmtId="0" fontId="287" fillId="0" borderId="0" xfId="44393" applyFont="1" applyAlignment="1">
      <alignment horizontal="center" vertical="center" wrapText="1"/>
    </xf>
    <xf numFmtId="196" fontId="287" fillId="0" borderId="0" xfId="44394" applyNumberFormat="1" applyFont="1" applyFill="1" applyBorder="1" applyAlignment="1">
      <alignment horizontal="center" vertical="center" wrapText="1"/>
    </xf>
    <xf numFmtId="196" fontId="287" fillId="0" borderId="0" xfId="44393" applyNumberFormat="1" applyFont="1" applyAlignment="1">
      <alignment horizontal="right" vertical="center" wrapText="1"/>
    </xf>
    <xf numFmtId="196" fontId="287" fillId="0" borderId="0" xfId="44395" applyNumberFormat="1" applyFont="1" applyAlignment="1">
      <alignment horizontal="left" vertical="center" wrapText="1"/>
    </xf>
    <xf numFmtId="14" fontId="287" fillId="0" borderId="0" xfId="44393" applyNumberFormat="1" applyFont="1" applyAlignment="1">
      <alignment horizontal="center" vertical="center"/>
    </xf>
    <xf numFmtId="0" fontId="287" fillId="0" borderId="0" xfId="44393" applyFont="1" applyAlignment="1">
      <alignment vertical="center"/>
    </xf>
    <xf numFmtId="0" fontId="293" fillId="0" borderId="0" xfId="44393" applyFont="1" applyAlignment="1">
      <alignment horizontal="center" vertical="center"/>
    </xf>
    <xf numFmtId="0" fontId="287" fillId="0" borderId="0" xfId="44393" applyFont="1" applyAlignment="1">
      <alignment horizontal="center" vertical="center"/>
    </xf>
    <xf numFmtId="196" fontId="287" fillId="0" borderId="0" xfId="44393" applyNumberFormat="1" applyFont="1" applyAlignment="1">
      <alignment horizontal="center" vertical="center"/>
    </xf>
    <xf numFmtId="196" fontId="287" fillId="0" borderId="0" xfId="44393" applyNumberFormat="1" applyFont="1" applyAlignment="1">
      <alignment horizontal="right" vertical="center"/>
    </xf>
    <xf numFmtId="196" fontId="287" fillId="0" borderId="0" xfId="44393" applyNumberFormat="1" applyFont="1" applyAlignment="1">
      <alignment horizontal="left" vertical="center" wrapText="1"/>
    </xf>
    <xf numFmtId="0" fontId="386" fillId="0" borderId="0" xfId="0" applyFont="1"/>
    <xf numFmtId="0" fontId="0" fillId="0" borderId="92" xfId="0" applyBorder="1" applyAlignment="1">
      <alignment horizontal="center"/>
    </xf>
    <xf numFmtId="219" fontId="0" fillId="0" borderId="92" xfId="44360" applyNumberFormat="1" applyFont="1" applyBorder="1"/>
    <xf numFmtId="218" fontId="0" fillId="0" borderId="92" xfId="44361" applyNumberFormat="1" applyFont="1" applyBorder="1"/>
    <xf numFmtId="217" fontId="0" fillId="0" borderId="92" xfId="1" applyNumberFormat="1" applyFont="1" applyBorder="1" applyAlignment="1">
      <alignment horizontal="center" vertical="center" wrapText="1"/>
    </xf>
    <xf numFmtId="0" fontId="0" fillId="0" borderId="92" xfId="0" applyBorder="1"/>
    <xf numFmtId="3" fontId="274" fillId="0" borderId="150" xfId="5" applyNumberFormat="1" applyFont="1" applyBorder="1" applyAlignment="1">
      <alignment vertical="center"/>
    </xf>
    <xf numFmtId="3" fontId="367" fillId="0" borderId="150" xfId="5" applyNumberFormat="1" applyFont="1" applyBorder="1" applyAlignment="1">
      <alignment vertical="center"/>
    </xf>
    <xf numFmtId="3" fontId="0" fillId="0" borderId="150" xfId="5" applyNumberFormat="1" applyFont="1" applyBorder="1" applyAlignment="1">
      <alignment vertical="center"/>
    </xf>
    <xf numFmtId="167" fontId="317" fillId="0" borderId="95" xfId="4" applyNumberFormat="1" applyFont="1" applyBorder="1" applyAlignment="1">
      <alignment vertical="center"/>
    </xf>
    <xf numFmtId="167" fontId="317" fillId="0" borderId="96" xfId="4" applyNumberFormat="1" applyFont="1" applyBorder="1" applyAlignment="1">
      <alignment vertical="center"/>
    </xf>
    <xf numFmtId="167" fontId="317" fillId="0" borderId="97" xfId="4" applyNumberFormat="1" applyFont="1" applyBorder="1" applyAlignment="1">
      <alignment vertical="center"/>
    </xf>
    <xf numFmtId="0" fontId="10" fillId="0" borderId="0" xfId="44397"/>
    <xf numFmtId="4" fontId="318" fillId="35" borderId="14" xfId="0" applyNumberFormat="1" applyFont="1" applyFill="1" applyBorder="1" applyAlignment="1">
      <alignment vertical="center"/>
    </xf>
    <xf numFmtId="0" fontId="274" fillId="0" borderId="92" xfId="44153" applyFont="1" applyBorder="1"/>
    <xf numFmtId="0" fontId="82" fillId="2" borderId="3" xfId="44101" applyFill="1" applyBorder="1"/>
    <xf numFmtId="0" fontId="274" fillId="0" borderId="92" xfId="44153" applyFont="1" applyBorder="1" applyAlignment="1">
      <alignment horizontal="center"/>
    </xf>
    <xf numFmtId="0" fontId="276" fillId="0" borderId="92" xfId="44153" applyFont="1" applyBorder="1" applyAlignment="1">
      <alignment vertical="center"/>
    </xf>
    <xf numFmtId="0" fontId="274" fillId="0" borderId="92" xfId="44153" applyFont="1" applyBorder="1" applyAlignment="1">
      <alignment horizontal="center" vertical="center" wrapText="1"/>
    </xf>
    <xf numFmtId="0" fontId="274" fillId="0" borderId="92" xfId="44153" applyFont="1" applyBorder="1" applyAlignment="1">
      <alignment horizontal="center" wrapText="1"/>
    </xf>
    <xf numFmtId="0" fontId="288" fillId="0" borderId="92" xfId="44153" applyFont="1" applyBorder="1" applyAlignment="1">
      <alignment horizontal="center" vertical="center"/>
    </xf>
    <xf numFmtId="0" fontId="276" fillId="0" borderId="92" xfId="44153" applyFont="1" applyBorder="1" applyAlignment="1">
      <alignment horizontal="center" vertical="center"/>
    </xf>
    <xf numFmtId="0" fontId="280" fillId="0" borderId="92" xfId="0" applyFont="1" applyBorder="1" applyAlignment="1">
      <alignment horizontal="center" vertical="center" wrapText="1"/>
    </xf>
    <xf numFmtId="0" fontId="288" fillId="0" borderId="92" xfId="0" applyFont="1" applyBorder="1" applyAlignment="1">
      <alignment horizontal="center" vertical="center" wrapText="1"/>
    </xf>
    <xf numFmtId="198" fontId="279" fillId="0" borderId="92" xfId="0" applyNumberFormat="1" applyFont="1" applyBorder="1" applyAlignment="1">
      <alignment horizontal="center" vertical="center"/>
    </xf>
    <xf numFmtId="9" fontId="276" fillId="0" borderId="92" xfId="2" applyFont="1" applyFill="1" applyBorder="1" applyAlignment="1">
      <alignment horizontal="center" vertical="center" wrapText="1"/>
    </xf>
    <xf numFmtId="4" fontId="270" fillId="0" borderId="92" xfId="0" applyNumberFormat="1" applyFont="1" applyBorder="1" applyAlignment="1">
      <alignment vertical="center" wrapText="1"/>
    </xf>
    <xf numFmtId="168" fontId="270" fillId="0" borderId="92" xfId="44117" applyBorder="1" applyAlignment="1">
      <alignment vertical="center"/>
    </xf>
    <xf numFmtId="9" fontId="270" fillId="0" borderId="92" xfId="8801" applyBorder="1" applyAlignment="1">
      <alignment horizontal="center" vertical="center"/>
    </xf>
    <xf numFmtId="0" fontId="325" fillId="0" borderId="92" xfId="0" applyFont="1" applyBorder="1" applyAlignment="1">
      <alignment horizontal="center" vertical="center"/>
    </xf>
    <xf numFmtId="0" fontId="317" fillId="0" borderId="92" xfId="0" applyFont="1" applyBorder="1" applyAlignment="1">
      <alignment horizontal="center" vertical="center"/>
    </xf>
    <xf numFmtId="0" fontId="270" fillId="0" borderId="92" xfId="0" applyFont="1" applyBorder="1" applyAlignment="1">
      <alignment vertical="center" wrapText="1"/>
    </xf>
    <xf numFmtId="168" fontId="325" fillId="0" borderId="92" xfId="44117" applyFont="1" applyBorder="1" applyAlignment="1">
      <alignment vertical="center"/>
    </xf>
    <xf numFmtId="168" fontId="317" fillId="0" borderId="92" xfId="44117" applyFont="1" applyBorder="1" applyAlignment="1">
      <alignment vertical="center"/>
    </xf>
    <xf numFmtId="173" fontId="325" fillId="0" borderId="92" xfId="8801" applyNumberFormat="1" applyFont="1" applyBorder="1" applyAlignment="1">
      <alignment horizontal="center" vertical="center"/>
    </xf>
    <xf numFmtId="168" fontId="0" fillId="0" borderId="0" xfId="44117" applyFont="1" applyAlignment="1">
      <alignment horizontal="center" vertical="center"/>
    </xf>
    <xf numFmtId="9" fontId="0" fillId="0" borderId="0" xfId="8801" applyFont="1" applyAlignment="1">
      <alignment vertical="center"/>
    </xf>
    <xf numFmtId="43" fontId="270" fillId="0" borderId="0" xfId="44059" applyNumberFormat="1" applyAlignment="1">
      <alignment vertical="center"/>
    </xf>
    <xf numFmtId="0" fontId="270" fillId="2" borderId="0" xfId="44059" applyFill="1" applyAlignment="1">
      <alignment vertical="center"/>
    </xf>
    <xf numFmtId="0" fontId="274" fillId="0" borderId="0" xfId="44087" applyFont="1" applyAlignment="1">
      <alignment horizontal="center"/>
    </xf>
    <xf numFmtId="203" fontId="279" fillId="0" borderId="1" xfId="43894" applyNumberFormat="1" applyFont="1" applyBorder="1" applyAlignment="1">
      <alignment horizontal="center" vertical="center"/>
    </xf>
    <xf numFmtId="203" fontId="280" fillId="0" borderId="1" xfId="43894" applyNumberFormat="1" applyFont="1" applyBorder="1" applyAlignment="1">
      <alignment horizontal="center" vertical="center"/>
    </xf>
    <xf numFmtId="167" fontId="9" fillId="0" borderId="1" xfId="35088" applyNumberFormat="1" applyFont="1" applyFill="1" applyBorder="1" applyAlignment="1">
      <alignment vertical="center"/>
    </xf>
    <xf numFmtId="173" fontId="276" fillId="0" borderId="150" xfId="2" applyNumberFormat="1" applyFont="1" applyFill="1" applyBorder="1" applyAlignment="1">
      <alignment horizontal="center" vertical="center" wrapText="1"/>
    </xf>
    <xf numFmtId="1" fontId="276" fillId="0" borderId="150" xfId="0" applyNumberFormat="1" applyFont="1" applyBorder="1" applyAlignment="1">
      <alignment horizontal="center" vertical="center" wrapText="1"/>
    </xf>
    <xf numFmtId="4" fontId="270" fillId="0" borderId="35" xfId="44059" applyNumberFormat="1" applyBorder="1" applyAlignment="1">
      <alignment vertical="center"/>
    </xf>
    <xf numFmtId="167" fontId="270" fillId="0" borderId="0" xfId="44059" applyNumberFormat="1" applyAlignment="1">
      <alignment vertical="center"/>
    </xf>
    <xf numFmtId="167" fontId="323" fillId="0" borderId="154" xfId="78" applyNumberFormat="1" applyFont="1" applyBorder="1" applyAlignment="1">
      <alignment horizontal="center" vertical="center"/>
    </xf>
    <xf numFmtId="211" fontId="323" fillId="0" borderId="154" xfId="78" applyNumberFormat="1" applyFont="1" applyBorder="1" applyAlignment="1">
      <alignment horizontal="center" vertical="center"/>
    </xf>
    <xf numFmtId="0" fontId="391" fillId="0" borderId="0" xfId="78" applyFont="1" applyAlignment="1">
      <alignment horizontal="center" vertical="center"/>
    </xf>
    <xf numFmtId="212" fontId="372" fillId="0" borderId="0" xfId="78" applyNumberFormat="1" applyFont="1" applyAlignment="1">
      <alignment horizontal="right" vertical="center"/>
    </xf>
    <xf numFmtId="210" fontId="271" fillId="0" borderId="0" xfId="78" applyNumberFormat="1" applyAlignment="1">
      <alignment vertical="center"/>
    </xf>
    <xf numFmtId="211" fontId="372" fillId="0" borderId="0" xfId="78" applyNumberFormat="1" applyFont="1" applyAlignment="1">
      <alignment horizontal="right" vertical="center"/>
    </xf>
    <xf numFmtId="223" fontId="372" fillId="0" borderId="0" xfId="78" applyNumberFormat="1" applyFont="1" applyAlignment="1">
      <alignment horizontal="right" vertical="center"/>
    </xf>
    <xf numFmtId="0" fontId="370" fillId="0" borderId="0" xfId="78" applyFont="1" applyAlignment="1">
      <alignment horizontal="center" vertical="center"/>
    </xf>
    <xf numFmtId="0" fontId="0" fillId="0" borderId="157" xfId="0" pivotButton="1" applyBorder="1" applyAlignment="1">
      <alignment horizontal="center" vertical="center" wrapText="1"/>
    </xf>
    <xf numFmtId="0" fontId="384" fillId="39" borderId="155" xfId="44409" applyFont="1" applyFill="1" applyBorder="1" applyAlignment="1">
      <alignment horizontal="center" vertical="center" wrapText="1"/>
    </xf>
    <xf numFmtId="14" fontId="384" fillId="39" borderId="155" xfId="44409" applyNumberFormat="1" applyFont="1" applyFill="1" applyBorder="1" applyAlignment="1">
      <alignment horizontal="center" vertical="center" wrapText="1"/>
    </xf>
    <xf numFmtId="0" fontId="342" fillId="2" borderId="0" xfId="35116" applyFont="1" applyFill="1" applyAlignment="1">
      <alignment vertical="center" wrapText="1"/>
    </xf>
    <xf numFmtId="0" fontId="270" fillId="2" borderId="0" xfId="43894" applyFont="1" applyFill="1" applyAlignment="1">
      <alignment vertical="center"/>
    </xf>
    <xf numFmtId="0" fontId="389" fillId="39" borderId="155" xfId="44409" applyFont="1" applyFill="1" applyBorder="1" applyAlignment="1">
      <alignment horizontal="center" vertical="center" wrapText="1"/>
    </xf>
    <xf numFmtId="14" fontId="389" fillId="39" borderId="155" xfId="44409" applyNumberFormat="1" applyFont="1" applyFill="1" applyBorder="1" applyAlignment="1">
      <alignment horizontal="center" vertical="center" wrapText="1"/>
    </xf>
    <xf numFmtId="0" fontId="342" fillId="2" borderId="0" xfId="44172" applyFont="1" applyFill="1" applyAlignment="1">
      <alignment vertical="center" wrapText="1"/>
    </xf>
    <xf numFmtId="0" fontId="270" fillId="2" borderId="0" xfId="44171" applyFont="1" applyFill="1" applyAlignment="1">
      <alignment vertical="center"/>
    </xf>
    <xf numFmtId="0" fontId="384" fillId="39" borderId="130" xfId="44409" applyFont="1" applyFill="1" applyBorder="1" applyAlignment="1">
      <alignment horizontal="center" vertical="center" wrapText="1"/>
    </xf>
    <xf numFmtId="0" fontId="384" fillId="39" borderId="131" xfId="44409" applyFont="1" applyFill="1" applyBorder="1" applyAlignment="1">
      <alignment horizontal="center" vertical="center" wrapText="1"/>
    </xf>
    <xf numFmtId="0" fontId="384" fillId="39" borderId="132" xfId="44409" applyFont="1" applyFill="1" applyBorder="1" applyAlignment="1">
      <alignment horizontal="center" vertical="center" wrapText="1"/>
    </xf>
    <xf numFmtId="14" fontId="384" fillId="39" borderId="132" xfId="44409" applyNumberFormat="1" applyFont="1" applyFill="1" applyBorder="1" applyAlignment="1">
      <alignment horizontal="center" vertical="center" wrapText="1"/>
    </xf>
    <xf numFmtId="0" fontId="341" fillId="2" borderId="0" xfId="43927" applyFont="1" applyFill="1" applyAlignment="1">
      <alignment vertical="center"/>
    </xf>
    <xf numFmtId="196" fontId="384" fillId="39" borderId="155" xfId="44409" applyNumberFormat="1" applyFont="1" applyFill="1" applyBorder="1" applyAlignment="1">
      <alignment horizontal="center" vertical="center" wrapText="1"/>
    </xf>
    <xf numFmtId="0" fontId="341" fillId="2" borderId="0" xfId="43927" applyFont="1" applyFill="1"/>
    <xf numFmtId="181" fontId="293" fillId="0" borderId="155" xfId="0" applyNumberFormat="1" applyFont="1" applyBorder="1" applyAlignment="1">
      <alignment horizontal="center" vertical="center" wrapText="1"/>
    </xf>
    <xf numFmtId="0" fontId="293" fillId="0" borderId="155" xfId="0" applyFont="1" applyBorder="1" applyAlignment="1">
      <alignment horizontal="center" vertical="center" wrapText="1"/>
    </xf>
    <xf numFmtId="181" fontId="293" fillId="0" borderId="155" xfId="0" applyNumberFormat="1" applyFont="1" applyBorder="1" applyAlignment="1">
      <alignment horizontal="left" vertical="center" wrapText="1"/>
    </xf>
    <xf numFmtId="3" fontId="287" fillId="0" borderId="155" xfId="1" applyNumberFormat="1" applyFont="1" applyFill="1" applyBorder="1" applyAlignment="1">
      <alignment horizontal="center" vertical="center" wrapText="1"/>
    </xf>
    <xf numFmtId="168" fontId="287" fillId="0" borderId="155" xfId="0" applyNumberFormat="1" applyFont="1" applyBorder="1" applyAlignment="1">
      <alignment horizontal="center" vertical="center" wrapText="1"/>
    </xf>
    <xf numFmtId="0" fontId="293" fillId="0" borderId="155" xfId="0" applyFont="1" applyBorder="1" applyAlignment="1">
      <alignment horizontal="left" vertical="center" wrapText="1"/>
    </xf>
    <xf numFmtId="0" fontId="287" fillId="0" borderId="155" xfId="0" applyFont="1" applyBorder="1" applyAlignment="1">
      <alignment horizontal="center" vertical="center" wrapText="1"/>
    </xf>
    <xf numFmtId="9" fontId="287" fillId="0" borderId="155" xfId="0" applyNumberFormat="1" applyFont="1" applyBorder="1" applyAlignment="1">
      <alignment horizontal="center" vertical="center" wrapText="1"/>
    </xf>
    <xf numFmtId="3" fontId="293" fillId="0" borderId="155" xfId="1" applyNumberFormat="1" applyFont="1" applyFill="1" applyBorder="1" applyAlignment="1">
      <alignment horizontal="center" vertical="center" wrapText="1"/>
    </xf>
    <xf numFmtId="168" fontId="293" fillId="0" borderId="155" xfId="0" applyNumberFormat="1" applyFont="1" applyBorder="1" applyAlignment="1">
      <alignment horizontal="center" vertical="center" wrapText="1"/>
    </xf>
    <xf numFmtId="181" fontId="293" fillId="0" borderId="140" xfId="0" applyNumberFormat="1" applyFont="1" applyBorder="1" applyAlignment="1">
      <alignment horizontal="left" vertical="center" wrapText="1"/>
    </xf>
    <xf numFmtId="183" fontId="287" fillId="0" borderId="155" xfId="1" applyNumberFormat="1" applyFont="1" applyFill="1" applyBorder="1" applyAlignment="1">
      <alignment horizontal="center" vertical="center" wrapText="1"/>
    </xf>
    <xf numFmtId="43" fontId="293" fillId="0" borderId="155" xfId="0" applyNumberFormat="1" applyFont="1" applyBorder="1" applyAlignment="1">
      <alignment horizontal="center" vertical="center" wrapText="1"/>
    </xf>
    <xf numFmtId="181" fontId="287" fillId="0" borderId="155" xfId="0" applyNumberFormat="1" applyFont="1" applyBorder="1" applyAlignment="1">
      <alignment horizontal="left" vertical="center" wrapText="1"/>
    </xf>
    <xf numFmtId="181" fontId="287" fillId="0" borderId="159" xfId="0" applyNumberFormat="1" applyFont="1" applyBorder="1" applyAlignment="1">
      <alignment horizontal="left" vertical="center" wrapText="1"/>
    </xf>
    <xf numFmtId="3" fontId="287" fillId="0" borderId="159" xfId="1" applyNumberFormat="1" applyFont="1" applyFill="1" applyBorder="1" applyAlignment="1">
      <alignment horizontal="center" vertical="center" wrapText="1"/>
    </xf>
    <xf numFmtId="183" fontId="287" fillId="0" borderId="159" xfId="1" applyNumberFormat="1" applyFont="1" applyFill="1" applyBorder="1" applyAlignment="1">
      <alignment horizontal="center" vertical="center" wrapText="1"/>
    </xf>
    <xf numFmtId="217" fontId="274" fillId="0" borderId="97" xfId="0" applyNumberFormat="1" applyFont="1" applyBorder="1" applyAlignment="1">
      <alignment vertical="center"/>
    </xf>
    <xf numFmtId="217" fontId="274" fillId="0" borderId="92" xfId="0" applyNumberFormat="1" applyFont="1" applyBorder="1" applyAlignment="1">
      <alignment vertical="center"/>
    </xf>
    <xf numFmtId="217" fontId="274" fillId="0" borderId="92" xfId="1" applyNumberFormat="1" applyFont="1" applyBorder="1" applyAlignment="1">
      <alignment vertical="center"/>
    </xf>
    <xf numFmtId="217" fontId="274" fillId="0" borderId="139" xfId="0" applyNumberFormat="1" applyFont="1" applyBorder="1" applyAlignment="1">
      <alignment vertical="center"/>
    </xf>
    <xf numFmtId="217" fontId="274" fillId="0" borderId="92" xfId="44360" applyNumberFormat="1" applyFont="1" applyBorder="1" applyAlignment="1">
      <alignment vertical="center"/>
    </xf>
    <xf numFmtId="44" fontId="280" fillId="0" borderId="127" xfId="4" applyNumberFormat="1" applyFont="1" applyBorder="1" applyAlignment="1">
      <alignment horizontal="left" vertical="center"/>
    </xf>
    <xf numFmtId="0" fontId="0" fillId="0" borderId="92" xfId="0" applyBorder="1" applyAlignment="1">
      <alignment vertical="center" wrapText="1"/>
    </xf>
    <xf numFmtId="44" fontId="280" fillId="0" borderId="156" xfId="4" applyNumberFormat="1" applyFont="1" applyBorder="1" applyAlignment="1">
      <alignment horizontal="centerContinuous" vertical="center"/>
    </xf>
    <xf numFmtId="0" fontId="280" fillId="0" borderId="156" xfId="4" applyFont="1" applyBorder="1" applyAlignment="1">
      <alignment horizontal="centerContinuous" vertical="center"/>
    </xf>
    <xf numFmtId="170" fontId="274" fillId="0" borderId="156" xfId="5" applyNumberFormat="1" applyFont="1" applyBorder="1" applyAlignment="1">
      <alignment horizontal="center" vertical="center" wrapText="1"/>
    </xf>
    <xf numFmtId="170" fontId="325" fillId="0" borderId="156" xfId="5" applyNumberFormat="1" applyFont="1" applyFill="1" applyBorder="1" applyAlignment="1">
      <alignment horizontal="center" vertical="center" wrapText="1"/>
    </xf>
    <xf numFmtId="44" fontId="279" fillId="0" borderId="156" xfId="4" applyNumberFormat="1" applyFont="1" applyBorder="1" applyAlignment="1">
      <alignment vertical="center"/>
    </xf>
    <xf numFmtId="0" fontId="279" fillId="0" borderId="156" xfId="4" applyFont="1" applyBorder="1" applyAlignment="1">
      <alignment vertical="center"/>
    </xf>
    <xf numFmtId="170" fontId="0" fillId="0" borderId="156" xfId="5" applyNumberFormat="1" applyFont="1" applyFill="1" applyBorder="1" applyAlignment="1">
      <alignment vertical="center"/>
    </xf>
    <xf numFmtId="185" fontId="0" fillId="0" borderId="156" xfId="2" applyNumberFormat="1" applyFont="1" applyBorder="1" applyAlignment="1">
      <alignment vertical="center"/>
    </xf>
    <xf numFmtId="170" fontId="279" fillId="0" borderId="156" xfId="5" applyNumberFormat="1" applyFont="1" applyFill="1" applyBorder="1" applyAlignment="1">
      <alignment vertical="center"/>
    </xf>
    <xf numFmtId="3" fontId="274" fillId="0" borderId="156" xfId="5" applyNumberFormat="1" applyFont="1" applyBorder="1" applyAlignment="1">
      <alignment vertical="center"/>
    </xf>
    <xf numFmtId="185" fontId="274" fillId="0" borderId="156" xfId="2" applyNumberFormat="1" applyFont="1" applyBorder="1" applyAlignment="1">
      <alignment vertical="center"/>
    </xf>
    <xf numFmtId="0" fontId="322" fillId="0" borderId="158" xfId="35059" applyFill="1" applyBorder="1"/>
    <xf numFmtId="0" fontId="276" fillId="0" borderId="165" xfId="44153" applyFont="1" applyBorder="1" applyAlignment="1">
      <alignment vertical="center" wrapText="1"/>
    </xf>
    <xf numFmtId="0" fontId="276" fillId="0" borderId="165" xfId="44153" applyFont="1" applyBorder="1" applyAlignment="1">
      <alignment horizontal="center" vertical="center" wrapText="1"/>
    </xf>
    <xf numFmtId="0" fontId="288" fillId="0" borderId="92" xfId="44153" applyFont="1" applyBorder="1" applyAlignment="1">
      <alignment vertical="center" wrapText="1"/>
    </xf>
    <xf numFmtId="0" fontId="288" fillId="0" borderId="92" xfId="44153" applyFont="1" applyBorder="1" applyAlignment="1">
      <alignment horizontal="center" vertical="center" wrapText="1"/>
    </xf>
    <xf numFmtId="0" fontId="288" fillId="0" borderId="92" xfId="44153" applyFont="1" applyBorder="1" applyAlignment="1">
      <alignment vertical="center"/>
    </xf>
    <xf numFmtId="1" fontId="274" fillId="0" borderId="92" xfId="44153" applyNumberFormat="1" applyFont="1" applyBorder="1" applyAlignment="1">
      <alignment horizontal="center"/>
    </xf>
    <xf numFmtId="9" fontId="270" fillId="0" borderId="0" xfId="8801" applyAlignment="1">
      <alignment vertical="center"/>
    </xf>
    <xf numFmtId="0" fontId="275" fillId="0" borderId="18" xfId="0" applyFont="1" applyBorder="1" applyAlignment="1">
      <alignment horizontal="center" vertical="center"/>
    </xf>
    <xf numFmtId="0" fontId="392" fillId="0" borderId="0" xfId="0" applyFont="1" applyAlignment="1">
      <alignment horizontal="center" vertical="center" wrapText="1"/>
    </xf>
    <xf numFmtId="168" fontId="392" fillId="0" borderId="0" xfId="1" applyFont="1" applyAlignment="1">
      <alignment horizontal="center" vertical="center" wrapText="1"/>
    </xf>
    <xf numFmtId="0" fontId="392" fillId="0" borderId="165" xfId="0" applyFont="1" applyBorder="1" applyAlignment="1">
      <alignment horizontal="left" vertical="center" wrapText="1"/>
    </xf>
    <xf numFmtId="3" fontId="392" fillId="0" borderId="165" xfId="1" applyNumberFormat="1" applyFont="1" applyBorder="1" applyAlignment="1">
      <alignment horizontal="center" vertical="center" wrapText="1"/>
    </xf>
    <xf numFmtId="168" fontId="392" fillId="0" borderId="165" xfId="0" applyNumberFormat="1" applyFont="1" applyBorder="1" applyAlignment="1">
      <alignment horizontal="center" vertical="center" wrapText="1"/>
    </xf>
    <xf numFmtId="4" fontId="392" fillId="0" borderId="0" xfId="0" applyNumberFormat="1" applyFont="1" applyAlignment="1">
      <alignment horizontal="center" vertical="center" wrapText="1"/>
    </xf>
    <xf numFmtId="0" fontId="293" fillId="0" borderId="165" xfId="0" applyFont="1" applyBorder="1" applyAlignment="1">
      <alignment horizontal="left" vertical="center" wrapText="1"/>
    </xf>
    <xf numFmtId="3" fontId="293" fillId="0" borderId="165" xfId="1" applyNumberFormat="1" applyFont="1" applyBorder="1" applyAlignment="1">
      <alignment horizontal="center" vertical="center" wrapText="1"/>
    </xf>
    <xf numFmtId="168" fontId="293" fillId="0" borderId="165" xfId="0" applyNumberFormat="1" applyFont="1" applyBorder="1" applyAlignment="1">
      <alignment horizontal="center" vertical="center" wrapText="1"/>
    </xf>
    <xf numFmtId="0" fontId="287" fillId="0" borderId="165" xfId="0" applyFont="1" applyBorder="1" applyAlignment="1">
      <alignment horizontal="left" vertical="center" wrapText="1"/>
    </xf>
    <xf numFmtId="3" fontId="287" fillId="0" borderId="165" xfId="1" applyNumberFormat="1" applyFont="1" applyBorder="1" applyAlignment="1">
      <alignment horizontal="center" vertical="center" wrapText="1"/>
    </xf>
    <xf numFmtId="203" fontId="279" fillId="0" borderId="1" xfId="0" applyNumberFormat="1" applyFont="1" applyBorder="1" applyAlignment="1">
      <alignment horizontal="center" vertical="center"/>
    </xf>
    <xf numFmtId="203" fontId="279" fillId="0" borderId="116" xfId="0" applyNumberFormat="1" applyFont="1" applyBorder="1" applyAlignment="1">
      <alignment horizontal="center" vertical="center"/>
    </xf>
    <xf numFmtId="49" fontId="288" fillId="2" borderId="0" xfId="0" applyNumberFormat="1" applyFont="1" applyFill="1" applyAlignment="1">
      <alignment vertical="center"/>
    </xf>
    <xf numFmtId="168" fontId="276" fillId="2" borderId="0" xfId="1" applyFont="1" applyFill="1" applyAlignment="1">
      <alignment vertical="center"/>
    </xf>
    <xf numFmtId="0" fontId="276" fillId="2" borderId="0" xfId="0" applyFont="1" applyFill="1" applyAlignment="1">
      <alignment horizontal="left" vertical="center"/>
    </xf>
    <xf numFmtId="2" fontId="276" fillId="2" borderId="0" xfId="0" applyNumberFormat="1" applyFont="1" applyFill="1" applyAlignment="1">
      <alignment vertical="center"/>
    </xf>
    <xf numFmtId="0" fontId="276" fillId="2" borderId="0" xfId="0" applyFont="1" applyFill="1" applyAlignment="1">
      <alignment horizontal="center" vertical="center"/>
    </xf>
    <xf numFmtId="167" fontId="270" fillId="2" borderId="0" xfId="0" applyNumberFormat="1" applyFont="1" applyFill="1" applyAlignment="1">
      <alignment vertical="center"/>
    </xf>
    <xf numFmtId="0" fontId="270" fillId="2" borderId="0" xfId="0" applyFont="1" applyFill="1" applyAlignment="1">
      <alignment horizontal="right" vertical="center"/>
    </xf>
    <xf numFmtId="179" fontId="270" fillId="2" borderId="0" xfId="0" applyNumberFormat="1" applyFont="1" applyFill="1" applyAlignment="1">
      <alignment vertical="center"/>
    </xf>
    <xf numFmtId="179" fontId="276" fillId="2" borderId="0" xfId="0" applyNumberFormat="1" applyFont="1" applyFill="1" applyAlignment="1">
      <alignment vertical="center"/>
    </xf>
    <xf numFmtId="14" fontId="279" fillId="0" borderId="0" xfId="44393" applyNumberFormat="1" applyFont="1" applyAlignment="1">
      <alignment horizontal="center" vertical="center" wrapText="1"/>
    </xf>
    <xf numFmtId="14" fontId="279" fillId="0" borderId="0" xfId="44393" applyNumberFormat="1" applyFont="1" applyAlignment="1">
      <alignment horizontal="center" vertical="center"/>
    </xf>
    <xf numFmtId="170" fontId="0" fillId="2" borderId="0" xfId="44117" applyNumberFormat="1" applyFont="1" applyFill="1" applyAlignment="1">
      <alignment vertical="center"/>
    </xf>
    <xf numFmtId="0" fontId="272" fillId="0" borderId="165" xfId="44068" applyFont="1" applyBorder="1" applyAlignment="1">
      <alignment wrapText="1"/>
    </xf>
    <xf numFmtId="1" fontId="272" fillId="0" borderId="165" xfId="44068" applyNumberFormat="1" applyFont="1" applyBorder="1" applyAlignment="1">
      <alignment horizontal="center" wrapText="1"/>
    </xf>
    <xf numFmtId="0" fontId="279" fillId="0" borderId="92" xfId="0" applyFont="1" applyBorder="1" applyAlignment="1">
      <alignment horizontal="left" vertical="center" wrapText="1"/>
    </xf>
    <xf numFmtId="198" fontId="280" fillId="0" borderId="92" xfId="0" applyNumberFormat="1" applyFont="1" applyBorder="1" applyAlignment="1">
      <alignment horizontal="center" vertical="center"/>
    </xf>
    <xf numFmtId="173" fontId="288" fillId="0" borderId="92" xfId="2" applyNumberFormat="1" applyFont="1" applyFill="1" applyBorder="1" applyAlignment="1">
      <alignment horizontal="center" vertical="center" wrapText="1"/>
    </xf>
    <xf numFmtId="198" fontId="281" fillId="0" borderId="1" xfId="0" applyNumberFormat="1" applyFont="1" applyBorder="1" applyAlignment="1">
      <alignment horizontal="center" vertical="center" wrapText="1"/>
    </xf>
    <xf numFmtId="164" fontId="5" fillId="0" borderId="45" xfId="27" applyNumberFormat="1" applyFont="1" applyBorder="1" applyAlignment="1">
      <alignment horizontal="center" vertical="center" wrapText="1"/>
    </xf>
    <xf numFmtId="0" fontId="288" fillId="0" borderId="137" xfId="0" applyFont="1" applyBorder="1" applyAlignment="1">
      <alignment horizontal="center" vertical="center"/>
    </xf>
    <xf numFmtId="2" fontId="280" fillId="2" borderId="92" xfId="44094" applyNumberFormat="1" applyFont="1" applyFill="1" applyBorder="1" applyAlignment="1">
      <alignment horizontal="center" vertical="center" wrapText="1"/>
    </xf>
    <xf numFmtId="0" fontId="279" fillId="2" borderId="92" xfId="44094" applyFont="1" applyFill="1" applyBorder="1" applyAlignment="1">
      <alignment horizontal="left" vertical="center" wrapText="1"/>
    </xf>
    <xf numFmtId="1" fontId="270" fillId="2" borderId="92" xfId="44093" applyNumberFormat="1" applyFill="1" applyBorder="1" applyAlignment="1">
      <alignment horizontal="center"/>
    </xf>
    <xf numFmtId="1" fontId="270" fillId="0" borderId="92" xfId="44093" applyNumberFormat="1" applyBorder="1" applyAlignment="1">
      <alignment horizontal="center"/>
    </xf>
    <xf numFmtId="0" fontId="279" fillId="2" borderId="92" xfId="44094" applyFont="1" applyFill="1" applyBorder="1" applyAlignment="1">
      <alignment vertical="center"/>
    </xf>
    <xf numFmtId="0" fontId="5" fillId="0" borderId="1" xfId="0" applyFont="1" applyBorder="1" applyAlignment="1">
      <alignment vertical="center" wrapText="1"/>
    </xf>
    <xf numFmtId="14" fontId="279" fillId="40" borderId="0" xfId="0" applyNumberFormat="1" applyFont="1" applyFill="1" applyAlignment="1">
      <alignment horizontal="center"/>
    </xf>
    <xf numFmtId="14" fontId="279" fillId="40" borderId="0" xfId="44409" applyNumberFormat="1" applyFont="1" applyFill="1" applyAlignment="1">
      <alignment horizontal="center" vertical="center"/>
    </xf>
    <xf numFmtId="0" fontId="275" fillId="0" borderId="158" xfId="0" applyFont="1" applyBorder="1" applyAlignment="1">
      <alignment horizontal="center" vertical="center"/>
    </xf>
    <xf numFmtId="0" fontId="280" fillId="2" borderId="92" xfId="44094" applyFont="1" applyFill="1" applyBorder="1" applyAlignment="1">
      <alignment horizontal="left" vertical="center" wrapText="1"/>
    </xf>
    <xf numFmtId="1" fontId="317" fillId="2" borderId="92" xfId="44093" applyNumberFormat="1" applyFont="1" applyFill="1" applyBorder="1" applyAlignment="1">
      <alignment horizontal="center"/>
    </xf>
    <xf numFmtId="0" fontId="276" fillId="0" borderId="165" xfId="44153" applyFont="1" applyBorder="1" applyAlignment="1">
      <alignment vertical="center"/>
    </xf>
    <xf numFmtId="0" fontId="276" fillId="0" borderId="165" xfId="44153" applyFont="1" applyBorder="1" applyAlignment="1">
      <alignment horizontal="center" vertical="center"/>
    </xf>
    <xf numFmtId="4" fontId="385" fillId="0" borderId="0" xfId="44059" applyNumberFormat="1" applyFont="1" applyAlignment="1">
      <alignment vertical="center"/>
    </xf>
    <xf numFmtId="4" fontId="270" fillId="0" borderId="169" xfId="44059" applyNumberFormat="1" applyBorder="1" applyAlignment="1">
      <alignment vertical="center"/>
    </xf>
    <xf numFmtId="0" fontId="270" fillId="0" borderId="170" xfId="44059" applyBorder="1" applyAlignment="1">
      <alignment vertical="center"/>
    </xf>
    <xf numFmtId="0" fontId="317" fillId="0" borderId="170" xfId="44059" applyFont="1" applyBorder="1" applyAlignment="1">
      <alignment horizontal="center" vertical="center" wrapText="1"/>
    </xf>
    <xf numFmtId="49" fontId="317" fillId="0" borderId="170" xfId="44059" applyNumberFormat="1" applyFont="1" applyBorder="1" applyAlignment="1">
      <alignment horizontal="center" vertical="center" wrapText="1"/>
    </xf>
    <xf numFmtId="168" fontId="317" fillId="2" borderId="170" xfId="44117" applyFont="1" applyFill="1" applyBorder="1" applyAlignment="1">
      <alignment horizontal="center" vertical="center" wrapText="1"/>
    </xf>
    <xf numFmtId="9" fontId="317" fillId="2" borderId="170" xfId="8801" applyFont="1" applyFill="1" applyBorder="1" applyAlignment="1">
      <alignment horizontal="center" vertical="center" wrapText="1"/>
    </xf>
    <xf numFmtId="9" fontId="317" fillId="2" borderId="170" xfId="8801" applyFont="1" applyFill="1" applyBorder="1" applyAlignment="1">
      <alignment horizontal="center" vertical="center"/>
    </xf>
    <xf numFmtId="9" fontId="270" fillId="0" borderId="170" xfId="8801" applyBorder="1" applyAlignment="1">
      <alignment horizontal="center" vertical="center"/>
    </xf>
    <xf numFmtId="9" fontId="317" fillId="0" borderId="170" xfId="8801" applyFont="1" applyBorder="1" applyAlignment="1">
      <alignment horizontal="center" vertical="center"/>
    </xf>
    <xf numFmtId="168" fontId="0" fillId="0" borderId="170" xfId="44117" applyFont="1" applyBorder="1" applyAlignment="1">
      <alignment horizontal="center" vertical="center"/>
    </xf>
    <xf numFmtId="9" fontId="0" fillId="0" borderId="170" xfId="8801" applyFont="1" applyBorder="1" applyAlignment="1">
      <alignment vertical="center"/>
    </xf>
    <xf numFmtId="222" fontId="0" fillId="0" borderId="170" xfId="44117" applyNumberFormat="1" applyFont="1" applyBorder="1" applyAlignment="1">
      <alignment vertical="center"/>
    </xf>
    <xf numFmtId="0" fontId="280" fillId="0" borderId="170" xfId="0" applyFont="1" applyBorder="1" applyAlignment="1">
      <alignment horizontal="center" vertical="center"/>
    </xf>
    <xf numFmtId="0" fontId="280" fillId="0" borderId="170" xfId="78" applyFont="1" applyBorder="1" applyAlignment="1">
      <alignment horizontal="center" vertical="center"/>
    </xf>
    <xf numFmtId="0" fontId="288" fillId="0" borderId="170" xfId="0" applyFont="1" applyBorder="1" applyAlignment="1">
      <alignment horizontal="center" vertical="center"/>
    </xf>
    <xf numFmtId="179" fontId="279" fillId="0" borderId="170" xfId="35088" applyNumberFormat="1" applyFont="1" applyFill="1" applyBorder="1" applyAlignment="1">
      <alignment horizontal="center" vertical="center"/>
    </xf>
    <xf numFmtId="203" fontId="279" fillId="0" borderId="170" xfId="0" applyNumberFormat="1" applyFont="1" applyBorder="1" applyAlignment="1">
      <alignment horizontal="center" vertical="center"/>
    </xf>
    <xf numFmtId="179" fontId="280" fillId="0" borderId="170" xfId="0" applyNumberFormat="1" applyFont="1" applyBorder="1" applyAlignment="1">
      <alignment horizontal="center" vertical="center"/>
    </xf>
    <xf numFmtId="203" fontId="280" fillId="0" borderId="170" xfId="5" applyNumberFormat="1" applyFont="1" applyFill="1" applyBorder="1" applyAlignment="1">
      <alignment horizontal="center" vertical="center" wrapText="1"/>
    </xf>
    <xf numFmtId="177" fontId="279" fillId="0" borderId="170" xfId="0" applyNumberFormat="1" applyFont="1" applyBorder="1" applyAlignment="1">
      <alignment horizontal="center" vertical="center"/>
    </xf>
    <xf numFmtId="177" fontId="280" fillId="0" borderId="170" xfId="0" applyNumberFormat="1" applyFont="1" applyBorder="1" applyAlignment="1">
      <alignment horizontal="center" vertical="center"/>
    </xf>
    <xf numFmtId="167" fontId="3" fillId="0" borderId="1" xfId="35088" applyNumberFormat="1" applyFont="1" applyFill="1" applyBorder="1" applyAlignment="1">
      <alignment vertical="center"/>
    </xf>
    <xf numFmtId="167" fontId="3" fillId="0" borderId="1" xfId="35089" applyNumberFormat="1" applyFont="1" applyBorder="1" applyAlignment="1">
      <alignment vertical="center"/>
    </xf>
    <xf numFmtId="200" fontId="0" fillId="0" borderId="70" xfId="0" applyNumberFormat="1" applyBorder="1" applyAlignment="1">
      <alignment horizontal="center" vertical="center" wrapText="1"/>
    </xf>
    <xf numFmtId="14" fontId="279" fillId="0" borderId="170" xfId="44409" applyNumberFormat="1" applyFont="1" applyBorder="1" applyAlignment="1">
      <alignment horizontal="center" vertical="center" wrapText="1"/>
    </xf>
    <xf numFmtId="196" fontId="279" fillId="0" borderId="170" xfId="44409" applyNumberFormat="1" applyFont="1" applyBorder="1" applyAlignment="1">
      <alignment vertical="center" wrapText="1"/>
    </xf>
    <xf numFmtId="0" fontId="279" fillId="0" borderId="170" xfId="44409" applyFont="1" applyBorder="1" applyAlignment="1">
      <alignment vertical="center"/>
    </xf>
    <xf numFmtId="14" fontId="279" fillId="0" borderId="170" xfId="0" applyNumberFormat="1" applyFont="1" applyBorder="1" applyAlignment="1">
      <alignment horizontal="justify" vertical="center" wrapText="1"/>
    </xf>
    <xf numFmtId="14" fontId="279" fillId="0" borderId="170" xfId="44409" applyNumberFormat="1" applyFont="1" applyBorder="1" applyAlignment="1">
      <alignment horizontal="center" vertical="center"/>
    </xf>
    <xf numFmtId="14" fontId="279" fillId="40" borderId="170" xfId="0" applyNumberFormat="1" applyFont="1" applyFill="1" applyBorder="1" applyAlignment="1">
      <alignment horizontal="center"/>
    </xf>
    <xf numFmtId="14" fontId="279" fillId="40" borderId="170" xfId="0" applyNumberFormat="1" applyFont="1" applyFill="1" applyBorder="1" applyAlignment="1">
      <alignment horizontal="justify" vertical="center" wrapText="1"/>
    </xf>
    <xf numFmtId="196" fontId="279" fillId="40" borderId="170" xfId="44409" applyNumberFormat="1" applyFont="1" applyFill="1" applyBorder="1" applyAlignment="1">
      <alignment vertical="center" wrapText="1"/>
    </xf>
    <xf numFmtId="14" fontId="279" fillId="40" borderId="170" xfId="44409" applyNumberFormat="1" applyFont="1" applyFill="1" applyBorder="1" applyAlignment="1">
      <alignment horizontal="center" vertical="center"/>
    </xf>
    <xf numFmtId="0" fontId="279" fillId="40" borderId="170" xfId="44409" applyFont="1" applyFill="1" applyBorder="1" applyAlignment="1">
      <alignment vertical="center"/>
    </xf>
    <xf numFmtId="14" fontId="279" fillId="0" borderId="170" xfId="0" applyNumberFormat="1" applyFont="1" applyBorder="1" applyAlignment="1">
      <alignment horizontal="center" vertical="center"/>
    </xf>
    <xf numFmtId="14" fontId="279" fillId="0" borderId="170" xfId="44409" applyNumberFormat="1" applyFont="1" applyBorder="1" applyAlignment="1">
      <alignment vertical="center"/>
    </xf>
    <xf numFmtId="0" fontId="279" fillId="40" borderId="170" xfId="44409" applyFont="1" applyFill="1" applyBorder="1" applyAlignment="1">
      <alignment horizontal="center" vertical="center"/>
    </xf>
    <xf numFmtId="14" fontId="279" fillId="40" borderId="170" xfId="0" applyNumberFormat="1" applyFont="1" applyFill="1" applyBorder="1" applyAlignment="1">
      <alignment horizontal="center" vertical="center" wrapText="1"/>
    </xf>
    <xf numFmtId="14" fontId="279" fillId="40" borderId="170" xfId="0" applyNumberFormat="1" applyFont="1" applyFill="1" applyBorder="1" applyAlignment="1">
      <alignment vertical="center" wrapText="1"/>
    </xf>
    <xf numFmtId="0" fontId="279" fillId="2" borderId="170" xfId="44409" applyFont="1" applyFill="1" applyBorder="1" applyAlignment="1">
      <alignment vertical="center"/>
    </xf>
    <xf numFmtId="0" fontId="279" fillId="40" borderId="170" xfId="0" applyFont="1" applyFill="1" applyBorder="1" applyAlignment="1">
      <alignment vertical="center" wrapText="1"/>
    </xf>
    <xf numFmtId="14" fontId="279" fillId="2" borderId="170" xfId="44409" applyNumberFormat="1" applyFont="1" applyFill="1" applyBorder="1" applyAlignment="1">
      <alignment horizontal="center" vertical="center"/>
    </xf>
    <xf numFmtId="0" fontId="279" fillId="2" borderId="170" xfId="44409" applyFont="1" applyFill="1" applyBorder="1" applyAlignment="1">
      <alignment horizontal="left" vertical="center" wrapText="1"/>
    </xf>
    <xf numFmtId="196" fontId="279" fillId="2" borderId="170" xfId="44409" applyNumberFormat="1" applyFont="1" applyFill="1" applyBorder="1" applyAlignment="1">
      <alignment vertical="center" wrapText="1"/>
    </xf>
    <xf numFmtId="0" fontId="279" fillId="40" borderId="170" xfId="44409" applyFont="1" applyFill="1" applyBorder="1" applyAlignment="1">
      <alignment horizontal="left" vertical="center" wrapText="1"/>
    </xf>
    <xf numFmtId="14" fontId="279" fillId="2" borderId="172" xfId="44409" applyNumberFormat="1" applyFont="1" applyFill="1" applyBorder="1" applyAlignment="1">
      <alignment horizontal="center" vertical="center"/>
    </xf>
    <xf numFmtId="14" fontId="279" fillId="2" borderId="170" xfId="0" applyNumberFormat="1" applyFont="1" applyFill="1" applyBorder="1" applyAlignment="1">
      <alignment horizontal="justify" vertical="center" wrapText="1"/>
    </xf>
    <xf numFmtId="14" fontId="279" fillId="0" borderId="170" xfId="0" applyNumberFormat="1" applyFont="1" applyBorder="1" applyAlignment="1">
      <alignment horizontal="center" vertical="center" wrapText="1"/>
    </xf>
    <xf numFmtId="14" fontId="279" fillId="0" borderId="170" xfId="0" applyNumberFormat="1" applyFont="1" applyBorder="1" applyAlignment="1">
      <alignment horizontal="justify" vertical="center"/>
    </xf>
    <xf numFmtId="14" fontId="279" fillId="41" borderId="170" xfId="44409" applyNumberFormat="1" applyFont="1" applyFill="1" applyBorder="1" applyAlignment="1">
      <alignment horizontal="center" vertical="center" wrapText="1"/>
    </xf>
    <xf numFmtId="196" fontId="279" fillId="41" borderId="170" xfId="44409" applyNumberFormat="1" applyFont="1" applyFill="1" applyBorder="1" applyAlignment="1">
      <alignment vertical="center" wrapText="1"/>
    </xf>
    <xf numFmtId="14" fontId="279" fillId="2" borderId="170" xfId="0" applyNumberFormat="1" applyFont="1" applyFill="1" applyBorder="1" applyAlignment="1">
      <alignment horizontal="center" vertical="center" wrapText="1"/>
    </xf>
    <xf numFmtId="0" fontId="279" fillId="0" borderId="170" xfId="44409" applyFont="1" applyBorder="1" applyAlignment="1">
      <alignment horizontal="left" vertical="center" wrapText="1"/>
    </xf>
    <xf numFmtId="14" fontId="279" fillId="40" borderId="170" xfId="0" applyNumberFormat="1" applyFont="1" applyFill="1" applyBorder="1" applyAlignment="1">
      <alignment horizontal="center" vertical="center"/>
    </xf>
    <xf numFmtId="0" fontId="279" fillId="40" borderId="170" xfId="44409" applyFont="1" applyFill="1" applyBorder="1" applyAlignment="1">
      <alignment vertical="center" wrapText="1"/>
    </xf>
    <xf numFmtId="0" fontId="279" fillId="40" borderId="170" xfId="44409" applyFont="1" applyFill="1" applyBorder="1" applyAlignment="1">
      <alignment horizontal="justify" vertical="center" wrapText="1"/>
    </xf>
    <xf numFmtId="0" fontId="279" fillId="2" borderId="170" xfId="44409" applyFont="1" applyFill="1" applyBorder="1" applyAlignment="1">
      <alignment horizontal="justify" vertical="center" wrapText="1"/>
    </xf>
    <xf numFmtId="0" fontId="394" fillId="0" borderId="170" xfId="0" applyFont="1" applyBorder="1" applyAlignment="1">
      <alignment horizontal="center" vertical="center" wrapText="1"/>
    </xf>
    <xf numFmtId="17" fontId="380" fillId="0" borderId="170" xfId="0" applyNumberFormat="1" applyFont="1" applyBorder="1" applyAlignment="1">
      <alignment horizontal="center" vertical="center" wrapText="1"/>
    </xf>
    <xf numFmtId="0" fontId="380" fillId="0" borderId="170" xfId="0" applyFont="1" applyBorder="1" applyAlignment="1">
      <alignment horizontal="center" vertical="center" wrapText="1"/>
    </xf>
    <xf numFmtId="198" fontId="380" fillId="0" borderId="170" xfId="0" applyNumberFormat="1" applyFont="1" applyBorder="1" applyAlignment="1">
      <alignment horizontal="center" vertical="center" wrapText="1"/>
    </xf>
    <xf numFmtId="1" fontId="380" fillId="0" borderId="170" xfId="0" applyNumberFormat="1" applyFont="1" applyBorder="1" applyAlignment="1">
      <alignment horizontal="center" vertical="center" wrapText="1"/>
    </xf>
    <xf numFmtId="49" fontId="380" fillId="0" borderId="170" xfId="0" applyNumberFormat="1" applyFont="1" applyBorder="1" applyAlignment="1">
      <alignment horizontal="center" vertical="center" wrapText="1"/>
    </xf>
    <xf numFmtId="10" fontId="380" fillId="0" borderId="170" xfId="0" applyNumberFormat="1" applyFont="1" applyBorder="1" applyAlignment="1">
      <alignment horizontal="center" vertical="center" wrapText="1"/>
    </xf>
    <xf numFmtId="0" fontId="394" fillId="40" borderId="170" xfId="0" applyFont="1" applyFill="1" applyBorder="1" applyAlignment="1">
      <alignment horizontal="center" vertical="center" wrapText="1"/>
    </xf>
    <xf numFmtId="17" fontId="380" fillId="40" borderId="170" xfId="0" applyNumberFormat="1" applyFont="1" applyFill="1" applyBorder="1" applyAlignment="1">
      <alignment horizontal="center" vertical="center" wrapText="1"/>
    </xf>
    <xf numFmtId="0" fontId="380" fillId="40" borderId="170" xfId="0" applyFont="1" applyFill="1" applyBorder="1" applyAlignment="1">
      <alignment horizontal="center" vertical="center" wrapText="1"/>
    </xf>
    <xf numFmtId="198" fontId="380" fillId="40" borderId="170" xfId="0" applyNumberFormat="1" applyFont="1" applyFill="1" applyBorder="1" applyAlignment="1">
      <alignment horizontal="center" vertical="center" wrapText="1"/>
    </xf>
    <xf numFmtId="1" fontId="380" fillId="40" borderId="170" xfId="0" applyNumberFormat="1" applyFont="1" applyFill="1" applyBorder="1" applyAlignment="1">
      <alignment horizontal="center" vertical="center" wrapText="1"/>
    </xf>
    <xf numFmtId="49" fontId="380" fillId="40" borderId="170" xfId="0" applyNumberFormat="1" applyFont="1" applyFill="1" applyBorder="1" applyAlignment="1">
      <alignment horizontal="center" vertical="center" wrapText="1"/>
    </xf>
    <xf numFmtId="10" fontId="380" fillId="40" borderId="170" xfId="0" applyNumberFormat="1" applyFont="1" applyFill="1" applyBorder="1" applyAlignment="1">
      <alignment horizontal="center" vertical="center" wrapText="1"/>
    </xf>
    <xf numFmtId="4" fontId="380" fillId="40" borderId="170" xfId="0" applyNumberFormat="1" applyFont="1" applyFill="1" applyBorder="1" applyAlignment="1">
      <alignment horizontal="center" vertical="center" wrapText="1"/>
    </xf>
    <xf numFmtId="4" fontId="380" fillId="0" borderId="170" xfId="0" applyNumberFormat="1" applyFont="1" applyBorder="1" applyAlignment="1">
      <alignment horizontal="center" vertical="center" wrapText="1"/>
    </xf>
    <xf numFmtId="0" fontId="394" fillId="2" borderId="170" xfId="0" applyFont="1" applyFill="1" applyBorder="1" applyAlignment="1">
      <alignment horizontal="center" vertical="center" wrapText="1"/>
    </xf>
    <xf numFmtId="17" fontId="380" fillId="2" borderId="170" xfId="0" applyNumberFormat="1" applyFont="1" applyFill="1" applyBorder="1" applyAlignment="1">
      <alignment horizontal="center" vertical="center" wrapText="1"/>
    </xf>
    <xf numFmtId="0" fontId="380" fillId="2" borderId="170" xfId="0" applyFont="1" applyFill="1" applyBorder="1" applyAlignment="1">
      <alignment horizontal="center" vertical="center" wrapText="1"/>
    </xf>
    <xf numFmtId="198" fontId="380" fillId="2" borderId="170" xfId="0" applyNumberFormat="1" applyFont="1" applyFill="1" applyBorder="1" applyAlignment="1">
      <alignment horizontal="center" vertical="center" wrapText="1"/>
    </xf>
    <xf numFmtId="1" fontId="380" fillId="2" borderId="170" xfId="0" applyNumberFormat="1" applyFont="1" applyFill="1" applyBorder="1" applyAlignment="1">
      <alignment horizontal="center" vertical="center" wrapText="1"/>
    </xf>
    <xf numFmtId="49" fontId="380" fillId="2" borderId="170" xfId="0" applyNumberFormat="1" applyFont="1" applyFill="1" applyBorder="1" applyAlignment="1">
      <alignment horizontal="center" vertical="center" wrapText="1"/>
    </xf>
    <xf numFmtId="10" fontId="380" fillId="2" borderId="170" xfId="0" applyNumberFormat="1" applyFont="1" applyFill="1" applyBorder="1" applyAlignment="1">
      <alignment horizontal="center" vertical="center" wrapText="1"/>
    </xf>
    <xf numFmtId="0" fontId="372" fillId="40" borderId="170" xfId="44409" applyFont="1" applyFill="1" applyBorder="1" applyAlignment="1">
      <alignment horizontal="center" vertical="center" wrapText="1"/>
    </xf>
    <xf numFmtId="17" fontId="323" fillId="40" borderId="170" xfId="44409" applyNumberFormat="1" applyFont="1" applyFill="1" applyBorder="1" applyAlignment="1">
      <alignment horizontal="center" vertical="center" wrapText="1"/>
    </xf>
    <xf numFmtId="0" fontId="323" fillId="40" borderId="170" xfId="44409" applyFont="1" applyFill="1" applyBorder="1" applyAlignment="1">
      <alignment horizontal="center" vertical="center" wrapText="1"/>
    </xf>
    <xf numFmtId="1" fontId="323" fillId="40" borderId="170" xfId="44409" applyNumberFormat="1" applyFont="1" applyFill="1" applyBorder="1" applyAlignment="1">
      <alignment horizontal="center" vertical="center" wrapText="1"/>
    </xf>
    <xf numFmtId="198" fontId="323" fillId="40" borderId="170" xfId="44409" applyNumberFormat="1" applyFont="1" applyFill="1" applyBorder="1" applyAlignment="1">
      <alignment horizontal="center" vertical="center" wrapText="1"/>
    </xf>
    <xf numFmtId="224" fontId="323" fillId="40" borderId="170" xfId="44410" applyNumberFormat="1" applyFont="1" applyFill="1" applyBorder="1" applyAlignment="1">
      <alignment horizontal="center" vertical="center"/>
    </xf>
    <xf numFmtId="10" fontId="323" fillId="40" borderId="170" xfId="44409" applyNumberFormat="1" applyFont="1" applyFill="1" applyBorder="1" applyAlignment="1">
      <alignment horizontal="center" vertical="center" wrapText="1"/>
    </xf>
    <xf numFmtId="0" fontId="372" fillId="0" borderId="170" xfId="44409" applyFont="1" applyBorder="1" applyAlignment="1">
      <alignment horizontal="center" vertical="center" wrapText="1"/>
    </xf>
    <xf numFmtId="17" fontId="323" fillId="0" borderId="170" xfId="44409" applyNumberFormat="1" applyFont="1" applyBorder="1" applyAlignment="1">
      <alignment horizontal="center" vertical="center" wrapText="1"/>
    </xf>
    <xf numFmtId="0" fontId="323" fillId="0" borderId="170" xfId="44409" applyFont="1" applyBorder="1" applyAlignment="1">
      <alignment horizontal="center" vertical="center" wrapText="1"/>
    </xf>
    <xf numFmtId="1" fontId="323" fillId="0" borderId="170" xfId="44409" applyNumberFormat="1" applyFont="1" applyBorder="1" applyAlignment="1">
      <alignment horizontal="center" vertical="center" wrapText="1"/>
    </xf>
    <xf numFmtId="198" fontId="323" fillId="0" borderId="170" xfId="44409" applyNumberFormat="1" applyFont="1" applyBorder="1" applyAlignment="1">
      <alignment horizontal="center" vertical="center" wrapText="1"/>
    </xf>
    <xf numFmtId="224" fontId="323" fillId="0" borderId="170" xfId="44410" applyNumberFormat="1" applyFont="1" applyFill="1" applyBorder="1" applyAlignment="1">
      <alignment horizontal="center" vertical="center"/>
    </xf>
    <xf numFmtId="10" fontId="323" fillId="0" borderId="170" xfId="44409" applyNumberFormat="1" applyFont="1" applyBorder="1" applyAlignment="1">
      <alignment horizontal="center" vertical="center" wrapText="1"/>
    </xf>
    <xf numFmtId="44" fontId="279" fillId="0" borderId="169" xfId="4" applyNumberFormat="1" applyFont="1" applyBorder="1" applyAlignment="1">
      <alignment vertical="center"/>
    </xf>
    <xf numFmtId="44" fontId="279" fillId="0" borderId="171" xfId="4" applyNumberFormat="1" applyFont="1" applyBorder="1" applyAlignment="1">
      <alignment vertical="center"/>
    </xf>
    <xf numFmtId="44" fontId="279" fillId="0" borderId="172" xfId="4" applyNumberFormat="1" applyFont="1" applyBorder="1" applyAlignment="1">
      <alignment vertical="center"/>
    </xf>
    <xf numFmtId="0" fontId="3" fillId="0" borderId="92" xfId="0" applyFont="1" applyBorder="1" applyAlignment="1">
      <alignment vertical="center" wrapText="1"/>
    </xf>
    <xf numFmtId="0" fontId="3" fillId="0" borderId="18" xfId="0" applyFont="1" applyBorder="1" applyAlignment="1">
      <alignment vertical="center"/>
    </xf>
    <xf numFmtId="0" fontId="3" fillId="0" borderId="84" xfId="0" applyFont="1" applyBorder="1" applyAlignment="1">
      <alignment vertical="center" wrapText="1"/>
    </xf>
    <xf numFmtId="0" fontId="276" fillId="0" borderId="170" xfId="0" applyFont="1" applyBorder="1" applyAlignment="1">
      <alignment horizontal="center" vertical="center" wrapText="1"/>
    </xf>
    <xf numFmtId="0" fontId="275" fillId="0" borderId="170" xfId="0" applyFont="1" applyBorder="1" applyAlignment="1">
      <alignment horizontal="center" vertical="center"/>
    </xf>
    <xf numFmtId="0" fontId="276" fillId="0" borderId="158" xfId="0" applyFont="1" applyBorder="1" applyAlignment="1">
      <alignment horizontal="center" vertical="center" wrapText="1"/>
    </xf>
    <xf numFmtId="0" fontId="288" fillId="0" borderId="170" xfId="0" applyFont="1" applyBorder="1" applyAlignment="1">
      <alignment horizontal="center" vertical="center" wrapText="1"/>
    </xf>
    <xf numFmtId="0" fontId="281" fillId="0" borderId="170" xfId="0" applyFont="1" applyBorder="1" applyAlignment="1">
      <alignment horizontal="center" vertical="center"/>
    </xf>
    <xf numFmtId="3" fontId="281" fillId="0" borderId="18" xfId="0" applyNumberFormat="1" applyFont="1" applyBorder="1" applyAlignment="1">
      <alignment horizontal="center" vertical="center"/>
    </xf>
    <xf numFmtId="44" fontId="0" fillId="0" borderId="92" xfId="44415" applyFont="1" applyBorder="1" applyProtection="1"/>
    <xf numFmtId="44" fontId="325" fillId="0" borderId="92" xfId="44415" applyFont="1" applyBorder="1" applyProtection="1"/>
    <xf numFmtId="0" fontId="2" fillId="0" borderId="0" xfId="44419" applyAlignment="1">
      <alignment horizontal="centerContinuous"/>
    </xf>
    <xf numFmtId="0" fontId="2" fillId="0" borderId="0" xfId="44419"/>
    <xf numFmtId="210" fontId="2" fillId="0" borderId="0" xfId="44419" applyNumberFormat="1"/>
    <xf numFmtId="14" fontId="2" fillId="0" borderId="0" xfId="44419" applyNumberFormat="1"/>
    <xf numFmtId="168" fontId="0" fillId="0" borderId="0" xfId="44420" applyFont="1" applyFill="1"/>
    <xf numFmtId="209" fontId="2" fillId="0" borderId="0" xfId="44419" applyNumberFormat="1"/>
    <xf numFmtId="0" fontId="2" fillId="0" borderId="0" xfId="44419" applyAlignment="1">
      <alignment vertical="center"/>
    </xf>
    <xf numFmtId="0" fontId="274" fillId="0" borderId="0" xfId="44419" applyFont="1"/>
    <xf numFmtId="0" fontId="274" fillId="0" borderId="169" xfId="44419" applyFont="1" applyBorder="1" applyAlignment="1">
      <alignment horizontal="centerContinuous"/>
    </xf>
    <xf numFmtId="0" fontId="274" fillId="0" borderId="170" xfId="44419" applyFont="1" applyBorder="1" applyAlignment="1">
      <alignment horizontal="center"/>
    </xf>
    <xf numFmtId="0" fontId="2" fillId="0" borderId="169" xfId="44419" applyBorder="1" applyAlignment="1">
      <alignment horizontal="centerContinuous" vertical="center"/>
    </xf>
    <xf numFmtId="3" fontId="2" fillId="0" borderId="170" xfId="44419" applyNumberFormat="1" applyBorder="1" applyAlignment="1">
      <alignment horizontal="center"/>
    </xf>
    <xf numFmtId="3" fontId="2" fillId="0" borderId="0" xfId="44419" applyNumberFormat="1"/>
    <xf numFmtId="0" fontId="0" fillId="0" borderId="173" xfId="0" applyBorder="1" applyAlignment="1">
      <alignment horizontal="center" vertical="center" wrapText="1"/>
    </xf>
    <xf numFmtId="200" fontId="0" fillId="0" borderId="173"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276" fillId="0" borderId="170" xfId="44153" applyFont="1" applyBorder="1" applyAlignment="1">
      <alignment vertical="center"/>
    </xf>
    <xf numFmtId="0" fontId="276" fillId="0" borderId="170" xfId="44153" applyFont="1" applyBorder="1" applyAlignment="1">
      <alignment horizontal="center" vertical="center"/>
    </xf>
    <xf numFmtId="0" fontId="272" fillId="0" borderId="170" xfId="44068" applyFont="1" applyBorder="1" applyAlignment="1">
      <alignment wrapText="1"/>
    </xf>
    <xf numFmtId="1" fontId="272" fillId="0" borderId="170" xfId="44068" applyNumberFormat="1" applyFont="1" applyBorder="1" applyAlignment="1">
      <alignment horizontal="center" wrapText="1"/>
    </xf>
    <xf numFmtId="0" fontId="276" fillId="0" borderId="170" xfId="44153" applyFont="1" applyBorder="1" applyAlignment="1">
      <alignment vertical="center" wrapText="1"/>
    </xf>
    <xf numFmtId="0" fontId="276" fillId="0" borderId="170" xfId="44153" applyFont="1" applyBorder="1" applyAlignment="1">
      <alignment horizontal="center" vertical="center" wrapText="1"/>
    </xf>
    <xf numFmtId="0" fontId="68" fillId="0" borderId="0" xfId="44153" applyAlignment="1">
      <alignment wrapText="1"/>
    </xf>
    <xf numFmtId="0" fontId="68" fillId="0" borderId="92" xfId="44153" applyBorder="1" applyAlignment="1">
      <alignment wrapText="1"/>
    </xf>
    <xf numFmtId="0" fontId="274" fillId="0" borderId="0" xfId="44153" applyFont="1" applyAlignment="1">
      <alignment vertical="center" wrapText="1"/>
    </xf>
    <xf numFmtId="183" fontId="293" fillId="0" borderId="0" xfId="0" applyNumberFormat="1" applyFont="1" applyAlignment="1">
      <alignment vertical="center" wrapText="1"/>
    </xf>
    <xf numFmtId="0" fontId="1" fillId="0" borderId="18" xfId="0" applyFont="1" applyBorder="1" applyAlignment="1">
      <alignment vertical="center"/>
    </xf>
    <xf numFmtId="204" fontId="317" fillId="0" borderId="35" xfId="44059" applyNumberFormat="1" applyFont="1" applyBorder="1" applyAlignment="1">
      <alignment vertical="center"/>
    </xf>
    <xf numFmtId="204" fontId="317" fillId="0" borderId="2" xfId="44059" applyNumberFormat="1" applyFont="1" applyBorder="1" applyAlignment="1">
      <alignment vertical="center"/>
    </xf>
    <xf numFmtId="49" fontId="270" fillId="0" borderId="170" xfId="44059" applyNumberFormat="1" applyBorder="1" applyAlignment="1">
      <alignment vertical="center"/>
    </xf>
    <xf numFmtId="222" fontId="270" fillId="0" borderId="170" xfId="44059" applyNumberFormat="1" applyBorder="1" applyAlignment="1">
      <alignment vertical="center"/>
    </xf>
    <xf numFmtId="222" fontId="270" fillId="0" borderId="170" xfId="44059" applyNumberFormat="1" applyBorder="1" applyAlignment="1">
      <alignment horizontal="center" vertical="center"/>
    </xf>
    <xf numFmtId="222" fontId="270" fillId="0" borderId="170" xfId="44059" applyNumberFormat="1" applyBorder="1" applyAlignment="1">
      <alignment horizontal="right" vertical="center"/>
    </xf>
    <xf numFmtId="167" fontId="317" fillId="0" borderId="170" xfId="44059" applyNumberFormat="1" applyFont="1" applyBorder="1" applyAlignment="1">
      <alignment horizontal="center" vertical="center" wrapText="1"/>
    </xf>
    <xf numFmtId="222" fontId="317" fillId="0" borderId="170" xfId="44059" applyNumberFormat="1" applyFont="1" applyBorder="1" applyAlignment="1">
      <alignment vertical="center"/>
    </xf>
    <xf numFmtId="167" fontId="270" fillId="0" borderId="170" xfId="44059" applyNumberFormat="1" applyBorder="1" applyAlignment="1">
      <alignment horizontal="left" vertical="center"/>
    </xf>
    <xf numFmtId="49" fontId="270" fillId="0" borderId="170" xfId="44059" applyNumberFormat="1" applyBorder="1" applyAlignment="1">
      <alignment horizontal="left" vertical="center"/>
    </xf>
    <xf numFmtId="0" fontId="270" fillId="0" borderId="170" xfId="44059" applyBorder="1" applyAlignment="1">
      <alignment horizontal="left" vertical="center"/>
    </xf>
    <xf numFmtId="0" fontId="387" fillId="0" borderId="0" xfId="44059" applyFont="1" applyAlignment="1">
      <alignment vertical="top"/>
    </xf>
    <xf numFmtId="0" fontId="387" fillId="0" borderId="0" xfId="44059" applyFont="1" applyAlignment="1">
      <alignment vertical="center"/>
    </xf>
    <xf numFmtId="168" fontId="270" fillId="0" borderId="0" xfId="44117" applyAlignment="1">
      <alignment vertical="center"/>
    </xf>
    <xf numFmtId="204" fontId="317" fillId="2" borderId="170" xfId="44059" applyNumberFormat="1" applyFont="1" applyFill="1" applyBorder="1" applyAlignment="1">
      <alignment horizontal="center" vertical="center" wrapText="1"/>
    </xf>
    <xf numFmtId="49" fontId="317" fillId="2" borderId="55" xfId="44059" applyNumberFormat="1" applyFont="1" applyFill="1" applyBorder="1" applyAlignment="1">
      <alignment horizontal="center" vertical="center"/>
    </xf>
    <xf numFmtId="222" fontId="317" fillId="2" borderId="55" xfId="44059" applyNumberFormat="1" applyFont="1" applyFill="1" applyBorder="1" applyAlignment="1">
      <alignment vertical="center"/>
    </xf>
    <xf numFmtId="9" fontId="317" fillId="2" borderId="55" xfId="8801" applyFont="1" applyFill="1" applyBorder="1" applyAlignment="1">
      <alignment horizontal="center" vertical="center"/>
    </xf>
    <xf numFmtId="0" fontId="317" fillId="0" borderId="170" xfId="44059" applyFont="1" applyBorder="1" applyAlignment="1">
      <alignment horizontal="centerContinuous" vertical="center" wrapText="1"/>
    </xf>
    <xf numFmtId="0" fontId="270" fillId="0" borderId="171" xfId="44059" applyBorder="1" applyAlignment="1">
      <alignment horizontal="centerContinuous" vertical="center" wrapText="1"/>
    </xf>
    <xf numFmtId="0" fontId="270" fillId="0" borderId="172" xfId="44059" applyBorder="1" applyAlignment="1">
      <alignment horizontal="centerContinuous" vertical="center" wrapText="1"/>
    </xf>
    <xf numFmtId="0" fontId="270" fillId="0" borderId="171" xfId="44059" applyBorder="1" applyAlignment="1">
      <alignment horizontal="centerContinuous" vertical="center"/>
    </xf>
    <xf numFmtId="0" fontId="270" fillId="0" borderId="172" xfId="44059" applyBorder="1" applyAlignment="1">
      <alignment horizontal="centerContinuous" vertical="center"/>
    </xf>
    <xf numFmtId="0" fontId="317" fillId="0" borderId="174" xfId="44059" applyFont="1" applyBorder="1" applyAlignment="1">
      <alignment horizontal="center" vertical="center" wrapText="1"/>
    </xf>
    <xf numFmtId="168" fontId="317" fillId="0" borderId="174" xfId="44117" applyFont="1" applyBorder="1" applyAlignment="1">
      <alignment horizontal="center" vertical="center" wrapText="1"/>
    </xf>
    <xf numFmtId="4" fontId="317" fillId="0" borderId="174" xfId="44059" applyNumberFormat="1" applyFont="1" applyBorder="1" applyAlignment="1">
      <alignment horizontal="center" vertical="center" wrapText="1"/>
    </xf>
    <xf numFmtId="167" fontId="270" fillId="0" borderId="170" xfId="44059" applyNumberFormat="1" applyBorder="1" applyAlignment="1">
      <alignment vertical="center"/>
    </xf>
    <xf numFmtId="221" fontId="0" fillId="0" borderId="170" xfId="44117" applyNumberFormat="1" applyFont="1" applyBorder="1" applyAlignment="1">
      <alignment vertical="center"/>
    </xf>
    <xf numFmtId="0" fontId="270" fillId="0" borderId="170" xfId="4" applyBorder="1" applyAlignment="1">
      <alignment vertical="center"/>
    </xf>
    <xf numFmtId="0" fontId="318" fillId="0" borderId="170" xfId="44059" applyFont="1" applyBorder="1" applyAlignment="1">
      <alignment horizontal="center" vertical="center"/>
    </xf>
    <xf numFmtId="221" fontId="318" fillId="0" borderId="18" xfId="44117" applyNumberFormat="1" applyFont="1" applyBorder="1" applyAlignment="1">
      <alignment vertical="center"/>
    </xf>
    <xf numFmtId="221" fontId="318" fillId="0" borderId="2" xfId="44117" applyNumberFormat="1" applyFont="1" applyBorder="1" applyAlignment="1">
      <alignment vertical="center"/>
    </xf>
    <xf numFmtId="4" fontId="270" fillId="0" borderId="174" xfId="44059" applyNumberFormat="1" applyBorder="1" applyAlignment="1">
      <alignment vertical="center"/>
    </xf>
    <xf numFmtId="221" fontId="0" fillId="0" borderId="0" xfId="44117" applyNumberFormat="1" applyFont="1" applyAlignment="1">
      <alignment vertical="center"/>
    </xf>
    <xf numFmtId="221" fontId="270" fillId="0" borderId="171" xfId="44117" applyNumberFormat="1" applyBorder="1" applyAlignment="1">
      <alignment vertical="center"/>
    </xf>
    <xf numFmtId="221" fontId="317" fillId="0" borderId="170" xfId="44117" applyNumberFormat="1" applyFont="1" applyBorder="1" applyAlignment="1">
      <alignment horizontal="center" vertical="center" wrapText="1"/>
    </xf>
    <xf numFmtId="221" fontId="318" fillId="0" borderId="35" xfId="44117" applyNumberFormat="1" applyFont="1" applyBorder="1" applyAlignment="1">
      <alignment vertical="center"/>
    </xf>
    <xf numFmtId="0" fontId="270" fillId="0" borderId="174" xfId="44059" applyBorder="1" applyAlignment="1">
      <alignment vertical="center"/>
    </xf>
    <xf numFmtId="221" fontId="385" fillId="0" borderId="0" xfId="44117" applyNumberFormat="1" applyFont="1" applyAlignment="1">
      <alignment vertical="center"/>
    </xf>
    <xf numFmtId="4" fontId="393" fillId="0" borderId="169" xfId="44059" applyNumberFormat="1" applyFont="1" applyBorder="1" applyAlignment="1">
      <alignment vertical="center"/>
    </xf>
    <xf numFmtId="167" fontId="270" fillId="0" borderId="175" xfId="44059" applyNumberFormat="1" applyBorder="1" applyAlignment="1">
      <alignment vertical="center"/>
    </xf>
    <xf numFmtId="4" fontId="270" fillId="0" borderId="171" xfId="44059" applyNumberFormat="1" applyBorder="1" applyAlignment="1">
      <alignment vertical="center"/>
    </xf>
    <xf numFmtId="168" fontId="385" fillId="0" borderId="0" xfId="44117" applyFont="1" applyAlignment="1">
      <alignment horizontal="right" vertical="center"/>
    </xf>
    <xf numFmtId="4" fontId="318" fillId="0" borderId="171" xfId="44059" applyNumberFormat="1" applyFont="1" applyBorder="1" applyAlignment="1">
      <alignment vertical="center"/>
    </xf>
    <xf numFmtId="221" fontId="318" fillId="0" borderId="171" xfId="44117" applyNumberFormat="1" applyFont="1" applyBorder="1" applyAlignment="1">
      <alignment vertical="center"/>
    </xf>
    <xf numFmtId="221" fontId="318" fillId="0" borderId="170" xfId="44117" applyNumberFormat="1" applyFont="1" applyBorder="1" applyAlignment="1">
      <alignment vertical="center"/>
    </xf>
    <xf numFmtId="168" fontId="323" fillId="0" borderId="0" xfId="44117" applyFont="1" applyAlignment="1">
      <alignment vertical="center"/>
    </xf>
    <xf numFmtId="9" fontId="0" fillId="0" borderId="174" xfId="8801" applyFont="1" applyBorder="1" applyAlignment="1">
      <alignment vertical="center"/>
    </xf>
    <xf numFmtId="221" fontId="318" fillId="0" borderId="14" xfId="44117" applyNumberFormat="1" applyFont="1" applyBorder="1" applyAlignment="1">
      <alignment vertical="center"/>
    </xf>
    <xf numFmtId="221" fontId="318" fillId="0" borderId="15" xfId="44117" applyNumberFormat="1" applyFont="1" applyBorder="1" applyAlignment="1">
      <alignment vertical="center"/>
    </xf>
    <xf numFmtId="167" fontId="270" fillId="0" borderId="176" xfId="44059" applyNumberFormat="1" applyBorder="1" applyAlignment="1">
      <alignment vertical="center"/>
    </xf>
    <xf numFmtId="0" fontId="280" fillId="40" borderId="170" xfId="44409" applyFont="1" applyFill="1" applyBorder="1" applyAlignment="1">
      <alignment horizontal="center" vertical="center"/>
    </xf>
    <xf numFmtId="198" fontId="279" fillId="40" borderId="170" xfId="44409" applyNumberFormat="1" applyFont="1" applyFill="1" applyBorder="1" applyAlignment="1">
      <alignment horizontal="center" vertical="center"/>
    </xf>
    <xf numFmtId="196" fontId="279" fillId="40" borderId="170" xfId="44409" applyNumberFormat="1" applyFont="1" applyFill="1" applyBorder="1" applyAlignment="1">
      <alignment horizontal="center" vertical="center"/>
    </xf>
    <xf numFmtId="198" fontId="279" fillId="40" borderId="170" xfId="0" applyNumberFormat="1" applyFont="1" applyFill="1" applyBorder="1" applyAlignment="1">
      <alignment horizontal="center" vertical="center" wrapText="1"/>
    </xf>
    <xf numFmtId="0" fontId="361" fillId="2" borderId="0" xfId="0" applyFont="1" applyFill="1" applyAlignment="1">
      <alignment horizontal="left"/>
    </xf>
    <xf numFmtId="198" fontId="279" fillId="0" borderId="170" xfId="0" applyNumberFormat="1" applyFont="1" applyBorder="1" applyAlignment="1">
      <alignment vertical="center" wrapText="1"/>
    </xf>
    <xf numFmtId="224" fontId="323" fillId="0" borderId="170" xfId="44410" applyNumberFormat="1" applyFont="1" applyFill="1" applyBorder="1" applyAlignment="1">
      <alignment horizontal="center" vertical="center" wrapText="1"/>
    </xf>
    <xf numFmtId="0" fontId="280" fillId="2" borderId="0" xfId="0" applyFont="1" applyFill="1" applyAlignment="1">
      <alignment horizontal="left" vertical="center" wrapText="1"/>
    </xf>
    <xf numFmtId="0" fontId="280" fillId="2" borderId="0" xfId="0" applyFont="1" applyFill="1" applyAlignment="1">
      <alignment vertical="center" wrapText="1"/>
    </xf>
    <xf numFmtId="0" fontId="317" fillId="2" borderId="0" xfId="44059" applyFont="1" applyFill="1" applyAlignment="1">
      <alignment vertical="center"/>
    </xf>
    <xf numFmtId="49" fontId="317" fillId="0" borderId="1" xfId="0" applyNumberFormat="1" applyFont="1" applyBorder="1" applyAlignment="1">
      <alignment horizontal="center" vertical="center" wrapText="1"/>
    </xf>
    <xf numFmtId="49" fontId="280" fillId="2" borderId="147" xfId="0" applyNumberFormat="1" applyFont="1" applyFill="1" applyBorder="1" applyAlignment="1">
      <alignment horizontal="center" vertical="center" wrapText="1"/>
    </xf>
    <xf numFmtId="49" fontId="280" fillId="2" borderId="149" xfId="0" applyNumberFormat="1" applyFont="1" applyFill="1" applyBorder="1" applyAlignment="1">
      <alignment horizontal="center" vertical="center" wrapText="1"/>
    </xf>
    <xf numFmtId="49" fontId="280" fillId="0" borderId="73" xfId="0" applyNumberFormat="1" applyFont="1" applyBorder="1" applyAlignment="1">
      <alignment horizontal="center" vertical="center" wrapText="1"/>
    </xf>
    <xf numFmtId="49" fontId="280" fillId="0" borderId="76" xfId="0" applyNumberFormat="1" applyFont="1" applyBorder="1" applyAlignment="1">
      <alignment horizontal="center" vertical="center" wrapText="1"/>
    </xf>
    <xf numFmtId="0" fontId="345" fillId="36" borderId="147" xfId="0" applyFont="1" applyFill="1" applyBorder="1" applyAlignment="1">
      <alignment horizontal="center" vertical="center" wrapText="1"/>
    </xf>
    <xf numFmtId="0" fontId="345" fillId="36" borderId="149" xfId="0" applyFont="1" applyFill="1" applyBorder="1" applyAlignment="1">
      <alignment horizontal="center" vertical="center" wrapText="1"/>
    </xf>
    <xf numFmtId="49" fontId="280" fillId="0" borderId="0" xfId="0" applyNumberFormat="1" applyFont="1" applyAlignment="1">
      <alignment horizontal="center" vertical="center" wrapText="1"/>
    </xf>
    <xf numFmtId="0" fontId="280" fillId="2" borderId="0" xfId="0" applyFont="1" applyFill="1" applyAlignment="1">
      <alignment horizontal="left" vertical="center" wrapText="1"/>
    </xf>
    <xf numFmtId="0" fontId="317" fillId="0" borderId="0" xfId="0" applyFont="1" applyAlignment="1">
      <alignment horizontal="left" vertical="center" wrapText="1"/>
    </xf>
    <xf numFmtId="0" fontId="317" fillId="0" borderId="1" xfId="13" applyFont="1" applyBorder="1" applyAlignment="1">
      <alignment horizontal="center" vertical="center" wrapText="1"/>
    </xf>
    <xf numFmtId="0" fontId="317" fillId="0" borderId="1" xfId="0" applyFont="1" applyBorder="1" applyAlignment="1">
      <alignment horizontal="center" vertical="center" wrapText="1"/>
    </xf>
    <xf numFmtId="0" fontId="317" fillId="37" borderId="1" xfId="0" applyFont="1" applyFill="1" applyBorder="1" applyAlignment="1">
      <alignment horizontal="center" vertical="center"/>
    </xf>
    <xf numFmtId="0" fontId="288" fillId="0" borderId="0" xfId="0" applyFont="1" applyAlignment="1">
      <alignment horizontal="center" vertical="center"/>
    </xf>
    <xf numFmtId="0" fontId="320" fillId="2" borderId="0" xfId="27" applyFont="1" applyFill="1" applyAlignment="1">
      <alignment horizontal="center" vertical="center" wrapText="1"/>
    </xf>
    <xf numFmtId="0" fontId="280" fillId="2" borderId="0" xfId="0" applyFont="1" applyFill="1" applyAlignment="1">
      <alignment horizontal="left" vertical="center"/>
    </xf>
    <xf numFmtId="0" fontId="289" fillId="0" borderId="0" xfId="27" applyFont="1" applyAlignment="1">
      <alignment horizontal="center" vertical="center" wrapText="1"/>
    </xf>
    <xf numFmtId="0" fontId="343" fillId="2" borderId="0" xfId="27" applyFont="1" applyFill="1" applyAlignment="1">
      <alignment horizontal="center" vertical="center" wrapText="1"/>
    </xf>
    <xf numFmtId="0" fontId="288" fillId="0" borderId="73" xfId="0" applyFont="1" applyBorder="1" applyAlignment="1">
      <alignment horizontal="center" vertical="center"/>
    </xf>
    <xf numFmtId="0" fontId="288" fillId="0" borderId="76" xfId="0" applyFont="1" applyBorder="1" applyAlignment="1">
      <alignment horizontal="center" vertical="center"/>
    </xf>
    <xf numFmtId="17" fontId="288" fillId="0" borderId="147" xfId="0" applyNumberFormat="1" applyFont="1" applyBorder="1" applyAlignment="1">
      <alignment horizontal="center" vertical="center" wrapText="1"/>
    </xf>
    <xf numFmtId="17" fontId="288" fillId="0" borderId="149" xfId="0" applyNumberFormat="1" applyFont="1" applyBorder="1" applyAlignment="1">
      <alignment horizontal="center" vertical="center" wrapText="1"/>
    </xf>
    <xf numFmtId="168" fontId="288" fillId="0" borderId="147" xfId="1" applyFont="1" applyFill="1" applyBorder="1" applyAlignment="1">
      <alignment horizontal="center" vertical="center" wrapText="1"/>
    </xf>
    <xf numFmtId="168" fontId="288" fillId="0" borderId="149" xfId="1" applyFont="1" applyFill="1" applyBorder="1" applyAlignment="1">
      <alignment horizontal="center" vertical="center" wrapText="1"/>
    </xf>
    <xf numFmtId="0" fontId="345" fillId="36" borderId="81" xfId="0" applyFont="1" applyFill="1" applyBorder="1" applyAlignment="1">
      <alignment horizontal="center" vertical="center" wrapText="1"/>
    </xf>
    <xf numFmtId="0" fontId="345" fillId="36" borderId="42" xfId="0" applyFont="1" applyFill="1" applyBorder="1" applyAlignment="1">
      <alignment horizontal="center" vertical="center" wrapText="1"/>
    </xf>
    <xf numFmtId="0" fontId="59" fillId="0" borderId="146" xfId="35088" applyFont="1" applyFill="1" applyBorder="1" applyAlignment="1">
      <alignment horizontal="center" vertical="center" wrapText="1"/>
    </xf>
    <xf numFmtId="0" fontId="59" fillId="0" borderId="18" xfId="35088" applyFont="1" applyFill="1" applyBorder="1" applyAlignment="1">
      <alignment horizontal="center" vertical="center" wrapText="1"/>
    </xf>
    <xf numFmtId="0" fontId="280" fillId="0" borderId="73" xfId="0" applyFont="1" applyBorder="1" applyAlignment="1">
      <alignment horizontal="center" vertical="center" wrapText="1"/>
    </xf>
    <xf numFmtId="0" fontId="280" fillId="0" borderId="75" xfId="0" applyFont="1" applyBorder="1" applyAlignment="1">
      <alignment horizontal="center" vertical="center" wrapText="1"/>
    </xf>
    <xf numFmtId="0" fontId="280" fillId="0" borderId="148" xfId="0" applyFont="1" applyBorder="1" applyAlignment="1">
      <alignment horizontal="center" vertical="center" wrapText="1"/>
    </xf>
    <xf numFmtId="0" fontId="280" fillId="0" borderId="149" xfId="0" applyFont="1" applyBorder="1" applyAlignment="1">
      <alignment horizontal="center" vertical="center" wrapText="1"/>
    </xf>
    <xf numFmtId="0" fontId="276" fillId="0" borderId="0" xfId="35076" applyFont="1" applyFill="1" applyBorder="1" applyAlignment="1">
      <alignment horizontal="center" vertical="center" wrapText="1"/>
    </xf>
    <xf numFmtId="0" fontId="270" fillId="0" borderId="0" xfId="35076" applyFont="1" applyFill="1" applyBorder="1" applyAlignment="1">
      <alignment horizontal="center" vertical="center"/>
    </xf>
    <xf numFmtId="0" fontId="69" fillId="0" borderId="79" xfId="35088" applyFont="1" applyFill="1" applyBorder="1" applyAlignment="1">
      <alignment horizontal="center" vertical="center" wrapText="1"/>
    </xf>
    <xf numFmtId="0" fontId="69" fillId="0" borderId="18" xfId="35088" applyFont="1" applyFill="1" applyBorder="1" applyAlignment="1">
      <alignment horizontal="center" vertical="center" wrapText="1"/>
    </xf>
    <xf numFmtId="0" fontId="69" fillId="0" borderId="146" xfId="35088" applyFont="1" applyFill="1" applyBorder="1" applyAlignment="1">
      <alignment horizontal="center" vertical="center" wrapText="1"/>
    </xf>
    <xf numFmtId="0" fontId="280" fillId="0" borderId="147" xfId="0" applyFont="1" applyBorder="1" applyAlignment="1">
      <alignment horizontal="center" vertical="center" wrapText="1"/>
    </xf>
    <xf numFmtId="0" fontId="69" fillId="0" borderId="38" xfId="35088" applyFont="1" applyFill="1" applyBorder="1" applyAlignment="1">
      <alignment horizontal="center" vertical="center" wrapText="1"/>
    </xf>
    <xf numFmtId="49" fontId="280" fillId="0" borderId="75" xfId="0" applyNumberFormat="1" applyFont="1" applyBorder="1" applyAlignment="1">
      <alignment horizontal="center" vertical="center" wrapText="1"/>
    </xf>
    <xf numFmtId="0" fontId="280" fillId="0" borderId="76" xfId="0" applyFont="1" applyBorder="1" applyAlignment="1">
      <alignment horizontal="center" vertical="center" wrapText="1"/>
    </xf>
    <xf numFmtId="0" fontId="279" fillId="0" borderId="0" xfId="4" applyFont="1" applyAlignment="1">
      <alignment horizontal="justify" vertical="center" wrapText="1"/>
    </xf>
    <xf numFmtId="49" fontId="280" fillId="0" borderId="147" xfId="0" applyNumberFormat="1" applyFont="1" applyBorder="1" applyAlignment="1">
      <alignment horizontal="center" vertical="center" wrapText="1"/>
    </xf>
    <xf numFmtId="49" fontId="280" fillId="0" borderId="148" xfId="0" applyNumberFormat="1" applyFont="1" applyBorder="1" applyAlignment="1">
      <alignment horizontal="center" vertical="center" wrapText="1"/>
    </xf>
    <xf numFmtId="49" fontId="280" fillId="0" borderId="149" xfId="0" applyNumberFormat="1" applyFont="1" applyBorder="1" applyAlignment="1">
      <alignment horizontal="center" vertical="center" wrapText="1"/>
    </xf>
    <xf numFmtId="0" fontId="280" fillId="0" borderId="0" xfId="0" applyFont="1" applyAlignment="1">
      <alignment horizontal="left" vertical="center"/>
    </xf>
    <xf numFmtId="17" fontId="280" fillId="0" borderId="73" xfId="0" applyNumberFormat="1" applyFont="1" applyBorder="1" applyAlignment="1">
      <alignment horizontal="center" vertical="center" wrapText="1"/>
    </xf>
    <xf numFmtId="17" fontId="280" fillId="0" borderId="76" xfId="0" applyNumberFormat="1" applyFont="1" applyBorder="1" applyAlignment="1">
      <alignment horizontal="center" vertical="center" wrapText="1"/>
    </xf>
    <xf numFmtId="168" fontId="288" fillId="0" borderId="147" xfId="1" applyFont="1" applyFill="1" applyBorder="1" applyAlignment="1">
      <alignment horizontal="center" vertical="center"/>
    </xf>
    <xf numFmtId="168" fontId="288" fillId="0" borderId="149" xfId="1" applyFont="1" applyFill="1" applyBorder="1" applyAlignment="1">
      <alignment horizontal="center" vertical="center"/>
    </xf>
    <xf numFmtId="17" fontId="288" fillId="0" borderId="35" xfId="0" applyNumberFormat="1" applyFont="1" applyBorder="1" applyAlignment="1">
      <alignment horizontal="center" vertical="center" wrapText="1"/>
    </xf>
    <xf numFmtId="17" fontId="288" fillId="0" borderId="2" xfId="0" applyNumberFormat="1" applyFont="1" applyBorder="1" applyAlignment="1">
      <alignment horizontal="center" vertical="center" wrapText="1"/>
    </xf>
    <xf numFmtId="0" fontId="279" fillId="0" borderId="0" xfId="0" applyFont="1" applyAlignment="1">
      <alignment horizontal="left" vertical="center" wrapText="1"/>
    </xf>
    <xf numFmtId="0" fontId="280" fillId="0" borderId="170" xfId="0" applyFont="1" applyBorder="1" applyAlignment="1">
      <alignment horizontal="center" vertical="center"/>
    </xf>
    <xf numFmtId="0" fontId="288" fillId="2" borderId="3" xfId="0" applyFont="1" applyFill="1" applyBorder="1" applyAlignment="1">
      <alignment horizontal="center" vertical="center"/>
    </xf>
    <xf numFmtId="0" fontId="288" fillId="2" borderId="0" xfId="0" applyFont="1" applyFill="1" applyAlignment="1">
      <alignment horizontal="center" vertical="center"/>
    </xf>
    <xf numFmtId="0" fontId="288" fillId="2" borderId="168" xfId="0" applyFont="1" applyFill="1" applyBorder="1" applyAlignment="1">
      <alignment horizontal="center" vertical="center"/>
    </xf>
    <xf numFmtId="0" fontId="288" fillId="2" borderId="11" xfId="0" applyFont="1" applyFill="1" applyBorder="1" applyAlignment="1">
      <alignment horizontal="center" vertical="center"/>
    </xf>
    <xf numFmtId="0" fontId="288" fillId="2" borderId="9" xfId="0" applyFont="1" applyFill="1" applyBorder="1" applyAlignment="1">
      <alignment horizontal="center" vertical="center"/>
    </xf>
    <xf numFmtId="0" fontId="288" fillId="2" borderId="10" xfId="0" applyFont="1" applyFill="1" applyBorder="1" applyAlignment="1">
      <alignment horizontal="center" vertical="center"/>
    </xf>
    <xf numFmtId="0" fontId="280" fillId="0" borderId="60" xfId="0" applyFont="1" applyBorder="1" applyAlignment="1">
      <alignment horizontal="center" vertical="center" wrapText="1"/>
    </xf>
    <xf numFmtId="0" fontId="280" fillId="0" borderId="18" xfId="0" applyFont="1" applyBorder="1" applyAlignment="1">
      <alignment horizontal="center" vertical="center" wrapText="1"/>
    </xf>
    <xf numFmtId="0" fontId="351" fillId="0" borderId="1" xfId="0" applyFont="1" applyBorder="1" applyAlignment="1">
      <alignment horizontal="center" vertical="center" wrapText="1"/>
    </xf>
    <xf numFmtId="0" fontId="289" fillId="0" borderId="1" xfId="0" applyFont="1" applyBorder="1" applyAlignment="1">
      <alignment horizontal="center" vertical="center" wrapText="1"/>
    </xf>
    <xf numFmtId="0" fontId="317" fillId="30" borderId="13" xfId="0" applyFont="1" applyFill="1" applyBorder="1" applyAlignment="1">
      <alignment horizontal="center" vertical="center" wrapText="1"/>
    </xf>
    <xf numFmtId="0" fontId="317" fillId="30" borderId="14" xfId="0" applyFont="1" applyFill="1" applyBorder="1" applyAlignment="1">
      <alignment horizontal="center" vertical="center" wrapText="1"/>
    </xf>
    <xf numFmtId="49" fontId="317" fillId="0" borderId="0" xfId="0" applyNumberFormat="1" applyFont="1" applyAlignment="1">
      <alignment horizontal="center" vertical="center" wrapText="1"/>
    </xf>
    <xf numFmtId="49" fontId="325" fillId="0" borderId="0" xfId="0" applyNumberFormat="1" applyFont="1" applyAlignment="1">
      <alignment horizontal="center" vertical="center" wrapText="1"/>
    </xf>
    <xf numFmtId="181" fontId="317" fillId="32" borderId="0" xfId="0" applyNumberFormat="1" applyFont="1" applyFill="1" applyAlignment="1">
      <alignment horizontal="left" vertical="center"/>
    </xf>
    <xf numFmtId="43" fontId="330" fillId="0" borderId="17" xfId="0" applyNumberFormat="1" applyFont="1" applyBorder="1" applyAlignment="1">
      <alignment horizontal="left" vertical="center" wrapText="1"/>
    </xf>
    <xf numFmtId="43" fontId="330" fillId="0" borderId="41" xfId="0" applyNumberFormat="1" applyFont="1" applyBorder="1" applyAlignment="1">
      <alignment horizontal="left" vertical="center" wrapText="1"/>
    </xf>
    <xf numFmtId="43" fontId="330" fillId="0" borderId="49" xfId="0" applyNumberFormat="1" applyFont="1" applyBorder="1" applyAlignment="1">
      <alignment horizontal="left" vertical="center" wrapText="1"/>
    </xf>
    <xf numFmtId="0" fontId="270" fillId="0" borderId="0" xfId="0" applyFont="1" applyAlignment="1">
      <alignment horizontal="center" vertical="center" wrapText="1"/>
    </xf>
    <xf numFmtId="0" fontId="317" fillId="0" borderId="0" xfId="0" applyFont="1" applyAlignment="1">
      <alignment horizontal="center" vertical="center" wrapText="1"/>
    </xf>
    <xf numFmtId="49" fontId="270" fillId="0" borderId="0" xfId="0" applyNumberFormat="1" applyFont="1" applyAlignment="1">
      <alignment horizontal="center" vertical="center" wrapText="1"/>
    </xf>
    <xf numFmtId="0" fontId="317" fillId="30" borderId="15" xfId="0" applyFont="1" applyFill="1" applyBorder="1" applyAlignment="1">
      <alignment horizontal="center" vertical="center" wrapText="1"/>
    </xf>
    <xf numFmtId="181" fontId="293" fillId="35" borderId="20" xfId="0" applyNumberFormat="1" applyFont="1" applyFill="1" applyBorder="1" applyAlignment="1">
      <alignment horizontal="center" vertical="center" wrapText="1"/>
    </xf>
    <xf numFmtId="181" fontId="293" fillId="35" borderId="44" xfId="0" applyNumberFormat="1" applyFont="1" applyFill="1" applyBorder="1" applyAlignment="1">
      <alignment horizontal="center" vertical="center" wrapText="1"/>
    </xf>
    <xf numFmtId="181" fontId="293" fillId="35" borderId="33" xfId="0" applyNumberFormat="1" applyFont="1" applyFill="1" applyBorder="1" applyAlignment="1">
      <alignment horizontal="center" vertical="center" wrapText="1"/>
    </xf>
    <xf numFmtId="181" fontId="293" fillId="35" borderId="5" xfId="0" applyNumberFormat="1" applyFont="1" applyFill="1" applyBorder="1" applyAlignment="1">
      <alignment horizontal="center" vertical="center" wrapText="1"/>
    </xf>
    <xf numFmtId="181" fontId="293" fillId="35" borderId="42" xfId="0" applyNumberFormat="1" applyFont="1" applyFill="1" applyBorder="1" applyAlignment="1">
      <alignment horizontal="center" vertical="center" wrapText="1"/>
    </xf>
    <xf numFmtId="181" fontId="317" fillId="0" borderId="0" xfId="0" applyNumberFormat="1" applyFont="1" applyAlignment="1">
      <alignment horizontal="left" vertical="center"/>
    </xf>
    <xf numFmtId="181" fontId="293" fillId="35" borderId="1" xfId="0" applyNumberFormat="1" applyFont="1" applyFill="1" applyBorder="1" applyAlignment="1">
      <alignment horizontal="center" vertical="center" wrapText="1"/>
    </xf>
    <xf numFmtId="44" fontId="279" fillId="0" borderId="164" xfId="4" applyNumberFormat="1" applyFont="1" applyBorder="1" applyAlignment="1">
      <alignment horizontal="left" vertical="center"/>
    </xf>
    <xf numFmtId="44" fontId="279" fillId="0" borderId="166" xfId="4" applyNumberFormat="1" applyFont="1" applyBorder="1" applyAlignment="1">
      <alignment horizontal="left" vertical="center"/>
    </xf>
    <xf numFmtId="44" fontId="279" fillId="0" borderId="167" xfId="4" applyNumberFormat="1" applyFont="1" applyBorder="1" applyAlignment="1">
      <alignment horizontal="left" vertical="center"/>
    </xf>
    <xf numFmtId="44" fontId="279" fillId="0" borderId="161" xfId="4" applyNumberFormat="1" applyFont="1" applyBorder="1" applyAlignment="1">
      <alignment horizontal="left" vertical="center"/>
    </xf>
    <xf numFmtId="44" fontId="279" fillId="0" borderId="162" xfId="4" applyNumberFormat="1" applyFont="1" applyBorder="1" applyAlignment="1">
      <alignment horizontal="left" vertical="center"/>
    </xf>
    <xf numFmtId="44" fontId="279" fillId="0" borderId="163" xfId="4" applyNumberFormat="1" applyFont="1" applyBorder="1" applyAlignment="1">
      <alignment horizontal="left" vertical="center"/>
    </xf>
    <xf numFmtId="0" fontId="0" fillId="0" borderId="0" xfId="0" applyAlignment="1">
      <alignment horizontal="left" vertical="center" wrapText="1"/>
    </xf>
    <xf numFmtId="0" fontId="0" fillId="0" borderId="0" xfId="0" applyAlignment="1">
      <alignment vertical="center" wrapText="1"/>
    </xf>
    <xf numFmtId="0" fontId="317" fillId="30" borderId="9" xfId="4" applyFont="1" applyFill="1" applyBorder="1" applyAlignment="1">
      <alignment horizontal="center" vertical="center" wrapText="1"/>
    </xf>
    <xf numFmtId="0" fontId="317" fillId="30" borderId="0" xfId="4" applyFont="1" applyFill="1" applyAlignment="1">
      <alignment horizontal="center" vertical="center" wrapText="1"/>
    </xf>
    <xf numFmtId="0" fontId="317" fillId="0" borderId="87" xfId="0" applyFont="1" applyBorder="1" applyAlignment="1">
      <alignment horizontal="center" vertical="center" wrapText="1"/>
    </xf>
    <xf numFmtId="0" fontId="0" fillId="0" borderId="36" xfId="0" applyBorder="1" applyAlignment="1">
      <alignment horizontal="center" vertical="center" wrapText="1"/>
    </xf>
    <xf numFmtId="49" fontId="317" fillId="2" borderId="0" xfId="0" applyNumberFormat="1" applyFont="1" applyFill="1" applyAlignment="1">
      <alignment horizontal="center" vertical="center" wrapText="1"/>
    </xf>
    <xf numFmtId="0" fontId="317" fillId="2" borderId="0" xfId="44059" applyFont="1" applyFill="1" applyAlignment="1">
      <alignment horizontal="left" vertical="center"/>
    </xf>
    <xf numFmtId="0" fontId="0" fillId="0" borderId="80" xfId="0" applyBorder="1" applyAlignment="1">
      <alignment horizontal="center" vertical="center" wrapText="1"/>
    </xf>
    <xf numFmtId="0" fontId="0" fillId="0" borderId="18"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25" fillId="0" borderId="156" xfId="0" applyFont="1" applyBorder="1" applyAlignment="1">
      <alignment horizontal="left"/>
    </xf>
    <xf numFmtId="0" fontId="386" fillId="0" borderId="0" xfId="0" applyFont="1" applyAlignment="1">
      <alignment horizontal="left" vertical="center" wrapText="1"/>
    </xf>
    <xf numFmtId="0" fontId="0" fillId="0" borderId="0" xfId="0" applyAlignment="1">
      <alignment horizontal="justify" vertical="center" wrapText="1"/>
    </xf>
    <xf numFmtId="0" fontId="0" fillId="0" borderId="0" xfId="0" applyAlignment="1">
      <alignment horizontal="justify" vertical="center"/>
    </xf>
    <xf numFmtId="44" fontId="280" fillId="0" borderId="156" xfId="4" applyNumberFormat="1" applyFont="1" applyBorder="1" applyAlignment="1">
      <alignment horizontal="left" vertical="center"/>
    </xf>
    <xf numFmtId="167" fontId="317" fillId="0" borderId="95" xfId="4" applyNumberFormat="1" applyFont="1" applyBorder="1" applyAlignment="1">
      <alignment horizontal="left" vertical="center"/>
    </xf>
    <xf numFmtId="167" fontId="317" fillId="0" borderId="96" xfId="4" applyNumberFormat="1" applyFont="1" applyBorder="1" applyAlignment="1">
      <alignment horizontal="left" vertical="center"/>
    </xf>
    <xf numFmtId="167" fontId="317" fillId="0" borderId="97" xfId="4" applyNumberFormat="1" applyFont="1" applyBorder="1" applyAlignment="1">
      <alignment horizontal="left" vertical="center"/>
    </xf>
    <xf numFmtId="0" fontId="0" fillId="0" borderId="161" xfId="0" applyBorder="1" applyAlignment="1">
      <alignment horizontal="center"/>
    </xf>
    <xf numFmtId="0" fontId="0" fillId="0" borderId="162" xfId="0" applyBorder="1" applyAlignment="1">
      <alignment horizontal="center"/>
    </xf>
    <xf numFmtId="0" fontId="0" fillId="0" borderId="163" xfId="0" applyBorder="1" applyAlignment="1">
      <alignment horizontal="center"/>
    </xf>
    <xf numFmtId="0" fontId="317" fillId="30" borderId="6" xfId="4" applyFont="1" applyFill="1" applyBorder="1" applyAlignment="1">
      <alignment horizontal="center" vertical="center" wrapText="1"/>
    </xf>
    <xf numFmtId="0" fontId="317" fillId="30" borderId="7" xfId="4" applyFont="1" applyFill="1" applyBorder="1" applyAlignment="1">
      <alignment horizontal="center" vertical="center" wrapText="1"/>
    </xf>
    <xf numFmtId="0" fontId="317" fillId="30" borderId="120" xfId="4" applyFont="1" applyFill="1" applyBorder="1" applyAlignment="1">
      <alignment horizontal="center" vertical="center" wrapText="1"/>
    </xf>
    <xf numFmtId="0" fontId="317" fillId="30" borderId="10" xfId="4" applyFont="1" applyFill="1" applyBorder="1" applyAlignment="1">
      <alignment horizontal="center" vertical="center" wrapText="1"/>
    </xf>
    <xf numFmtId="0" fontId="317" fillId="30" borderId="11" xfId="4" applyFont="1" applyFill="1" applyBorder="1" applyAlignment="1">
      <alignment horizontal="center" vertical="center" wrapText="1"/>
    </xf>
    <xf numFmtId="0" fontId="317" fillId="30" borderId="121" xfId="4" applyFont="1" applyFill="1" applyBorder="1" applyAlignment="1">
      <alignment horizontal="center" vertical="center" wrapText="1"/>
    </xf>
    <xf numFmtId="0" fontId="317" fillId="0" borderId="0" xfId="44059" applyFont="1" applyAlignment="1">
      <alignment horizontal="center" vertical="center"/>
    </xf>
    <xf numFmtId="0" fontId="317" fillId="2" borderId="0" xfId="4" applyFont="1" applyFill="1" applyAlignment="1">
      <alignment horizontal="center" vertical="center" wrapText="1"/>
    </xf>
    <xf numFmtId="0" fontId="317" fillId="2" borderId="11" xfId="4" applyFont="1" applyFill="1" applyBorder="1" applyAlignment="1">
      <alignment horizontal="center" vertical="center" wrapText="1"/>
    </xf>
    <xf numFmtId="0" fontId="317" fillId="2" borderId="170" xfId="44059" applyFont="1" applyFill="1" applyBorder="1" applyAlignment="1">
      <alignment horizontal="center" vertical="center" wrapText="1"/>
    </xf>
    <xf numFmtId="0" fontId="317" fillId="2" borderId="170" xfId="44059" applyFont="1" applyFill="1" applyBorder="1" applyAlignment="1">
      <alignment vertical="center" wrapText="1"/>
    </xf>
    <xf numFmtId="204" fontId="317" fillId="2" borderId="169" xfId="44059" applyNumberFormat="1" applyFont="1" applyFill="1" applyBorder="1" applyAlignment="1">
      <alignment horizontal="center" vertical="center"/>
    </xf>
    <xf numFmtId="204" fontId="317" fillId="2" borderId="171" xfId="44059" applyNumberFormat="1" applyFont="1" applyFill="1" applyBorder="1" applyAlignment="1">
      <alignment horizontal="center" vertical="center"/>
    </xf>
    <xf numFmtId="204" fontId="317" fillId="2" borderId="172" xfId="44059" applyNumberFormat="1" applyFont="1" applyFill="1" applyBorder="1" applyAlignment="1">
      <alignment horizontal="center" vertical="center"/>
    </xf>
    <xf numFmtId="49" fontId="317" fillId="0" borderId="0" xfId="4" applyNumberFormat="1" applyFont="1" applyAlignment="1">
      <alignment horizontal="center" vertical="center"/>
    </xf>
    <xf numFmtId="49" fontId="317" fillId="30" borderId="0" xfId="4" applyNumberFormat="1" applyFont="1" applyFill="1" applyAlignment="1">
      <alignment horizontal="center" vertical="center"/>
    </xf>
    <xf numFmtId="0" fontId="274" fillId="0" borderId="0" xfId="44087" applyFont="1" applyAlignment="1">
      <alignment horizontal="center"/>
    </xf>
    <xf numFmtId="0" fontId="317" fillId="30" borderId="0" xfId="4" applyFont="1" applyFill="1" applyAlignment="1">
      <alignment horizontal="center" vertical="center"/>
    </xf>
    <xf numFmtId="49" fontId="317" fillId="0" borderId="0" xfId="4" applyNumberFormat="1" applyFont="1" applyAlignment="1">
      <alignment horizontal="center" vertical="center" wrapText="1"/>
    </xf>
    <xf numFmtId="49" fontId="317" fillId="30" borderId="13" xfId="0" applyNumberFormat="1" applyFont="1" applyFill="1" applyBorder="1" applyAlignment="1">
      <alignment horizontal="center" vertical="center" wrapText="1"/>
    </xf>
    <xf numFmtId="49" fontId="317" fillId="30" borderId="14" xfId="0" applyNumberFormat="1" applyFont="1" applyFill="1" applyBorder="1" applyAlignment="1">
      <alignment horizontal="center" vertical="center"/>
    </xf>
    <xf numFmtId="49" fontId="317" fillId="30" borderId="15" xfId="0" applyNumberFormat="1" applyFont="1" applyFill="1" applyBorder="1" applyAlignment="1">
      <alignment horizontal="center" vertical="center"/>
    </xf>
    <xf numFmtId="0" fontId="277" fillId="4" borderId="1" xfId="13" applyFont="1" applyFill="1" applyBorder="1" applyAlignment="1">
      <alignment horizontal="center" vertical="center" wrapText="1"/>
    </xf>
    <xf numFmtId="0" fontId="0" fillId="0" borderId="1" xfId="0" applyBorder="1" applyAlignment="1">
      <alignment vertical="center" wrapText="1"/>
    </xf>
    <xf numFmtId="0" fontId="0" fillId="0" borderId="123" xfId="0" applyBorder="1" applyAlignment="1">
      <alignment vertical="center" wrapText="1"/>
    </xf>
    <xf numFmtId="0" fontId="277" fillId="4" borderId="70" xfId="13" applyFont="1" applyFill="1" applyBorder="1" applyAlignment="1">
      <alignment horizontal="center" vertical="center" wrapText="1"/>
    </xf>
    <xf numFmtId="0" fontId="277" fillId="4" borderId="4" xfId="13" applyFont="1" applyFill="1" applyBorder="1" applyAlignment="1">
      <alignment horizontal="center" vertical="center" wrapText="1"/>
    </xf>
    <xf numFmtId="0" fontId="277" fillId="4" borderId="77" xfId="13" applyFont="1" applyFill="1" applyBorder="1" applyAlignment="1">
      <alignment horizontal="center" vertical="center" wrapText="1"/>
    </xf>
    <xf numFmtId="0" fontId="277" fillId="4" borderId="87" xfId="13" applyFont="1" applyFill="1" applyBorder="1" applyAlignment="1">
      <alignment horizontal="center" vertical="center" wrapText="1"/>
    </xf>
    <xf numFmtId="0" fontId="274" fillId="4" borderId="1" xfId="0" applyFont="1" applyFill="1" applyBorder="1" applyAlignment="1">
      <alignment horizontal="center" vertical="center" wrapText="1"/>
    </xf>
    <xf numFmtId="0" fontId="277" fillId="4" borderId="92" xfId="13" applyFont="1" applyFill="1" applyBorder="1" applyAlignment="1">
      <alignment horizontal="center" vertical="center" wrapText="1"/>
    </xf>
    <xf numFmtId="0" fontId="342" fillId="30" borderId="9" xfId="35116" applyFont="1" applyFill="1" applyBorder="1" applyAlignment="1">
      <alignment horizontal="center" vertical="center" wrapText="1"/>
    </xf>
    <xf numFmtId="0" fontId="342" fillId="30" borderId="0" xfId="35116" applyFont="1" applyFill="1" applyAlignment="1">
      <alignment horizontal="center" vertical="center" wrapText="1"/>
    </xf>
    <xf numFmtId="0" fontId="280" fillId="40" borderId="170" xfId="44409" applyFont="1" applyFill="1" applyBorder="1" applyAlignment="1">
      <alignment horizontal="center" vertical="center"/>
    </xf>
    <xf numFmtId="0" fontId="279" fillId="40" borderId="170" xfId="44409" applyFont="1" applyFill="1" applyBorder="1" applyAlignment="1">
      <alignment horizontal="center" vertical="center"/>
    </xf>
    <xf numFmtId="196" fontId="279" fillId="40" borderId="170" xfId="44409" applyNumberFormat="1" applyFont="1" applyFill="1" applyBorder="1" applyAlignment="1">
      <alignment horizontal="center" vertical="center"/>
    </xf>
    <xf numFmtId="196" fontId="279" fillId="40" borderId="170" xfId="44409" applyNumberFormat="1" applyFont="1" applyFill="1" applyBorder="1" applyAlignment="1">
      <alignment horizontal="center" vertical="center" wrapText="1"/>
    </xf>
    <xf numFmtId="198" fontId="279" fillId="40" borderId="170" xfId="44409" applyNumberFormat="1" applyFont="1" applyFill="1" applyBorder="1" applyAlignment="1">
      <alignment horizontal="center" vertical="center"/>
    </xf>
    <xf numFmtId="0" fontId="280" fillId="2" borderId="170" xfId="44409" applyFont="1" applyFill="1" applyBorder="1" applyAlignment="1">
      <alignment horizontal="center" vertical="center"/>
    </xf>
    <xf numFmtId="0" fontId="279" fillId="2" borderId="170" xfId="44409" applyFont="1" applyFill="1" applyBorder="1" applyAlignment="1">
      <alignment horizontal="center" vertical="center"/>
    </xf>
    <xf numFmtId="196" fontId="279" fillId="2" borderId="170" xfId="44409" applyNumberFormat="1" applyFont="1" applyFill="1" applyBorder="1" applyAlignment="1">
      <alignment horizontal="center" vertical="center"/>
    </xf>
    <xf numFmtId="0" fontId="279" fillId="2" borderId="170" xfId="44409" applyFont="1" applyFill="1" applyBorder="1" applyAlignment="1">
      <alignment horizontal="center" vertical="center" wrapText="1"/>
    </xf>
    <xf numFmtId="196" fontId="279" fillId="2" borderId="170" xfId="44409" applyNumberFormat="1" applyFont="1" applyFill="1" applyBorder="1" applyAlignment="1">
      <alignment horizontal="center" vertical="center" wrapText="1"/>
    </xf>
    <xf numFmtId="198" fontId="279" fillId="2" borderId="170" xfId="44409" applyNumberFormat="1" applyFont="1" applyFill="1" applyBorder="1" applyAlignment="1">
      <alignment horizontal="center" vertical="center"/>
    </xf>
    <xf numFmtId="0" fontId="280" fillId="0" borderId="170" xfId="44409" applyFont="1" applyBorder="1" applyAlignment="1">
      <alignment horizontal="center" vertical="center" wrapText="1"/>
    </xf>
    <xf numFmtId="0" fontId="280" fillId="0" borderId="170" xfId="44409" applyFont="1" applyBorder="1" applyAlignment="1">
      <alignment horizontal="center" vertical="center"/>
    </xf>
    <xf numFmtId="0" fontId="279" fillId="0" borderId="170" xfId="44409" applyFont="1" applyBorder="1" applyAlignment="1">
      <alignment horizontal="center" vertical="center"/>
    </xf>
    <xf numFmtId="0" fontId="279" fillId="0" borderId="170" xfId="44409" applyFont="1" applyBorder="1" applyAlignment="1">
      <alignment horizontal="center" vertical="center" wrapText="1"/>
    </xf>
    <xf numFmtId="196" fontId="279" fillId="0" borderId="170" xfId="44409" applyNumberFormat="1" applyFont="1" applyBorder="1" applyAlignment="1">
      <alignment horizontal="center" vertical="center" wrapText="1"/>
    </xf>
    <xf numFmtId="0" fontId="279" fillId="40" borderId="170" xfId="0" applyFont="1" applyFill="1" applyBorder="1" applyAlignment="1">
      <alignment horizontal="center" vertical="center" wrapText="1"/>
    </xf>
    <xf numFmtId="198" fontId="279" fillId="40" borderId="170" xfId="0" applyNumberFormat="1" applyFont="1" applyFill="1" applyBorder="1" applyAlignment="1">
      <alignment horizontal="center" vertical="center" wrapText="1"/>
    </xf>
    <xf numFmtId="0" fontId="280" fillId="0" borderId="158" xfId="44409" applyFont="1" applyBorder="1" applyAlignment="1">
      <alignment horizontal="center" vertical="center" wrapText="1"/>
    </xf>
    <xf numFmtId="0" fontId="280" fillId="0" borderId="31" xfId="44409" applyFont="1" applyBorder="1" applyAlignment="1">
      <alignment horizontal="center" vertical="center" wrapText="1"/>
    </xf>
    <xf numFmtId="0" fontId="280" fillId="0" borderId="18" xfId="44409" applyFont="1" applyBorder="1" applyAlignment="1">
      <alignment horizontal="center" vertical="center" wrapText="1"/>
    </xf>
    <xf numFmtId="0" fontId="280" fillId="0" borderId="158" xfId="44409" applyFont="1" applyBorder="1" applyAlignment="1">
      <alignment horizontal="center" vertical="center"/>
    </xf>
    <xf numFmtId="0" fontId="280" fillId="0" borderId="31" xfId="44409" applyFont="1" applyBorder="1" applyAlignment="1">
      <alignment horizontal="center" vertical="center"/>
    </xf>
    <xf numFmtId="0" fontId="280" fillId="0" borderId="18" xfId="44409" applyFont="1" applyBorder="1" applyAlignment="1">
      <alignment horizontal="center" vertical="center"/>
    </xf>
    <xf numFmtId="0" fontId="279" fillId="0" borderId="158" xfId="44409" applyFont="1" applyBorder="1" applyAlignment="1">
      <alignment horizontal="center" vertical="center"/>
    </xf>
    <xf numFmtId="0" fontId="279" fillId="0" borderId="31" xfId="44409" applyFont="1" applyBorder="1" applyAlignment="1">
      <alignment horizontal="center" vertical="center"/>
    </xf>
    <xf numFmtId="0" fontId="279" fillId="0" borderId="18" xfId="44409" applyFont="1" applyBorder="1" applyAlignment="1">
      <alignment horizontal="center" vertical="center"/>
    </xf>
    <xf numFmtId="196" fontId="279" fillId="0" borderId="158" xfId="44409" applyNumberFormat="1" applyFont="1" applyBorder="1" applyAlignment="1">
      <alignment horizontal="center" vertical="center"/>
    </xf>
    <xf numFmtId="196" fontId="279" fillId="0" borderId="31" xfId="44409" applyNumberFormat="1" applyFont="1" applyBorder="1" applyAlignment="1">
      <alignment horizontal="center" vertical="center"/>
    </xf>
    <xf numFmtId="196" fontId="279" fillId="0" borderId="18" xfId="44409" applyNumberFormat="1" applyFont="1" applyBorder="1" applyAlignment="1">
      <alignment horizontal="center" vertical="center"/>
    </xf>
    <xf numFmtId="198" fontId="279" fillId="0" borderId="158" xfId="0" applyNumberFormat="1" applyFont="1" applyBorder="1" applyAlignment="1">
      <alignment horizontal="center" vertical="center" wrapText="1"/>
    </xf>
    <xf numFmtId="198" fontId="279" fillId="0" borderId="31" xfId="0" applyNumberFormat="1" applyFont="1" applyBorder="1" applyAlignment="1">
      <alignment horizontal="center" vertical="center" wrapText="1"/>
    </xf>
    <xf numFmtId="198" fontId="279" fillId="0" borderId="18" xfId="0" applyNumberFormat="1" applyFont="1" applyBorder="1" applyAlignment="1">
      <alignment horizontal="center" vertical="center" wrapText="1"/>
    </xf>
    <xf numFmtId="0" fontId="280" fillId="40" borderId="170" xfId="0" applyFont="1" applyFill="1" applyBorder="1" applyAlignment="1">
      <alignment horizontal="center" vertical="center" wrapText="1"/>
    </xf>
    <xf numFmtId="196" fontId="279" fillId="40" borderId="170" xfId="0" applyNumberFormat="1" applyFont="1" applyFill="1" applyBorder="1" applyAlignment="1">
      <alignment horizontal="center" vertical="center" wrapText="1"/>
    </xf>
    <xf numFmtId="196" fontId="280" fillId="0" borderId="158" xfId="44409" applyNumberFormat="1" applyFont="1" applyBorder="1" applyAlignment="1">
      <alignment horizontal="center" vertical="center" wrapText="1"/>
    </xf>
    <xf numFmtId="196" fontId="280" fillId="0" borderId="31" xfId="44409" applyNumberFormat="1" applyFont="1" applyBorder="1" applyAlignment="1">
      <alignment horizontal="center" vertical="center" wrapText="1"/>
    </xf>
    <xf numFmtId="196" fontId="280" fillId="0" borderId="18" xfId="44409" applyNumberFormat="1" applyFont="1" applyBorder="1" applyAlignment="1">
      <alignment horizontal="center" vertical="center" wrapText="1"/>
    </xf>
    <xf numFmtId="1" fontId="279" fillId="0" borderId="170" xfId="44409" applyNumberFormat="1" applyFont="1" applyBorder="1" applyAlignment="1">
      <alignment horizontal="center" vertical="center" wrapText="1"/>
    </xf>
    <xf numFmtId="196" fontId="279" fillId="0" borderId="158" xfId="44409" applyNumberFormat="1" applyFont="1" applyBorder="1" applyAlignment="1">
      <alignment horizontal="center" vertical="center" wrapText="1"/>
    </xf>
    <xf numFmtId="196" fontId="279" fillId="0" borderId="31" xfId="44409" applyNumberFormat="1" applyFont="1" applyBorder="1" applyAlignment="1">
      <alignment horizontal="center" vertical="center" wrapText="1"/>
    </xf>
    <xf numFmtId="196" fontId="279" fillId="0" borderId="18" xfId="44409" applyNumberFormat="1" applyFont="1" applyBorder="1" applyAlignment="1">
      <alignment horizontal="center" vertical="center" wrapText="1"/>
    </xf>
    <xf numFmtId="196" fontId="279" fillId="40" borderId="158" xfId="44409" applyNumberFormat="1" applyFont="1" applyFill="1" applyBorder="1" applyAlignment="1">
      <alignment horizontal="center" vertical="center" wrapText="1"/>
    </xf>
    <xf numFmtId="196" fontId="279" fillId="40" borderId="31" xfId="44409" applyNumberFormat="1" applyFont="1" applyFill="1" applyBorder="1" applyAlignment="1">
      <alignment horizontal="center" vertical="center" wrapText="1"/>
    </xf>
    <xf numFmtId="0" fontId="280" fillId="2" borderId="158" xfId="44409" applyFont="1" applyFill="1" applyBorder="1" applyAlignment="1">
      <alignment horizontal="center" vertical="center" wrapText="1"/>
    </xf>
    <xf numFmtId="0" fontId="280" fillId="2" borderId="31" xfId="44409" applyFont="1" applyFill="1" applyBorder="1" applyAlignment="1">
      <alignment horizontal="center" vertical="center" wrapText="1"/>
    </xf>
    <xf numFmtId="0" fontId="279" fillId="2" borderId="158" xfId="44409" applyFont="1" applyFill="1" applyBorder="1" applyAlignment="1">
      <alignment horizontal="center" vertical="center" wrapText="1"/>
    </xf>
    <xf numFmtId="0" fontId="279" fillId="2" borderId="31" xfId="44409" applyFont="1" applyFill="1" applyBorder="1" applyAlignment="1">
      <alignment horizontal="center" vertical="center" wrapText="1"/>
    </xf>
    <xf numFmtId="198" fontId="279" fillId="2" borderId="158" xfId="44409" applyNumberFormat="1" applyFont="1" applyFill="1" applyBorder="1" applyAlignment="1">
      <alignment horizontal="center" vertical="center" wrapText="1"/>
    </xf>
    <xf numFmtId="198" fontId="279" fillId="2" borderId="31" xfId="44409" applyNumberFormat="1" applyFont="1" applyFill="1" applyBorder="1" applyAlignment="1">
      <alignment horizontal="center" vertical="center" wrapText="1"/>
    </xf>
    <xf numFmtId="196" fontId="279" fillId="2" borderId="158" xfId="44409" applyNumberFormat="1" applyFont="1" applyFill="1" applyBorder="1" applyAlignment="1">
      <alignment horizontal="center" vertical="center" wrapText="1"/>
    </xf>
    <xf numFmtId="196" fontId="279" fillId="2" borderId="31" xfId="44409" applyNumberFormat="1" applyFont="1" applyFill="1" applyBorder="1" applyAlignment="1">
      <alignment horizontal="center" vertical="center" wrapText="1"/>
    </xf>
    <xf numFmtId="0" fontId="279" fillId="40" borderId="158" xfId="44409" applyFont="1" applyFill="1" applyBorder="1" applyAlignment="1">
      <alignment horizontal="center" vertical="center" wrapText="1"/>
    </xf>
    <xf numFmtId="0" fontId="279" fillId="40" borderId="31" xfId="44409" applyFont="1" applyFill="1" applyBorder="1" applyAlignment="1">
      <alignment horizontal="center" vertical="center" wrapText="1"/>
    </xf>
    <xf numFmtId="0" fontId="279" fillId="40" borderId="18" xfId="44409" applyFont="1" applyFill="1" applyBorder="1" applyAlignment="1">
      <alignment horizontal="center" vertical="center" wrapText="1"/>
    </xf>
    <xf numFmtId="196" fontId="279" fillId="40" borderId="18" xfId="44409" applyNumberFormat="1" applyFont="1" applyFill="1" applyBorder="1" applyAlignment="1">
      <alignment horizontal="center" vertical="center" wrapText="1"/>
    </xf>
    <xf numFmtId="0" fontId="280" fillId="2" borderId="18" xfId="44409" applyFont="1" applyFill="1" applyBorder="1" applyAlignment="1">
      <alignment horizontal="center" vertical="center" wrapText="1"/>
    </xf>
    <xf numFmtId="0" fontId="279" fillId="2" borderId="158" xfId="44409" applyFont="1" applyFill="1" applyBorder="1" applyAlignment="1">
      <alignment horizontal="center" vertical="center"/>
    </xf>
    <xf numFmtId="0" fontId="279" fillId="2" borderId="31" xfId="44409" applyFont="1" applyFill="1" applyBorder="1" applyAlignment="1">
      <alignment horizontal="center" vertical="center"/>
    </xf>
    <xf numFmtId="0" fontId="279" fillId="2" borderId="18" xfId="44409" applyFont="1" applyFill="1" applyBorder="1" applyAlignment="1">
      <alignment horizontal="center" vertical="center"/>
    </xf>
    <xf numFmtId="196" fontId="279" fillId="2" borderId="18" xfId="44409" applyNumberFormat="1" applyFont="1" applyFill="1" applyBorder="1" applyAlignment="1">
      <alignment horizontal="center" vertical="center" wrapText="1"/>
    </xf>
    <xf numFmtId="198" fontId="279" fillId="2" borderId="158" xfId="44409" applyNumberFormat="1" applyFont="1" applyFill="1" applyBorder="1" applyAlignment="1">
      <alignment horizontal="center" vertical="center"/>
    </xf>
    <xf numFmtId="198" fontId="279" fillId="2" borderId="31" xfId="44409" applyNumberFormat="1" applyFont="1" applyFill="1" applyBorder="1" applyAlignment="1">
      <alignment horizontal="center" vertical="center"/>
    </xf>
    <xf numFmtId="198" fontId="279" fillId="2" borderId="18" xfId="44409" applyNumberFormat="1" applyFont="1" applyFill="1" applyBorder="1" applyAlignment="1">
      <alignment horizontal="center" vertical="center"/>
    </xf>
    <xf numFmtId="0" fontId="280" fillId="40" borderId="158" xfId="44409" applyFont="1" applyFill="1" applyBorder="1" applyAlignment="1">
      <alignment horizontal="center" vertical="center" wrapText="1"/>
    </xf>
    <xf numFmtId="0" fontId="280" fillId="40" borderId="31" xfId="44409" applyFont="1" applyFill="1" applyBorder="1" applyAlignment="1">
      <alignment horizontal="center" vertical="center" wrapText="1"/>
    </xf>
    <xf numFmtId="0" fontId="280" fillId="40" borderId="18" xfId="44409" applyFont="1" applyFill="1" applyBorder="1" applyAlignment="1">
      <alignment horizontal="center" vertical="center" wrapText="1"/>
    </xf>
    <xf numFmtId="196" fontId="279" fillId="0" borderId="170" xfId="44409" applyNumberFormat="1" applyFont="1" applyBorder="1" applyAlignment="1">
      <alignment horizontal="center" vertical="center"/>
    </xf>
    <xf numFmtId="198" fontId="279" fillId="0" borderId="170" xfId="44409" applyNumberFormat="1" applyFont="1" applyBorder="1" applyAlignment="1">
      <alignment horizontal="center" vertical="center"/>
    </xf>
    <xf numFmtId="0" fontId="280" fillId="40" borderId="158" xfId="44409" applyFont="1" applyFill="1" applyBorder="1" applyAlignment="1">
      <alignment horizontal="center" vertical="center"/>
    </xf>
    <xf numFmtId="0" fontId="280" fillId="40" borderId="31" xfId="44409" applyFont="1" applyFill="1" applyBorder="1" applyAlignment="1">
      <alignment horizontal="center" vertical="center"/>
    </xf>
    <xf numFmtId="0" fontId="279" fillId="40" borderId="158" xfId="44409" applyFont="1" applyFill="1" applyBorder="1" applyAlignment="1">
      <alignment horizontal="center" vertical="center"/>
    </xf>
    <xf numFmtId="0" fontId="279" fillId="40" borderId="31" xfId="44409" applyFont="1" applyFill="1" applyBorder="1" applyAlignment="1">
      <alignment horizontal="center" vertical="center"/>
    </xf>
    <xf numFmtId="196" fontId="279" fillId="40" borderId="158" xfId="44409" applyNumberFormat="1" applyFont="1" applyFill="1" applyBorder="1" applyAlignment="1">
      <alignment horizontal="center" vertical="center"/>
    </xf>
    <xf numFmtId="196" fontId="279" fillId="40" borderId="31" xfId="44409" applyNumberFormat="1" applyFont="1" applyFill="1" applyBorder="1" applyAlignment="1">
      <alignment horizontal="center" vertical="center"/>
    </xf>
    <xf numFmtId="198" fontId="279" fillId="40" borderId="158" xfId="44409" applyNumberFormat="1" applyFont="1" applyFill="1" applyBorder="1" applyAlignment="1">
      <alignment horizontal="center" vertical="center"/>
    </xf>
    <xf numFmtId="198" fontId="279" fillId="40" borderId="31" xfId="44409" applyNumberFormat="1" applyFont="1" applyFill="1" applyBorder="1" applyAlignment="1">
      <alignment horizontal="center" vertical="center"/>
    </xf>
    <xf numFmtId="0" fontId="280" fillId="2" borderId="158" xfId="44409" applyFont="1" applyFill="1" applyBorder="1" applyAlignment="1">
      <alignment horizontal="center" vertical="center"/>
    </xf>
    <xf numFmtId="0" fontId="280" fillId="2" borderId="31" xfId="44409" applyFont="1" applyFill="1" applyBorder="1" applyAlignment="1">
      <alignment horizontal="center" vertical="center"/>
    </xf>
    <xf numFmtId="0" fontId="280" fillId="2" borderId="18" xfId="44409" applyFont="1" applyFill="1" applyBorder="1" applyAlignment="1">
      <alignment horizontal="center" vertical="center"/>
    </xf>
    <xf numFmtId="196" fontId="279" fillId="2" borderId="158" xfId="44409" applyNumberFormat="1" applyFont="1" applyFill="1" applyBorder="1" applyAlignment="1">
      <alignment horizontal="center" vertical="center"/>
    </xf>
    <xf numFmtId="196" fontId="279" fillId="2" borderId="31" xfId="44409" applyNumberFormat="1" applyFont="1" applyFill="1" applyBorder="1" applyAlignment="1">
      <alignment horizontal="center" vertical="center"/>
    </xf>
    <xf numFmtId="196" fontId="279" fillId="2" borderId="18" xfId="44409" applyNumberFormat="1" applyFont="1" applyFill="1" applyBorder="1" applyAlignment="1">
      <alignment horizontal="center" vertical="center"/>
    </xf>
    <xf numFmtId="0" fontId="279" fillId="2" borderId="18" xfId="44409" applyFont="1" applyFill="1" applyBorder="1" applyAlignment="1">
      <alignment horizontal="center" vertical="center" wrapText="1"/>
    </xf>
    <xf numFmtId="198" fontId="279" fillId="2" borderId="170" xfId="0" applyNumberFormat="1" applyFont="1" applyFill="1" applyBorder="1" applyAlignment="1">
      <alignment horizontal="center" vertical="center" wrapText="1"/>
    </xf>
    <xf numFmtId="0" fontId="279" fillId="40" borderId="170" xfId="44409" applyFont="1" applyFill="1" applyBorder="1" applyAlignment="1">
      <alignment horizontal="center" vertical="center" wrapText="1"/>
    </xf>
    <xf numFmtId="0" fontId="279" fillId="40" borderId="18" xfId="44409" applyFont="1" applyFill="1" applyBorder="1" applyAlignment="1">
      <alignment horizontal="center" vertical="center"/>
    </xf>
    <xf numFmtId="196" fontId="279" fillId="40" borderId="18" xfId="44409" applyNumberFormat="1" applyFont="1" applyFill="1" applyBorder="1" applyAlignment="1">
      <alignment horizontal="center" vertical="center"/>
    </xf>
    <xf numFmtId="198" fontId="279" fillId="40" borderId="158" xfId="0" applyNumberFormat="1" applyFont="1" applyFill="1" applyBorder="1" applyAlignment="1">
      <alignment horizontal="center" vertical="center" wrapText="1"/>
    </xf>
    <xf numFmtId="198" fontId="279" fillId="40" borderId="18" xfId="0" applyNumberFormat="1" applyFont="1" applyFill="1" applyBorder="1" applyAlignment="1">
      <alignment horizontal="center" vertical="center" wrapText="1"/>
    </xf>
    <xf numFmtId="198" fontId="279" fillId="2" borderId="158" xfId="0" applyNumberFormat="1" applyFont="1" applyFill="1" applyBorder="1" applyAlignment="1">
      <alignment horizontal="center" vertical="center" wrapText="1"/>
    </xf>
    <xf numFmtId="198" fontId="279" fillId="2" borderId="18" xfId="0" applyNumberFormat="1" applyFont="1" applyFill="1" applyBorder="1" applyAlignment="1">
      <alignment horizontal="center" vertical="center" wrapText="1"/>
    </xf>
    <xf numFmtId="0" fontId="342" fillId="30" borderId="9" xfId="44172" applyFont="1" applyFill="1" applyBorder="1" applyAlignment="1">
      <alignment horizontal="center" vertical="center" wrapText="1"/>
    </xf>
    <xf numFmtId="0" fontId="342" fillId="30" borderId="0" xfId="44172" applyFont="1" applyFill="1" applyAlignment="1">
      <alignment horizontal="center" vertical="center" wrapText="1"/>
    </xf>
    <xf numFmtId="196" fontId="279" fillId="0" borderId="158" xfId="0" applyNumberFormat="1" applyFont="1" applyBorder="1" applyAlignment="1">
      <alignment horizontal="center" vertical="center" wrapText="1"/>
    </xf>
    <xf numFmtId="196" fontId="279" fillId="0" borderId="18" xfId="0" applyNumberFormat="1" applyFont="1" applyBorder="1" applyAlignment="1">
      <alignment horizontal="center" vertical="center" wrapText="1"/>
    </xf>
    <xf numFmtId="0" fontId="280" fillId="40" borderId="158" xfId="0" applyFont="1" applyFill="1" applyBorder="1" applyAlignment="1">
      <alignment horizontal="center" vertical="center" wrapText="1"/>
    </xf>
    <xf numFmtId="0" fontId="280" fillId="40" borderId="18" xfId="0" applyFont="1" applyFill="1" applyBorder="1" applyAlignment="1">
      <alignment horizontal="center" vertical="center" wrapText="1"/>
    </xf>
    <xf numFmtId="0" fontId="280" fillId="0" borderId="158" xfId="0" applyFont="1" applyBorder="1" applyAlignment="1">
      <alignment horizontal="center" vertical="center" wrapText="1"/>
    </xf>
    <xf numFmtId="0" fontId="279" fillId="0" borderId="158" xfId="0" applyFont="1" applyBorder="1" applyAlignment="1">
      <alignment horizontal="center" vertical="center" wrapText="1"/>
    </xf>
    <xf numFmtId="0" fontId="279" fillId="0" borderId="18" xfId="0" applyFont="1" applyBorder="1" applyAlignment="1">
      <alignment horizontal="center" vertical="center" wrapText="1"/>
    </xf>
    <xf numFmtId="196" fontId="279" fillId="40" borderId="158" xfId="0" applyNumberFormat="1" applyFont="1" applyFill="1" applyBorder="1" applyAlignment="1">
      <alignment horizontal="center" vertical="center" wrapText="1"/>
    </xf>
    <xf numFmtId="196" fontId="279" fillId="40" borderId="18" xfId="0" applyNumberFormat="1" applyFont="1" applyFill="1" applyBorder="1" applyAlignment="1">
      <alignment horizontal="center" vertical="center" wrapText="1"/>
    </xf>
    <xf numFmtId="0" fontId="280" fillId="40" borderId="18" xfId="44409" applyFont="1" applyFill="1" applyBorder="1" applyAlignment="1">
      <alignment horizontal="center" vertical="center"/>
    </xf>
    <xf numFmtId="0" fontId="279" fillId="40" borderId="158" xfId="0" applyFont="1" applyFill="1" applyBorder="1" applyAlignment="1">
      <alignment horizontal="center" vertical="center" wrapText="1"/>
    </xf>
    <xf numFmtId="0" fontId="279" fillId="40" borderId="18" xfId="0" applyFont="1" applyFill="1" applyBorder="1" applyAlignment="1">
      <alignment horizontal="center" vertical="center" wrapText="1"/>
    </xf>
    <xf numFmtId="0" fontId="280" fillId="2" borderId="158" xfId="0" applyFont="1" applyFill="1" applyBorder="1" applyAlignment="1">
      <alignment horizontal="center" vertical="center" wrapText="1"/>
    </xf>
    <xf numFmtId="0" fontId="280" fillId="2" borderId="31" xfId="0" applyFont="1" applyFill="1" applyBorder="1" applyAlignment="1">
      <alignment horizontal="center" vertical="center" wrapText="1"/>
    </xf>
    <xf numFmtId="0" fontId="280" fillId="2" borderId="18" xfId="0" applyFont="1" applyFill="1" applyBorder="1" applyAlignment="1">
      <alignment horizontal="center" vertical="center" wrapText="1"/>
    </xf>
    <xf numFmtId="0" fontId="279" fillId="2" borderId="158" xfId="0" applyFont="1" applyFill="1" applyBorder="1" applyAlignment="1">
      <alignment horizontal="center" vertical="center" wrapText="1"/>
    </xf>
    <xf numFmtId="0" fontId="279" fillId="2" borderId="31" xfId="0" applyFont="1" applyFill="1" applyBorder="1" applyAlignment="1">
      <alignment horizontal="center" vertical="center" wrapText="1"/>
    </xf>
    <xf numFmtId="0" fontId="279" fillId="2" borderId="18" xfId="0" applyFont="1" applyFill="1" applyBorder="1" applyAlignment="1">
      <alignment horizontal="center" vertical="center" wrapText="1"/>
    </xf>
    <xf numFmtId="0" fontId="279" fillId="2" borderId="170" xfId="0" applyFont="1" applyFill="1" applyBorder="1" applyAlignment="1">
      <alignment horizontal="center" vertical="center" wrapText="1"/>
    </xf>
    <xf numFmtId="196" fontId="279" fillId="2" borderId="158" xfId="0" applyNumberFormat="1" applyFont="1" applyFill="1" applyBorder="1" applyAlignment="1">
      <alignment horizontal="center" vertical="center" wrapText="1"/>
    </xf>
    <xf numFmtId="196" fontId="279" fillId="2" borderId="31" xfId="0" applyNumberFormat="1" applyFont="1" applyFill="1" applyBorder="1" applyAlignment="1">
      <alignment horizontal="center" vertical="center" wrapText="1"/>
    </xf>
    <xf numFmtId="196" fontId="279" fillId="2" borderId="18" xfId="0" applyNumberFormat="1" applyFont="1" applyFill="1" applyBorder="1" applyAlignment="1">
      <alignment horizontal="center" vertical="center" wrapText="1"/>
    </xf>
    <xf numFmtId="198" fontId="280" fillId="0" borderId="158" xfId="0" applyNumberFormat="1" applyFont="1" applyBorder="1" applyAlignment="1">
      <alignment horizontal="center" vertical="center" wrapText="1"/>
    </xf>
    <xf numFmtId="198" fontId="280" fillId="0" borderId="31" xfId="0" applyNumberFormat="1" applyFont="1" applyBorder="1" applyAlignment="1">
      <alignment horizontal="center" vertical="center" wrapText="1"/>
    </xf>
    <xf numFmtId="0" fontId="279" fillId="0" borderId="31" xfId="0" applyFont="1" applyBorder="1" applyAlignment="1">
      <alignment horizontal="center" vertical="center" wrapText="1"/>
    </xf>
    <xf numFmtId="198" fontId="279" fillId="0" borderId="170" xfId="0" applyNumberFormat="1" applyFont="1" applyBorder="1" applyAlignment="1">
      <alignment horizontal="center" vertical="center" wrapText="1"/>
    </xf>
    <xf numFmtId="0" fontId="280" fillId="40" borderId="158" xfId="0" applyFont="1" applyFill="1" applyBorder="1" applyAlignment="1">
      <alignment horizontal="center" vertical="center"/>
    </xf>
    <xf numFmtId="0" fontId="280" fillId="40" borderId="31" xfId="0" applyFont="1" applyFill="1" applyBorder="1" applyAlignment="1">
      <alignment horizontal="center" vertical="center"/>
    </xf>
    <xf numFmtId="0" fontId="280" fillId="40" borderId="18" xfId="0" applyFont="1" applyFill="1" applyBorder="1" applyAlignment="1">
      <alignment horizontal="center" vertical="center"/>
    </xf>
    <xf numFmtId="0" fontId="280" fillId="40" borderId="31" xfId="0" applyFont="1" applyFill="1" applyBorder="1" applyAlignment="1">
      <alignment horizontal="center" vertical="center" wrapText="1"/>
    </xf>
    <xf numFmtId="0" fontId="280" fillId="40" borderId="170" xfId="44409" applyFont="1" applyFill="1" applyBorder="1" applyAlignment="1">
      <alignment horizontal="center" vertical="center" wrapText="1"/>
    </xf>
    <xf numFmtId="0" fontId="279" fillId="40" borderId="172" xfId="44409" applyFont="1" applyFill="1" applyBorder="1" applyAlignment="1">
      <alignment horizontal="center" vertical="center" wrapText="1"/>
    </xf>
    <xf numFmtId="0" fontId="279" fillId="0" borderId="158" xfId="44409" applyFont="1" applyBorder="1" applyAlignment="1">
      <alignment horizontal="center" vertical="center" wrapText="1"/>
    </xf>
    <xf numFmtId="0" fontId="279" fillId="0" borderId="31" xfId="44409" applyFont="1" applyBorder="1" applyAlignment="1">
      <alignment horizontal="center" vertical="center" wrapText="1"/>
    </xf>
    <xf numFmtId="0" fontId="279" fillId="0" borderId="18" xfId="44409" applyFont="1" applyBorder="1" applyAlignment="1">
      <alignment horizontal="center" vertical="center" wrapText="1"/>
    </xf>
    <xf numFmtId="0" fontId="280" fillId="2" borderId="170" xfId="44409" applyFont="1" applyFill="1" applyBorder="1" applyAlignment="1">
      <alignment horizontal="center" vertical="center" wrapText="1"/>
    </xf>
    <xf numFmtId="0" fontId="280" fillId="34" borderId="13" xfId="0" applyFont="1" applyFill="1" applyBorder="1" applyAlignment="1">
      <alignment horizontal="center" wrapText="1"/>
    </xf>
    <xf numFmtId="0" fontId="280" fillId="34" borderId="14" xfId="0" applyFont="1" applyFill="1" applyBorder="1" applyAlignment="1">
      <alignment horizontal="center" wrapText="1"/>
    </xf>
    <xf numFmtId="0" fontId="280" fillId="34" borderId="15" xfId="0" applyFont="1" applyFill="1" applyBorder="1" applyAlignment="1">
      <alignment horizontal="center" wrapText="1"/>
    </xf>
    <xf numFmtId="49" fontId="280" fillId="2" borderId="0" xfId="4" applyNumberFormat="1" applyFont="1" applyFill="1" applyAlignment="1">
      <alignment horizontal="center" vertical="center" wrapText="1"/>
    </xf>
    <xf numFmtId="49" fontId="317" fillId="2" borderId="0" xfId="4" applyNumberFormat="1" applyFont="1" applyFill="1" applyAlignment="1">
      <alignment horizontal="center" vertical="center" wrapText="1"/>
    </xf>
    <xf numFmtId="49" fontId="317" fillId="30" borderId="6" xfId="4" applyNumberFormat="1" applyFont="1" applyFill="1" applyBorder="1" applyAlignment="1">
      <alignment horizontal="center" vertical="center" wrapText="1"/>
    </xf>
    <xf numFmtId="49" fontId="317" fillId="30" borderId="7" xfId="4" applyNumberFormat="1" applyFont="1" applyFill="1" applyBorder="1" applyAlignment="1">
      <alignment horizontal="center" vertical="center" wrapText="1"/>
    </xf>
    <xf numFmtId="49" fontId="317" fillId="30" borderId="8" xfId="4" applyNumberFormat="1" applyFont="1" applyFill="1" applyBorder="1" applyAlignment="1">
      <alignment horizontal="center" vertical="center" wrapText="1"/>
    </xf>
    <xf numFmtId="49" fontId="317" fillId="30" borderId="10" xfId="44011" applyNumberFormat="1" applyFont="1" applyFill="1" applyBorder="1" applyAlignment="1">
      <alignment horizontal="center" vertical="center" wrapText="1"/>
    </xf>
    <xf numFmtId="49" fontId="317" fillId="30" borderId="11" xfId="44011" applyNumberFormat="1" applyFont="1" applyFill="1" applyBorder="1" applyAlignment="1">
      <alignment horizontal="center" vertical="center" wrapText="1"/>
    </xf>
    <xf numFmtId="49" fontId="317" fillId="30" borderId="12" xfId="44011" applyNumberFormat="1" applyFont="1" applyFill="1" applyBorder="1" applyAlignment="1">
      <alignment horizontal="center" vertical="center" wrapText="1"/>
    </xf>
    <xf numFmtId="0" fontId="274" fillId="2" borderId="92" xfId="44153" applyFont="1" applyFill="1" applyBorder="1" applyAlignment="1">
      <alignment horizontal="center" vertical="center" wrapText="1"/>
    </xf>
    <xf numFmtId="0" fontId="274" fillId="2" borderId="92" xfId="44153" applyFont="1" applyFill="1" applyBorder="1" applyAlignment="1">
      <alignment horizontal="center" vertical="center"/>
    </xf>
    <xf numFmtId="0" fontId="375" fillId="0" borderId="0" xfId="44153" applyFont="1" applyAlignment="1">
      <alignment horizontal="left" vertical="center" wrapText="1"/>
    </xf>
    <xf numFmtId="0" fontId="274" fillId="0" borderId="92" xfId="44153" applyFont="1" applyBorder="1" applyAlignment="1">
      <alignment horizontal="center" vertical="center"/>
    </xf>
    <xf numFmtId="0" fontId="375" fillId="0" borderId="160" xfId="44153" applyFont="1" applyBorder="1" applyAlignment="1">
      <alignment horizontal="left" vertical="center" wrapText="1"/>
    </xf>
    <xf numFmtId="0" fontId="280" fillId="2" borderId="157" xfId="44153" applyFont="1" applyFill="1" applyBorder="1" applyAlignment="1">
      <alignment horizontal="center" vertical="center" wrapText="1"/>
    </xf>
    <xf numFmtId="0" fontId="280" fillId="2" borderId="70" xfId="44153" applyFont="1" applyFill="1" applyBorder="1" applyAlignment="1">
      <alignment horizontal="center" vertical="center" wrapText="1"/>
    </xf>
    <xf numFmtId="0" fontId="280" fillId="2" borderId="35" xfId="44153" applyFont="1" applyFill="1" applyBorder="1" applyAlignment="1">
      <alignment horizontal="center" vertical="center" wrapText="1"/>
    </xf>
    <xf numFmtId="0" fontId="280" fillId="2" borderId="36" xfId="44153" applyFont="1" applyFill="1" applyBorder="1" applyAlignment="1">
      <alignment horizontal="center" vertical="center" wrapText="1"/>
    </xf>
    <xf numFmtId="49" fontId="317" fillId="30" borderId="153" xfId="4" applyNumberFormat="1" applyFont="1" applyFill="1" applyBorder="1" applyAlignment="1">
      <alignment horizontal="center" vertical="center" wrapText="1"/>
    </xf>
    <xf numFmtId="49" fontId="317" fillId="30" borderId="152" xfId="4" applyNumberFormat="1" applyFont="1" applyFill="1" applyBorder="1" applyAlignment="1">
      <alignment horizontal="center" vertical="center" wrapText="1"/>
    </xf>
    <xf numFmtId="49" fontId="317" fillId="30" borderId="9" xfId="44011" applyNumberFormat="1" applyFont="1" applyFill="1" applyBorder="1" applyAlignment="1">
      <alignment horizontal="center" vertical="center" wrapText="1"/>
    </xf>
    <xf numFmtId="49" fontId="317" fillId="30" borderId="0" xfId="44011" applyNumberFormat="1" applyFont="1" applyFill="1" applyAlignment="1">
      <alignment horizontal="center" vertical="center" wrapText="1"/>
    </xf>
    <xf numFmtId="0" fontId="280" fillId="0" borderId="169" xfId="4" applyFont="1" applyBorder="1" applyAlignment="1">
      <alignment horizontal="center" vertical="center" wrapText="1"/>
    </xf>
    <xf numFmtId="0" fontId="280" fillId="0" borderId="171" xfId="4" applyFont="1" applyBorder="1" applyAlignment="1">
      <alignment horizontal="center" vertical="center" wrapText="1"/>
    </xf>
    <xf numFmtId="0" fontId="280" fillId="0" borderId="172" xfId="4" applyFont="1" applyBorder="1" applyAlignment="1">
      <alignment horizontal="center" vertical="center" wrapText="1"/>
    </xf>
    <xf numFmtId="1" fontId="279" fillId="0" borderId="170" xfId="4" applyNumberFormat="1" applyFont="1" applyBorder="1" applyAlignment="1">
      <alignment horizontal="left" vertical="center" wrapText="1"/>
    </xf>
    <xf numFmtId="1" fontId="279" fillId="0" borderId="170" xfId="4" applyNumberFormat="1" applyFont="1" applyBorder="1" applyAlignment="1">
      <alignment horizontal="justify" vertical="center" wrapText="1"/>
    </xf>
    <xf numFmtId="0" fontId="279" fillId="0" borderId="0" xfId="0" applyFont="1" applyBorder="1" applyAlignment="1">
      <alignment vertical="center"/>
    </xf>
    <xf numFmtId="0" fontId="280" fillId="0" borderId="3" xfId="4" applyFont="1" applyBorder="1" applyAlignment="1">
      <alignment vertical="center" wrapText="1"/>
    </xf>
    <xf numFmtId="1" fontId="280" fillId="0" borderId="3" xfId="4" applyNumberFormat="1" applyFont="1" applyBorder="1" applyAlignment="1">
      <alignment vertical="center" wrapText="1"/>
    </xf>
    <xf numFmtId="1" fontId="280" fillId="0" borderId="3" xfId="4" applyNumberFormat="1" applyFont="1" applyBorder="1" applyAlignment="1">
      <alignment horizontal="left" vertical="center" wrapText="1"/>
    </xf>
    <xf numFmtId="0" fontId="279" fillId="0" borderId="0" xfId="4" applyFont="1" applyAlignment="1">
      <alignment vertical="center" wrapText="1"/>
    </xf>
    <xf numFmtId="0" fontId="279" fillId="2" borderId="0" xfId="0" applyFont="1" applyFill="1" applyAlignment="1">
      <alignment horizontal="justify" vertical="center" wrapText="1"/>
    </xf>
  </cellXfs>
  <cellStyles count="44421">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5" xr:uid="{00000000-0005-0000-0000-00004D000000}"/>
    <cellStyle name="Euro 4" xfId="43976"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7"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7" xr:uid="{1FB2FA07-5677-432E-BCC4-0A524CA81AEB}"/>
    <cellStyle name="Millares 10 3 11" xfId="44363"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1" xr:uid="{4357CC07-9A9D-4A40-A8B4-5099DD70D809}"/>
    <cellStyle name="Millares 101" xfId="44064" xr:uid="{F73725D2-99EC-42C4-AA3D-D4C46463B909}"/>
    <cellStyle name="Millares 102" xfId="44074" xr:uid="{93B69E9D-6069-4093-BAD6-5720722B7B10}"/>
    <cellStyle name="Millares 103" xfId="44076" xr:uid="{6002A147-325C-4E26-AE29-C0347773AD05}"/>
    <cellStyle name="Millares 104" xfId="44085" xr:uid="{B848453F-EF39-4FCF-86EA-7CEA0DE401D1}"/>
    <cellStyle name="Millares 105" xfId="44088" xr:uid="{A844E5B2-E2CB-4213-8E10-8180A586249C}"/>
    <cellStyle name="Millares 106" xfId="44095" xr:uid="{B1DB98DF-8257-4B46-A3B8-77CE5D51C5E0}"/>
    <cellStyle name="Millares 107" xfId="44096" xr:uid="{6A8DC0A8-36AB-4256-BA6D-E1AB6E969A85}"/>
    <cellStyle name="Millares 108" xfId="44098" xr:uid="{15D0EF52-B624-424F-A09D-5C8057363040}"/>
    <cellStyle name="Millares 109" xfId="44102"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5" xr:uid="{5CEFF769-1D5D-40DA-9FA8-EEEB91B21E60}"/>
    <cellStyle name="Millares 111" xfId="44112" xr:uid="{64C4A08F-E640-4C7A-9976-FF95ACA6CD41}"/>
    <cellStyle name="Millares 112" xfId="44119" xr:uid="{CEE363BE-65C6-4603-8A70-60CA074E61F1}"/>
    <cellStyle name="Millares 113" xfId="44127" xr:uid="{48DDBCC6-795B-4EC0-BFAE-D81150CCB9B6}"/>
    <cellStyle name="Millares 114" xfId="44132" xr:uid="{39D532B9-ECAE-4046-824D-2B18468BE570}"/>
    <cellStyle name="Millares 115" xfId="44140" xr:uid="{179AFC67-38E0-425F-AAB4-032398ABE64A}"/>
    <cellStyle name="Millares 116" xfId="44148" xr:uid="{5FCD829F-237D-4E23-96CC-216C1C5283FF}"/>
    <cellStyle name="Millares 117" xfId="44163" xr:uid="{0D0030A9-62C2-44A7-A917-E4ADD1CACB52}"/>
    <cellStyle name="Millares 118" xfId="44179" xr:uid="{93AA5BEC-5E8A-4AD7-AAE7-BA7C476720AA}"/>
    <cellStyle name="Millares 119" xfId="44180"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7" xr:uid="{6F9068FC-204B-4F55-BC0B-618E53574C87}"/>
    <cellStyle name="Millares 121" xfId="44188" xr:uid="{39920041-FDFD-4363-A7EC-0A96C74A3265}"/>
    <cellStyle name="Millares 122" xfId="44200" xr:uid="{D70BEDE2-E877-4155-B266-D8D331B9379C}"/>
    <cellStyle name="Millares 123" xfId="44205" xr:uid="{F9F762D5-1AA7-4333-9EE0-C1280823B73B}"/>
    <cellStyle name="Millares 124" xfId="44207" xr:uid="{71B330E6-CF79-4454-9D58-A06F3106F4F3}"/>
    <cellStyle name="Millares 125" xfId="44210" xr:uid="{1147A807-049E-412D-A1C0-71E37F0A020D}"/>
    <cellStyle name="Millares 126" xfId="44216" xr:uid="{A17212F6-B651-4654-A36C-3A8B4BD62F7A}"/>
    <cellStyle name="Millares 127" xfId="44226" xr:uid="{3CD17AA9-521E-4455-94FB-9075498A61A8}"/>
    <cellStyle name="Millares 128" xfId="44233" xr:uid="{1A6FC2FD-F73C-4BCE-83CD-A4D78102650F}"/>
    <cellStyle name="Millares 129" xfId="44242" xr:uid="{171F470E-BF5C-4CA0-92A6-6D82C15C2DC0}"/>
    <cellStyle name="Millares 13" xfId="89" xr:uid="{00000000-0005-0000-0000-0000DD070000}"/>
    <cellStyle name="Millares 13 2" xfId="43978" xr:uid="{00000000-0005-0000-0000-0000DE070000}"/>
    <cellStyle name="Millares 13 3" xfId="43979" xr:uid="{00000000-0005-0000-0000-0000DF070000}"/>
    <cellStyle name="Millares 130" xfId="44251" xr:uid="{392FF89C-F0E0-4B86-9AE1-3AE04613174F}"/>
    <cellStyle name="Millares 131" xfId="44258" xr:uid="{B76B996B-BF9B-4637-8041-08E9C6339FF0}"/>
    <cellStyle name="Millares 132" xfId="44266" xr:uid="{B3FCA980-3630-4D8B-A524-C0F119587E22}"/>
    <cellStyle name="Millares 133" xfId="44270" xr:uid="{F114ED34-FAC8-4802-8B31-4F682CA6D46F}"/>
    <cellStyle name="Millares 134" xfId="44272" xr:uid="{CEC43C35-196A-4F54-8A20-44A4EA67356D}"/>
    <cellStyle name="Millares 135" xfId="44280" xr:uid="{CE61D3A8-A530-4F59-B981-BC986012560B}"/>
    <cellStyle name="Millares 136" xfId="44287" xr:uid="{FD5752D9-B629-4C67-B0ED-20B8F134DDF0}"/>
    <cellStyle name="Millares 137" xfId="44294" xr:uid="{0DD6AB75-A025-4525-88BD-A8275593E121}"/>
    <cellStyle name="Millares 138" xfId="44302" xr:uid="{C26CE569-1824-4BFB-A0F9-5268C469EF5E}"/>
    <cellStyle name="Millares 139" xfId="44316"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1" xr:uid="{C9B6329E-0213-42BC-B298-B1C13E625D2F}"/>
    <cellStyle name="Millares 141" xfId="44328" xr:uid="{C223B61A-657E-4FB2-BBBA-7AB2D4BE2312}"/>
    <cellStyle name="Millares 142" xfId="44340" xr:uid="{FC7A78EA-73D2-44AA-8FBD-91AE6BFA78FF}"/>
    <cellStyle name="Millares 143" xfId="44345" xr:uid="{34AB5501-CA5D-4E88-B111-0C59A28D96A4}"/>
    <cellStyle name="Millares 144" xfId="44347" xr:uid="{D9302EB0-7CA4-4A5A-80A8-6524D500F8FE}"/>
    <cellStyle name="Millares 145" xfId="44358" xr:uid="{F433A340-7E3B-49B1-9E08-4AF3D57E9B3F}"/>
    <cellStyle name="Millares 146" xfId="44360" xr:uid="{14484B7E-3EF4-402E-B9F5-B0E8C5D2610F}"/>
    <cellStyle name="Millares 147" xfId="44362" xr:uid="{E61553E5-1D4E-40E3-8A7C-645599823589}"/>
    <cellStyle name="Millares 148" xfId="44387" xr:uid="{569B222A-4B94-452A-879D-3CF27398745D}"/>
    <cellStyle name="Millares 149" xfId="44401"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6" xr:uid="{41EAC41E-BC89-40D0-8802-B7985058E305}"/>
    <cellStyle name="Millares 151" xfId="44408" xr:uid="{FEC3837D-768C-4B95-883E-B051A535C13B}"/>
    <cellStyle name="Millares 152" xfId="44412" xr:uid="{DE2B697C-2358-48E5-BDCD-0C4C44B0950B}"/>
    <cellStyle name="Millares 153" xfId="44414" xr:uid="{7678A6A3-1A49-49CC-87DF-D7B9A88284DA}"/>
    <cellStyle name="Millares 154" xfId="44418" xr:uid="{FEAE3397-E270-4971-8834-406FB94C21BD}"/>
    <cellStyle name="Millares 155" xfId="44420" xr:uid="{C516DB05-A6FE-4AA4-9770-8AEE3751D20E}"/>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7" xfId="165" xr:uid="{00000000-0005-0000-0000-0000A00B0000}"/>
    <cellStyle name="Millares 17 2" xfId="43980"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1"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2" xr:uid="{2A76C99D-077C-4018-980F-895C0E7F5269}"/>
    <cellStyle name="Millares 2 6" xfId="44402"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2"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3"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4"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3"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3"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4" xr:uid="{00000000-0005-0000-0000-0000C02D0000}"/>
    <cellStyle name="Millares 82" xfId="43938" xr:uid="{00000000-0005-0000-0000-0000C12D0000}"/>
    <cellStyle name="Millares 83" xfId="43940" xr:uid="{00000000-0005-0000-0000-0000C22D0000}"/>
    <cellStyle name="Millares 84" xfId="43946" xr:uid="{00000000-0005-0000-0000-0000C32D0000}"/>
    <cellStyle name="Millares 85" xfId="43955" xr:uid="{00000000-0005-0000-0000-0000C42D0000}"/>
    <cellStyle name="Millares 86" xfId="43957" xr:uid="{00000000-0005-0000-0000-0000C52D0000}"/>
    <cellStyle name="Millares 87" xfId="43963" xr:uid="{00000000-0005-0000-0000-0000C62D0000}"/>
    <cellStyle name="Millares 88" xfId="43966" xr:uid="{00000000-0005-0000-0000-0000C72D0000}"/>
    <cellStyle name="Millares 89" xfId="43968"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1" xr:uid="{7214FD22-0708-4E1C-8260-1E20ED60BE7B}"/>
    <cellStyle name="Millares 91" xfId="44010" xr:uid="{FB9593D4-B4F5-434D-A184-0411352264D2}"/>
    <cellStyle name="Millares 92" xfId="44012" xr:uid="{D82694AA-1873-42AF-BED2-6143CAEB3E46}"/>
    <cellStyle name="Millares 93" xfId="44014" xr:uid="{8768CEA1-56FE-4629-AEB9-342FC8434BF6}"/>
    <cellStyle name="Millares 94" xfId="44015" xr:uid="{7C159F47-FA64-498A-A842-3E6510CE8F99}"/>
    <cellStyle name="Millares 95" xfId="44021" xr:uid="{A499D72C-6363-40C5-B107-5A33379CEC03}"/>
    <cellStyle name="Millares 95 2" xfId="44160" xr:uid="{54C39383-57CD-47B1-8F4C-ABC1FC0289D6}"/>
    <cellStyle name="Millares 95 3" xfId="44176" xr:uid="{43D231AE-28DD-4418-83C4-590F8E267262}"/>
    <cellStyle name="Millares 96" xfId="44040" xr:uid="{EC78B327-5EDC-4C62-9DD2-ACB5D0CAF8C8}"/>
    <cellStyle name="Millares 97" xfId="44047" xr:uid="{5065FC57-47F2-4B44-87DB-F25DC2CC215B}"/>
    <cellStyle name="Millares 98" xfId="44055" xr:uid="{7F6943DA-9F12-476C-80ED-393828068019}"/>
    <cellStyle name="Millares 99" xfId="44058" xr:uid="{D4EA149E-B100-4B09-B623-6EB63773BE97}"/>
    <cellStyle name="Moneda" xfId="44415"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8" xr:uid="{5321ADC0-79C8-4BA8-B97D-F0FA16DCE564}"/>
    <cellStyle name="Moneda 101" xfId="44292" xr:uid="{B396C2F7-D8BA-4E12-B2DD-94C766B71C94}"/>
    <cellStyle name="Moneda 102" xfId="44296" xr:uid="{A21E4D9B-A2A7-473C-8D37-29211ED4D4B7}"/>
    <cellStyle name="Moneda 103" xfId="44300" xr:uid="{DFDD57F5-7BF5-4217-8791-5F234CD47A37}"/>
    <cellStyle name="Moneda 104" xfId="44303" xr:uid="{89E3D71F-7585-4F8F-BA15-547FC5FFE5EA}"/>
    <cellStyle name="Moneda 105" xfId="44307" xr:uid="{C77AE56A-0E35-4AFB-B985-387FAD68E38B}"/>
    <cellStyle name="Moneda 106" xfId="44310" xr:uid="{CBCA369C-4933-43AD-A9C2-D4FD0F8A6A70}"/>
    <cellStyle name="Moneda 107" xfId="44314" xr:uid="{1F05D809-4981-4AC8-A094-A31B6ECECBCC}"/>
    <cellStyle name="Moneda 108" xfId="44319" xr:uid="{FEE29BDA-8795-440C-B163-8270E469A5B7}"/>
    <cellStyle name="Moneda 109" xfId="44322"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6" xr:uid="{18A0B16D-28BE-4053-915D-7CA399D171EB}"/>
    <cellStyle name="Moneda 111" xfId="44330" xr:uid="{5B8C1B43-50D8-4B39-A968-F8241B7BFCBC}"/>
    <cellStyle name="Moneda 112" xfId="44334" xr:uid="{5137EB05-8409-4550-A29C-888C2BA1DD13}"/>
    <cellStyle name="Moneda 113" xfId="44336" xr:uid="{F7619508-D567-4FC3-8127-70B8E9BE430B}"/>
    <cellStyle name="Moneda 114" xfId="44339" xr:uid="{6C7BC907-B601-471E-911E-0887774DE367}"/>
    <cellStyle name="Moneda 115" xfId="44343" xr:uid="{E3F7B480-5F27-4E05-97AA-F4465434E65B}"/>
    <cellStyle name="Moneda 116" xfId="44349" xr:uid="{82AD81F4-389B-4D4D-82FB-B0C6F03458D2}"/>
    <cellStyle name="Moneda 117" xfId="44352" xr:uid="{99406045-7D8F-4BA3-B587-EA375E1E3876}"/>
    <cellStyle name="Moneda 118" xfId="44354" xr:uid="{C82FB0CC-2DCB-49C7-BBF1-25219E3B10BA}"/>
    <cellStyle name="Moneda 119" xfId="44357"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5" xr:uid="{881DFA88-0F3A-4B02-9AD5-C429A086F741}"/>
    <cellStyle name="Moneda 121" xfId="44368" xr:uid="{B83B8951-D7CF-4876-8BF6-964C16FE8294}"/>
    <cellStyle name="Moneda 122" xfId="44371" xr:uid="{30DBD0EF-6679-4A8E-9482-83C70DE1747C}"/>
    <cellStyle name="Moneda 123" xfId="44374" xr:uid="{17CBAFE7-6D51-4588-9D29-A60853668EFB}"/>
    <cellStyle name="Moneda 124" xfId="44377" xr:uid="{18FEF441-AC7F-4648-B3F8-983EF62C52A1}"/>
    <cellStyle name="Moneda 125" xfId="44380" xr:uid="{265874A5-A28F-4919-A7D2-47EF4E0A2DEB}"/>
    <cellStyle name="Moneda 126" xfId="44382" xr:uid="{1AD01DC8-F212-409F-BE40-96CB9CE08673}"/>
    <cellStyle name="Moneda 127" xfId="44385" xr:uid="{6573B07F-7BEF-4BDE-A68E-D89AECBE6DEB}"/>
    <cellStyle name="Moneda 128" xfId="44388" xr:uid="{C3D74BFF-F6AC-4142-B96E-038C0C2D84D1}"/>
    <cellStyle name="Moneda 129" xfId="44391"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4" xr:uid="{0FF206D5-B8DB-4340-8738-47BBB6784E9C}"/>
    <cellStyle name="Moneda 131" xfId="44399"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8" xr:uid="{00000000-0005-0000-0000-00008F310000}"/>
    <cellStyle name="Moneda 41" xfId="43943" xr:uid="{00000000-0005-0000-0000-000090310000}"/>
    <cellStyle name="Moneda 42" xfId="43952" xr:uid="{00000000-0005-0000-0000-000091310000}"/>
    <cellStyle name="Moneda 43" xfId="43960" xr:uid="{00000000-0005-0000-0000-000092310000}"/>
    <cellStyle name="Moneda 44" xfId="43970" xr:uid="{00000000-0005-0000-0000-000093310000}"/>
    <cellStyle name="Moneda 45" xfId="43995" xr:uid="{00000000-0005-0000-0000-000094310000}"/>
    <cellStyle name="Moneda 46" xfId="43997" xr:uid="{00000000-0005-0000-0000-000095310000}"/>
    <cellStyle name="Moneda 47" xfId="43999" xr:uid="{A6E655DF-1CF4-467F-9560-53217220EF51}"/>
    <cellStyle name="Moneda 48" xfId="44004" xr:uid="{8D1F57D6-04AF-42FA-BC13-392E733D9ACA}"/>
    <cellStyle name="Moneda 49" xfId="44018"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4" xr:uid="{46C5B6B4-B1FC-44A6-8E5E-7C3572F80893}"/>
    <cellStyle name="Moneda 51" xfId="44029" xr:uid="{C6BA386D-AE7A-48BD-A649-93CDEC5E229E}"/>
    <cellStyle name="Moneda 52" xfId="44032" xr:uid="{C32F09D3-3E97-41E7-932B-95C0CB15F428}"/>
    <cellStyle name="Moneda 53" xfId="44035" xr:uid="{80C8FFE0-6CA8-467E-B12D-A9185A5712F7}"/>
    <cellStyle name="Moneda 54" xfId="44038" xr:uid="{BCC4F30C-AF14-488C-A123-CC11638467BD}"/>
    <cellStyle name="Moneda 55" xfId="44045" xr:uid="{5F5363FB-C9CE-4EC9-B2D8-7EA8F6A4B9C3}"/>
    <cellStyle name="Moneda 56" xfId="44049" xr:uid="{9D7DBA6A-BF91-45B9-BFAE-2FA8A0AF3D41}"/>
    <cellStyle name="Moneda 57" xfId="44052" xr:uid="{6823A5C1-48F9-499C-9856-28F9FB1510C1}"/>
    <cellStyle name="Moneda 58" xfId="44065" xr:uid="{A85BA041-4B13-4F82-A51D-1F67D44F95A4}"/>
    <cellStyle name="Moneda 59" xfId="44070"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7" xr:uid="{9A39558B-6D02-45D1-B2ED-73AE0EF376E6}"/>
    <cellStyle name="Moneda 61" xfId="44081" xr:uid="{BF7EFA31-4203-4FD5-9576-F2F3867947C4}"/>
    <cellStyle name="Moneda 62" xfId="44090" xr:uid="{7A02F3DD-00CB-44E8-A68F-F17B9CF01B93}"/>
    <cellStyle name="Moneda 63" xfId="44099" xr:uid="{643E4338-B24C-4D10-AAB0-5FA8B206B337}"/>
    <cellStyle name="Moneda 64" xfId="44108" xr:uid="{DA567617-F04E-46BB-A278-8ADB85CE20CF}"/>
    <cellStyle name="Moneda 65" xfId="44113" xr:uid="{46F0A87F-6947-4C00-B7BA-1FFE85E815AB}"/>
    <cellStyle name="Moneda 66" xfId="44120" xr:uid="{34C79E4E-2356-4CA1-9CE0-F4E371626BAB}"/>
    <cellStyle name="Moneda 67" xfId="44128" xr:uid="{E731EB1B-8E33-438B-8028-95DB84EE4D1B}"/>
    <cellStyle name="Moneda 68" xfId="44136" xr:uid="{3C378925-394B-467A-BBB0-0255FF71BBA7}"/>
    <cellStyle name="Moneda 69" xfId="44141"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6" xr:uid="{2101B94E-04B4-48AD-896F-943F3387BCDA}"/>
    <cellStyle name="Moneda 71" xfId="44150" xr:uid="{7BC7DFD7-6E97-467D-AA4B-2428DC5E5255}"/>
    <cellStyle name="Moneda 72" xfId="44156" xr:uid="{76518FFF-DB1B-455B-A3C4-571E67AE143D}"/>
    <cellStyle name="Moneda 73" xfId="44165" xr:uid="{403D3244-F882-4326-B709-8125CB9338D8}"/>
    <cellStyle name="Moneda 73 2" xfId="44174" xr:uid="{AAFD3724-A440-4830-8E4A-674063ECD26A}"/>
    <cellStyle name="Moneda 74" xfId="44170" xr:uid="{C9FC77CC-1CF3-401E-B0EB-E32CA3346B8A}"/>
    <cellStyle name="Moneda 75" xfId="44181" xr:uid="{AFAE3723-6052-4974-BB78-DC9803EE8459}"/>
    <cellStyle name="Moneda 76" xfId="44185" xr:uid="{33956D07-AF39-4AD7-A64D-651778971965}"/>
    <cellStyle name="Moneda 77" xfId="44189" xr:uid="{71A53CA2-DC58-4DAB-9140-E9E04E27426D}"/>
    <cellStyle name="Moneda 78" xfId="44194" xr:uid="{670A6FA0-3D1B-40CC-82E5-B272E775A61B}"/>
    <cellStyle name="Moneda 79" xfId="44196"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3" xr:uid="{55CF4038-6CAA-437E-ADC1-E192E6E9C752}"/>
    <cellStyle name="Moneda 81" xfId="44212" xr:uid="{F3980EF2-5229-4BE2-92C4-982C033D7FDF}"/>
    <cellStyle name="Moneda 82" xfId="44215" xr:uid="{0E85A4D5-04F8-4797-8827-5FEFF323E0A9}"/>
    <cellStyle name="Moneda 83" xfId="44218" xr:uid="{881AD0F6-FBBE-45D5-89EE-0860D785DB3A}"/>
    <cellStyle name="Moneda 84" xfId="44222" xr:uid="{1522CC43-1270-4ADA-AFDA-11EFDA991003}"/>
    <cellStyle name="Moneda 85" xfId="44227" xr:uid="{4542585B-CDC9-4A0F-9073-BE2747F69127}"/>
    <cellStyle name="Moneda 86" xfId="44231" xr:uid="{CB4F9AE5-734C-4AA1-AA5B-14E3D43CDE24}"/>
    <cellStyle name="Moneda 87" xfId="44235" xr:uid="{B29D0977-E9DB-4AB9-AFCB-112AB80B646E}"/>
    <cellStyle name="Moneda 88" xfId="44240" xr:uid="{A400A0ED-E684-4C9A-BF2B-CA1703E7820A}"/>
    <cellStyle name="Moneda 89" xfId="44245"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9" xr:uid="{0DA21A07-6736-411D-9FFA-350A382BB81F}"/>
    <cellStyle name="Moneda 91" xfId="44252" xr:uid="{48D8D9FF-45DD-41BB-AB9E-A5E2E7617CE9}"/>
    <cellStyle name="Moneda 92" xfId="44256" xr:uid="{1B712E6F-769E-40B3-AA93-AE1C02B90D60}"/>
    <cellStyle name="Moneda 93" xfId="44260" xr:uid="{890DB37F-9E63-44F9-999D-60AB7DCE843F}"/>
    <cellStyle name="Moneda 94" xfId="44264" xr:uid="{B2620914-C212-4660-A027-5C087ECA9650}"/>
    <cellStyle name="Moneda 95" xfId="44268" xr:uid="{8D30FB91-A5CB-465C-AF4D-056412EEB760}"/>
    <cellStyle name="Moneda 96" xfId="44274" xr:uid="{2EA008D0-A206-49E9-8F05-CC1F9CCEF083}"/>
    <cellStyle name="Moneda 97" xfId="44278" xr:uid="{B1797D36-D1AD-4721-A836-CE07C22854EA}"/>
    <cellStyle name="Moneda 98" xfId="44281" xr:uid="{64E32E55-9068-4875-9A96-398343EF9CA8}"/>
    <cellStyle name="Moneda 99" xfId="44285"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9"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7" xr:uid="{00000000-0005-0000-0000-00000D3E0000}"/>
    <cellStyle name="Normal 108 2" xfId="44171" xr:uid="{367B2BC1-BB75-46D6-9F35-600948A1CA8E}"/>
    <cellStyle name="Normal 109" xfId="43933"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9" xr:uid="{00000000-0005-0000-0000-00000F480000}"/>
    <cellStyle name="Normal 111" xfId="43941" xr:uid="{00000000-0005-0000-0000-000010480000}"/>
    <cellStyle name="Normal 112" xfId="43942" xr:uid="{00000000-0005-0000-0000-000011480000}"/>
    <cellStyle name="Normal 113" xfId="43945" xr:uid="{00000000-0005-0000-0000-000012480000}"/>
    <cellStyle name="Normal 114" xfId="43948" xr:uid="{00000000-0005-0000-0000-000013480000}"/>
    <cellStyle name="Normal 115" xfId="43949" xr:uid="{00000000-0005-0000-0000-000014480000}"/>
    <cellStyle name="Normal 116" xfId="43951" xr:uid="{00000000-0005-0000-0000-000015480000}"/>
    <cellStyle name="Normal 117" xfId="43954" xr:uid="{00000000-0005-0000-0000-000016480000}"/>
    <cellStyle name="Normal 118" xfId="43958" xr:uid="{00000000-0005-0000-0000-000017480000}"/>
    <cellStyle name="Normal 119" xfId="43959" xr:uid="{00000000-0005-0000-0000-000018480000}"/>
    <cellStyle name="Normal 12" xfId="27" xr:uid="{00000000-0005-0000-0000-000019480000}"/>
    <cellStyle name="Normal 120" xfId="43962" xr:uid="{00000000-0005-0000-0000-00001A480000}"/>
    <cellStyle name="Normal 120 2" xfId="44008" xr:uid="{80B85FC2-610D-4083-9A51-EF875968EA86}"/>
    <cellStyle name="Normal 121" xfId="43965" xr:uid="{00000000-0005-0000-0000-00001B480000}"/>
    <cellStyle name="Normal 122" xfId="43969" xr:uid="{00000000-0005-0000-0000-00001C480000}"/>
    <cellStyle name="Normal 123" xfId="43972" xr:uid="{00000000-0005-0000-0000-00001D480000}"/>
    <cellStyle name="Normal 124" xfId="43993" xr:uid="{00000000-0005-0000-0000-00001E480000}"/>
    <cellStyle name="Normal 124 2" xfId="44006" xr:uid="{603D1A66-289C-41E2-B64A-83DFDD6D043B}"/>
    <cellStyle name="Normal 125" xfId="43994" xr:uid="{00000000-0005-0000-0000-00001F480000}"/>
    <cellStyle name="Normal 126" xfId="43998" xr:uid="{76DD7141-2112-4837-8FF6-DFB3682E2643}"/>
    <cellStyle name="Normal 127" xfId="44003" xr:uid="{BB17578D-8F4A-485E-B00D-5FDB4AC448B0}"/>
    <cellStyle name="Normal 128" xfId="44007" xr:uid="{35AA9408-F880-4369-AED1-E6FA2E43D9D5}"/>
    <cellStyle name="Normal 128 2" xfId="44161" xr:uid="{CE780733-F494-4966-B00D-CB61258FBD51}"/>
    <cellStyle name="Normal 128 3" xfId="44177" xr:uid="{D71FCE97-E251-46C2-9C9C-073DFFF1300F}"/>
    <cellStyle name="Normal 128 4" xfId="44186" xr:uid="{60C63E71-C12D-48A2-84A3-CEFAA747CE4B}"/>
    <cellStyle name="Normal 128 5" xfId="44204" xr:uid="{A51A53E5-005A-4E31-9BFF-DEDA113B7E13}"/>
    <cellStyle name="Normal 128 6" xfId="44243" xr:uid="{68B44232-5689-4730-85E7-9CBF93A65EC7}"/>
    <cellStyle name="Normal 129" xfId="44011"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6" xr:uid="{93665A41-9047-45B1-8D0A-347E4C35502B}"/>
    <cellStyle name="Normal 131" xfId="44017" xr:uid="{B10A5448-8B9C-4230-8709-9CB0A48D33B6}"/>
    <cellStyle name="Normal 132" xfId="44020" xr:uid="{8C478E15-E6B7-4A98-89AD-BF65F517E29E}"/>
    <cellStyle name="Normal 132 2" xfId="44159" xr:uid="{0E14079F-1BEF-45E3-B778-8406187FB137}"/>
    <cellStyle name="Normal 132 3" xfId="44175" xr:uid="{EADB811D-E17F-49CA-898A-16B8976187F7}"/>
    <cellStyle name="Normal 133" xfId="44023" xr:uid="{24F4E444-0DC2-4BA9-B839-D8D9FB4B3A02}"/>
    <cellStyle name="Normal 134" xfId="44028" xr:uid="{06AE4128-FC39-41A0-8791-698569E7C0BD}"/>
    <cellStyle name="Normal 135" xfId="44031" xr:uid="{8BE0820A-7B61-44DB-9F16-CFD19BD7CE37}"/>
    <cellStyle name="Normal 136" xfId="44034" xr:uid="{B2908B98-FBA9-4286-9A75-DE7D98E08851}"/>
    <cellStyle name="Normal 137" xfId="44037" xr:uid="{F4BDB42B-3E15-491C-8E11-E555887B86FF}"/>
    <cellStyle name="Normal 138" xfId="44044" xr:uid="{05103B51-1B0F-4DB4-9951-C85854D51BA8}"/>
    <cellStyle name="Normal 139" xfId="44048" xr:uid="{0B2B551F-B038-49DB-886A-540F52ED2DE4}"/>
    <cellStyle name="Normal 14" xfId="46" xr:uid="{00000000-0005-0000-0000-0000204D0000}"/>
    <cellStyle name="Normal 140" xfId="44051" xr:uid="{2A54099D-8FFE-4E0C-91BD-52924E64ACBD}"/>
    <cellStyle name="Normal 140 10" xfId="44122" xr:uid="{072E2725-CF24-4AD9-B022-4EBC130068A4}"/>
    <cellStyle name="Normal 140 11" xfId="44130" xr:uid="{720DE38F-7C8F-4D63-B63C-8263B95EEE32}"/>
    <cellStyle name="Normal 140 12" xfId="44138" xr:uid="{CA923FB3-00D1-4E25-9BA7-DF0F09762532}"/>
    <cellStyle name="Normal 140 13" xfId="44143" xr:uid="{177F3C2B-E6DE-4A67-82CB-8ABEEB980CBE}"/>
    <cellStyle name="Normal 140 14" xfId="44152" xr:uid="{C80124C8-8366-47FF-B4FA-18C0FBBF7AC5}"/>
    <cellStyle name="Normal 140 15" xfId="44158" xr:uid="{18E48549-C010-4F13-A3CD-0853E56CEA9F}"/>
    <cellStyle name="Normal 140 16" xfId="44167" xr:uid="{6152A880-5232-4DBE-90B7-29C6292A7B69}"/>
    <cellStyle name="Normal 140 16 2" xfId="44173" xr:uid="{F5E62F39-E597-4632-B039-D82EFE5C3939}"/>
    <cellStyle name="Normal 140 17" xfId="44183" xr:uid="{F6F14E4C-8D77-44CD-8CD5-656F79BC5141}"/>
    <cellStyle name="Normal 140 18" xfId="44191" xr:uid="{EDE9D314-9BB6-4D8D-A2B9-5B30A4182E86}"/>
    <cellStyle name="Normal 140 19" xfId="44198" xr:uid="{6AA2F2EF-1FBE-47C8-8707-72FBF71E86D6}"/>
    <cellStyle name="Normal 140 2" xfId="44067" xr:uid="{87492154-98BE-4A05-912A-8F3E8450F5B4}"/>
    <cellStyle name="Normal 140 20" xfId="44214" xr:uid="{4631F78D-CED9-4009-A22A-937E4D74FEAD}"/>
    <cellStyle name="Normal 140 21" xfId="44220" xr:uid="{87F1F798-C83F-4242-A7B4-52E1FA487DC3}"/>
    <cellStyle name="Normal 140 22" xfId="44224" xr:uid="{6F3C14DE-ED34-4000-BB49-576F1633B5D5}"/>
    <cellStyle name="Normal 140 23" xfId="44229" xr:uid="{1874EB2C-642A-4D1B-9D9C-EACE80ABC7A8}"/>
    <cellStyle name="Normal 140 24" xfId="44237" xr:uid="{8BBD19E4-59DC-4424-83A1-07997B457BEC}"/>
    <cellStyle name="Normal 140 25" xfId="44247" xr:uid="{76234813-87B2-46D2-A97C-6BC81D615B18}"/>
    <cellStyle name="Normal 140 26" xfId="44254" xr:uid="{19AF6FBD-9A6F-44DF-AE20-4760DDB6FF2E}"/>
    <cellStyle name="Normal 140 27" xfId="44262" xr:uid="{BC79184C-4C11-43F6-A035-2A651298B3FC}"/>
    <cellStyle name="Normal 140 28" xfId="44276" xr:uid="{4B693D18-8550-46C9-A456-03316338856A}"/>
    <cellStyle name="Normal 140 29" xfId="44283" xr:uid="{04C868A0-52F8-4A3D-8E6B-BBDACDC0ED01}"/>
    <cellStyle name="Normal 140 3" xfId="44072" xr:uid="{2B6DE311-0213-4247-82EF-87864568864F}"/>
    <cellStyle name="Normal 140 30" xfId="44290" xr:uid="{517145CA-8B32-49DE-B494-85512E4BE9BE}"/>
    <cellStyle name="Normal 140 31" xfId="44298" xr:uid="{12B5AEBC-4E1E-4D42-98FD-6E3D9BFB54C0}"/>
    <cellStyle name="Normal 140 32" xfId="44305" xr:uid="{307A5FE7-7F4C-4C19-BF5B-084CE979E35F}"/>
    <cellStyle name="Normal 140 33" xfId="44312" xr:uid="{DF9179A0-9EBD-4C1D-B4A4-F8A2E412C97F}"/>
    <cellStyle name="Normal 140 4" xfId="44079" xr:uid="{3D671AB6-032A-4953-9911-AB33C8A49CDB}"/>
    <cellStyle name="Normal 140 5" xfId="44083" xr:uid="{DDCA0FDB-49C5-4D3E-8D91-15D51D7D64F1}"/>
    <cellStyle name="Normal 140 6" xfId="44092" xr:uid="{64947995-F1DD-491D-9665-E1204BCB452D}"/>
    <cellStyle name="Normal 140 7" xfId="44101" xr:uid="{FCFBEA63-4FA6-4F44-9941-CB2B5184B8CA}"/>
    <cellStyle name="Normal 140 8" xfId="44110" xr:uid="{AAC7201A-0F8A-4DB5-8B72-3374B465E90A}"/>
    <cellStyle name="Normal 140 9" xfId="44115" xr:uid="{769B9986-E718-4166-9581-C0EB7E291398}"/>
    <cellStyle name="Normal 141" xfId="44054" xr:uid="{F28785BC-DB76-44B2-A13D-B2246455F2A8}"/>
    <cellStyle name="Normal 142" xfId="44057" xr:uid="{87C4373F-E2CB-49D4-9B46-2BB7F4B0347E}"/>
    <cellStyle name="Normal 143" xfId="44060" xr:uid="{0E9DBBAE-08C4-4CB2-A3E2-47B559436B88}"/>
    <cellStyle name="Normal 144" xfId="44063" xr:uid="{2428B7C1-26CA-48ED-BD46-717843228C54}"/>
    <cellStyle name="Normal 145" xfId="44069" xr:uid="{6427E0F8-E535-40D1-87C5-8239ED0B262F}"/>
    <cellStyle name="Normal 146" xfId="44073" xr:uid="{2DA82A6B-F8F4-4DDA-A43F-F832CEF75851}"/>
    <cellStyle name="Normal 147" xfId="44075" xr:uid="{68709D0D-0288-43FF-8E4A-5B4E963000CE}"/>
    <cellStyle name="Normal 148" xfId="44080" xr:uid="{CAFD8202-2610-48B8-A517-A3B492E08CD4}"/>
    <cellStyle name="Normal 149" xfId="44084"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7" xr:uid="{746C4DCE-25DC-4470-95E8-5B9393C3166E}"/>
    <cellStyle name="Normal 151" xfId="44089" xr:uid="{423602FF-1AAE-4B7B-963E-F19472B6575A}"/>
    <cellStyle name="Normal 152" xfId="44094" xr:uid="{12EECA04-F404-48AA-B8D3-CB490FA7061D}"/>
    <cellStyle name="Normal 153" xfId="44097" xr:uid="{CA2E6DED-DBD3-4AF7-9552-9D713C1152A8}"/>
    <cellStyle name="Normal 154" xfId="44104" xr:uid="{EF1CEC00-B16F-4B60-8A1E-C03A0E18A0F9}"/>
    <cellStyle name="Normal 155" xfId="44107" xr:uid="{006C50FE-3704-42F8-988E-9D148C8718DF}"/>
    <cellStyle name="Normal 156" xfId="44111" xr:uid="{AFFC09BA-9355-4514-8A64-B571CA195BD2}"/>
    <cellStyle name="Normal 157" xfId="44118" xr:uid="{AC360B5C-A8E1-46FE-9C62-A450EEB87695}"/>
    <cellStyle name="Normal 158" xfId="44124" xr:uid="{93BE7D61-9405-4C6E-B7E4-BA8398EC28F6}"/>
    <cellStyle name="Normal 159" xfId="44126"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1" xr:uid="{FB7AB4A3-DCA0-4284-935E-A252AD589E3C}"/>
    <cellStyle name="Normal 161" xfId="44133" xr:uid="{058E41EC-47FA-4B3B-B771-F8910030C331}"/>
    <cellStyle name="Normal 162" xfId="44135" xr:uid="{8213E00E-024D-4EB6-82CB-6E180D4A51FD}"/>
    <cellStyle name="Normal 163" xfId="44139" xr:uid="{A7E2C80F-B9F3-4C2F-B3C5-3BB9B7FA97B9}"/>
    <cellStyle name="Normal 164" xfId="44145" xr:uid="{901028E3-4953-4878-8A62-C2016AEB3362}"/>
    <cellStyle name="Normal 165" xfId="44147" xr:uid="{C4D5BFBF-EC40-4B54-AC94-CAA200061E44}"/>
    <cellStyle name="Normal 166" xfId="44153" xr:uid="{A417B886-DF1F-4FE4-8393-3E342B4BD1F7}"/>
    <cellStyle name="Normal 167" xfId="44155" xr:uid="{4FD13B29-6826-4785-A8ED-453843864335}"/>
    <cellStyle name="Normal 168" xfId="44164" xr:uid="{BD59F194-DFD0-4BC0-B9AF-B8AE2B3C734E}"/>
    <cellStyle name="Normal 169" xfId="44168"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2" xr:uid="{603EA91E-6EC7-432A-9817-76A3DD33F36B}"/>
    <cellStyle name="Normal 171" xfId="44195" xr:uid="{9E7CAC12-A7C4-4C3E-9D48-B0568661522F}"/>
    <cellStyle name="Normal 172" xfId="44199" xr:uid="{9052CD80-206E-4A4B-9F06-FE6F6AF9CC1A}"/>
    <cellStyle name="Normal 173" xfId="44201" xr:uid="{D808353B-54C7-48F7-BBEB-A72C527EFC9A}"/>
    <cellStyle name="Normal 174" xfId="44206" xr:uid="{60BE079F-7210-4925-8BFF-388E72EAECC1}"/>
    <cellStyle name="Normal 175" xfId="44209" xr:uid="{2D7C4967-F3B5-4F4E-B56D-9BACD93A5980}"/>
    <cellStyle name="Normal 176" xfId="44217" xr:uid="{297414C3-C336-4795-9259-32212ABC901B}"/>
    <cellStyle name="Normal 177" xfId="44221" xr:uid="{E4216BFE-3543-4E8F-A9DA-28F63370B240}"/>
    <cellStyle name="Normal 178" xfId="44225" xr:uid="{C79828B4-2A3B-42A5-AF9C-6D2B2085CF53}"/>
    <cellStyle name="Normal 179" xfId="44232"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4" xr:uid="{4904EB40-057B-4421-B64E-AAD06AF0CFC9}"/>
    <cellStyle name="Normal 181" xfId="44238" xr:uid="{5F65C23B-645B-462F-9B83-50BF5CA95808}"/>
    <cellStyle name="Normal 182" xfId="44241" xr:uid="{A4CF3740-3365-4C0A-81C8-4A49F5178E3C}"/>
    <cellStyle name="Normal 183" xfId="44250" xr:uid="{BE8CA24E-EE4E-49E1-94AA-EB4833F096C0}"/>
    <cellStyle name="Normal 184" xfId="44257" xr:uid="{6D3136AD-B4B5-480F-95E2-02FA5F0FCAB0}"/>
    <cellStyle name="Normal 185" xfId="44259" xr:uid="{F2D63786-201E-4B16-A962-5AAF2DD25E4F}"/>
    <cellStyle name="Normal 186" xfId="44265" xr:uid="{70E73B39-2D62-43C3-98C6-102049C3DFD9}"/>
    <cellStyle name="Normal 187" xfId="44269" xr:uid="{FCD37B27-F21D-4431-901F-789C88E524DC}"/>
    <cellStyle name="Normal 188" xfId="44271" xr:uid="{ADFD1FBD-13B9-40FE-8E09-C61E5C6F2CAD}"/>
    <cellStyle name="Normal 189" xfId="44273"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9" xr:uid="{AD235653-14F2-49E2-875B-7DDDC29FBEBD}"/>
    <cellStyle name="Normal 191" xfId="44286" xr:uid="{DDDCBF94-8DAD-41A6-BAB1-0F8CC5D0F5D6}"/>
    <cellStyle name="Normal 192" xfId="44293" xr:uid="{C001FCFF-3963-470E-9065-5A4D3440E9E8}"/>
    <cellStyle name="Normal 193" xfId="44295" xr:uid="{6550B2CF-7CC5-4881-9BCF-F71ED2A1E3B6}"/>
    <cellStyle name="Normal 194" xfId="44301" xr:uid="{C927FB91-D3D2-42B4-ABBF-B5BFEDFFDEF2}"/>
    <cellStyle name="Normal 195" xfId="44308" xr:uid="{CEE234D0-D8E6-4B6E-BF81-063148512645}"/>
    <cellStyle name="Normal 196" xfId="44309" xr:uid="{65F72E2F-B57F-48E8-944B-04EF423EB043}"/>
    <cellStyle name="Normal 197" xfId="44315" xr:uid="{61278F29-ECD6-4D4C-A36E-116B8451D5B3}"/>
    <cellStyle name="Normal 198" xfId="44317" xr:uid="{70BFA7B2-BDB5-4CAF-BABC-7E1E8F402DEE}"/>
    <cellStyle name="Normal 199" xfId="44320"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6" xr:uid="{D2BF1E21-8DA4-48B1-9572-F075D7750A4D}"/>
    <cellStyle name="Normal 2 2" xfId="24" xr:uid="{00000000-0005-0000-0000-0000B3590000}"/>
    <cellStyle name="Normal 2 2 2" xfId="43930" xr:uid="{00000000-0005-0000-0000-0000B4590000}"/>
    <cellStyle name="Normal 2 2 3" xfId="43984" xr:uid="{00000000-0005-0000-0000-0000B5590000}"/>
    <cellStyle name="Normal 2 2 4" xfId="43985"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4" xr:uid="{A502FDBD-7EF7-4FE3-A4A5-9087A38103BA}"/>
    <cellStyle name="Normal 201" xfId="44327" xr:uid="{09ACF2CA-992A-4CE5-9134-E4AB5CA2EBAD}"/>
    <cellStyle name="Normal 202" xfId="44329" xr:uid="{58661A7A-7DD9-48F4-B0EB-B31AD33BA502}"/>
    <cellStyle name="Normal 203" xfId="44332" xr:uid="{819A14DC-56CF-4F5C-92C9-1095740990F3}"/>
    <cellStyle name="Normal 204" xfId="44335" xr:uid="{46BFC23F-2199-437C-8BE9-C6714F473D16}"/>
    <cellStyle name="Normal 205" xfId="44341" xr:uid="{D0682782-2B67-4386-8EAB-5085AD38313E}"/>
    <cellStyle name="Normal 206" xfId="44344" xr:uid="{24F08E5B-A9CE-4A5D-8642-F5C11F0A1A45}"/>
    <cellStyle name="Normal 207" xfId="44346" xr:uid="{D1B110A7-F322-490C-93AE-2ACA4F940A53}"/>
    <cellStyle name="Normal 208" xfId="44348" xr:uid="{75CF0ADB-6EB9-4AFC-B8F0-09320999B099}"/>
    <cellStyle name="Normal 209" xfId="44353"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9" xr:uid="{96536DD1-ECAD-4804-9DCC-A379A913B95B}"/>
    <cellStyle name="Normal 211" xfId="44364" xr:uid="{90321652-A4ED-44FF-A41B-2A69B52E5F88}"/>
    <cellStyle name="Normal 212" xfId="44369" xr:uid="{2BEA140A-9F13-46C4-90BD-9AF224CDE053}"/>
    <cellStyle name="Normal 213" xfId="44370" xr:uid="{4035E74F-ECC6-48EB-B7AE-12374E3A88E9}"/>
    <cellStyle name="Normal 214" xfId="44375" xr:uid="{826CC59B-881D-4F12-B2EC-C727AB30752A}"/>
    <cellStyle name="Normal 215" xfId="44376" xr:uid="{6ACDA859-6491-42A3-B06D-89B2A4A3DA66}"/>
    <cellStyle name="Normal 216" xfId="44381" xr:uid="{D45D485F-8517-4D9F-AE35-7C1D85838EBB}"/>
    <cellStyle name="Normal 217" xfId="44386" xr:uid="{8F7E07E5-2D56-4A5C-B066-B798B45F8B81}"/>
    <cellStyle name="Normal 218" xfId="44392" xr:uid="{C4B4A316-445A-49B9-8713-B896D4FA2B45}"/>
    <cellStyle name="Normal 219" xfId="44393"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7" xr:uid="{8ACE98E0-7E7A-45E0-8AB9-C5BBE9C81B0D}"/>
    <cellStyle name="Normal 221" xfId="44400" xr:uid="{30CEE769-11DF-49B5-B92F-B90D5B554B1F}"/>
    <cellStyle name="Normal 222" xfId="44407" xr:uid="{4B400434-AB5A-477C-936C-E63FCCD60D1A}"/>
    <cellStyle name="Normal 223" xfId="44409" xr:uid="{E32D30D9-DD14-4D65-847B-09E417617869}"/>
    <cellStyle name="Normal 224" xfId="44411" xr:uid="{23F59A82-D07A-435C-86E0-A2E3D82B1250}"/>
    <cellStyle name="Normal 225" xfId="44413" xr:uid="{9178A0FD-1C9E-4C7B-9314-C6A4B6B98FDC}"/>
    <cellStyle name="Normal 226" xfId="44416" xr:uid="{2280A4DE-493C-471F-82B2-B2D8AED6010B}"/>
    <cellStyle name="Normal 227" xfId="44417" xr:uid="{4D5735E3-CFCC-475A-A31E-390D4F2A8759}"/>
    <cellStyle name="Normal 228" xfId="44419" xr:uid="{0C48A990-2D4F-41EA-9821-F6D5EB8D44C6}"/>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6" xr:uid="{00000000-0005-0000-0000-0000086A0000}"/>
    <cellStyle name="Normal 3 2" xfId="30" xr:uid="{00000000-0005-0000-0000-0000096A0000}"/>
    <cellStyle name="Normal 3 2 2" xfId="43931" xr:uid="{00000000-0005-0000-0000-00000A6A0000}"/>
    <cellStyle name="Normal 3 3" xfId="43932" xr:uid="{00000000-0005-0000-0000-00000B6A0000}"/>
    <cellStyle name="Normal 3 4" xfId="43987" xr:uid="{00000000-0005-0000-0000-00000C6A0000}"/>
    <cellStyle name="Normal 3 5" xfId="44041" xr:uid="{20DB0DCF-4A20-4692-8AA6-CDE623E55BF8}"/>
    <cellStyle name="Normal 3 8" xfId="43988"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2"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9" xr:uid="{00000000-0005-0000-0000-0000CD7F0000}"/>
    <cellStyle name="Normal 43 3 31 2 2 2 3 32" xfId="43944" xr:uid="{00000000-0005-0000-0000-0000CE7F0000}"/>
    <cellStyle name="Normal 43 3 31 2 2 2 3 33" xfId="43953" xr:uid="{00000000-0005-0000-0000-0000CF7F0000}"/>
    <cellStyle name="Normal 43 3 31 2 2 2 3 34" xfId="43961" xr:uid="{00000000-0005-0000-0000-0000D07F0000}"/>
    <cellStyle name="Normal 43 3 31 2 2 2 3 35" xfId="43971" xr:uid="{00000000-0005-0000-0000-0000D17F0000}"/>
    <cellStyle name="Normal 43 3 31 2 2 2 3 36" xfId="43996" xr:uid="{00000000-0005-0000-0000-0000D27F0000}"/>
    <cellStyle name="Normal 43 3 31 2 2 2 3 37" xfId="44000" xr:uid="{1088E3D5-5D1E-48FD-9DB5-B6DA8BC13A62}"/>
    <cellStyle name="Normal 43 3 31 2 2 2 3 38" xfId="44005" xr:uid="{35610EB2-1E52-44F9-85E0-89134299ABF9}"/>
    <cellStyle name="Normal 43 3 31 2 2 2 3 39" xfId="44019" xr:uid="{83AE4032-4834-4E84-8A47-AB672DA0645C}"/>
    <cellStyle name="Normal 43 3 31 2 2 2 3 4" xfId="21939" xr:uid="{00000000-0005-0000-0000-0000D37F0000}"/>
    <cellStyle name="Normal 43 3 31 2 2 2 3 40" xfId="44025" xr:uid="{455840A1-5BA5-4754-B85A-5670985E71D6}"/>
    <cellStyle name="Normal 43 3 31 2 2 2 3 41" xfId="44030" xr:uid="{866A0354-B44C-42D3-9B96-C5FDE8B22529}"/>
    <cellStyle name="Normal 43 3 31 2 2 2 3 42" xfId="44033" xr:uid="{14017933-BC17-48CA-8822-F6AAED8B314E}"/>
    <cellStyle name="Normal 43 3 31 2 2 2 3 43" xfId="44036" xr:uid="{060E943C-8971-44CC-9272-A5F1A3AAB128}"/>
    <cellStyle name="Normal 43 3 31 2 2 2 3 44" xfId="44039" xr:uid="{CA7339D3-0D70-471A-B259-A0A9233AA329}"/>
    <cellStyle name="Normal 43 3 31 2 2 2 3 45" xfId="44046" xr:uid="{C24FE9C4-452C-4F25-9199-F2D995CE13F7}"/>
    <cellStyle name="Normal 43 3 31 2 2 2 3 46" xfId="44050" xr:uid="{ED189D08-C012-4200-83BE-7E4F192B6274}"/>
    <cellStyle name="Normal 43 3 31 2 2 2 3 47" xfId="44053" xr:uid="{5C78A1DD-A5D1-4BA7-88A9-4AF8BD3170D5}"/>
    <cellStyle name="Normal 43 3 31 2 2 2 3 48" xfId="44066" xr:uid="{1A83243B-8DC5-4414-B470-7964F871E68C}"/>
    <cellStyle name="Normal 43 3 31 2 2 2 3 49" xfId="44071"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8" xr:uid="{9DC33905-3910-48EC-914C-5971096578E5}"/>
    <cellStyle name="Normal 43 3 31 2 2 2 3 51" xfId="44082" xr:uid="{586D2B27-F633-41EC-A929-878F40B4B501}"/>
    <cellStyle name="Normal 43 3 31 2 2 2 3 52" xfId="44091" xr:uid="{F014FB14-69F6-41EB-AEC9-A6ED6C2E12E1}"/>
    <cellStyle name="Normal 43 3 31 2 2 2 3 53" xfId="44100" xr:uid="{6597DFF4-B17E-47B3-8823-58EC4D7C3F46}"/>
    <cellStyle name="Normal 43 3 31 2 2 2 3 54" xfId="44109" xr:uid="{7A0C55C8-16CE-4CD0-8B40-7E5676ABAD10}"/>
    <cellStyle name="Normal 43 3 31 2 2 2 3 55" xfId="44114" xr:uid="{307BA3E8-A68E-41D9-975D-38DF6DE33EAF}"/>
    <cellStyle name="Normal 43 3 31 2 2 2 3 56" xfId="44121" xr:uid="{0B57F732-FFC4-48F7-891E-A5ABC24544FD}"/>
    <cellStyle name="Normal 43 3 31 2 2 2 3 57" xfId="44129" xr:uid="{61C8B17E-9520-4C0A-9056-F3F833C3AE42}"/>
    <cellStyle name="Normal 43 3 31 2 2 2 3 58" xfId="44137" xr:uid="{36456B20-A295-4590-8B09-6BDBE4DC6564}"/>
    <cellStyle name="Normal 43 3 31 2 2 2 3 59" xfId="44142" xr:uid="{523AF30A-C602-4FF8-AB27-16A2048207DC}"/>
    <cellStyle name="Normal 43 3 31 2 2 2 3 6" xfId="35053" xr:uid="{00000000-0005-0000-0000-0000E57F0000}"/>
    <cellStyle name="Normal 43 3 31 2 2 2 3 60" xfId="44151" xr:uid="{D3527CD3-846A-4538-B54C-2403D275B059}"/>
    <cellStyle name="Normal 43 3 31 2 2 2 3 61" xfId="44157" xr:uid="{8F1C30FF-E7E1-44E1-AA40-35A3EA4F297B}"/>
    <cellStyle name="Normal 43 3 31 2 2 2 3 62" xfId="44166" xr:uid="{9111C16D-F2B1-4659-B898-E0715D596F8B}"/>
    <cellStyle name="Normal 43 3 31 2 2 2 3 63" xfId="44182" xr:uid="{40FDB92D-52E6-4AB5-BEE5-ED71513600FF}"/>
    <cellStyle name="Normal 43 3 31 2 2 2 3 64" xfId="44190" xr:uid="{85569BFD-B88F-4E97-9787-DC805A126F8E}"/>
    <cellStyle name="Normal 43 3 31 2 2 2 3 65" xfId="44197" xr:uid="{901AD84A-2E96-472F-A50F-9815310EBE47}"/>
    <cellStyle name="Normal 43 3 31 2 2 2 3 66" xfId="44213" xr:uid="{F03CA695-D94D-425B-9453-FEA28D7E79B6}"/>
    <cellStyle name="Normal 43 3 31 2 2 2 3 67" xfId="44219" xr:uid="{6CE8E036-0E36-4A39-A85F-4A330DF7C759}"/>
    <cellStyle name="Normal 43 3 31 2 2 2 3 68" xfId="44223" xr:uid="{A409F647-5800-4E22-B5BA-6BA2045F76FA}"/>
    <cellStyle name="Normal 43 3 31 2 2 2 3 69" xfId="44228" xr:uid="{45BD7035-9EBD-4A5E-888D-4CDFCE755F8D}"/>
    <cellStyle name="Normal 43 3 31 2 2 2 3 7" xfId="35057" xr:uid="{00000000-0005-0000-0000-0000E67F0000}"/>
    <cellStyle name="Normal 43 3 31 2 2 2 3 70" xfId="44236" xr:uid="{47203B4F-CF18-43F0-B5FB-DC6FACDA907D}"/>
    <cellStyle name="Normal 43 3 31 2 2 2 3 71" xfId="44246" xr:uid="{F0964A6A-DD65-4B78-9B2B-5DED0563E190}"/>
    <cellStyle name="Normal 43 3 31 2 2 2 3 72" xfId="44253" xr:uid="{9960806F-3DAB-4715-A44A-D01146F65B27}"/>
    <cellStyle name="Normal 43 3 31 2 2 2 3 73" xfId="44261" xr:uid="{D4694812-8B7E-42EC-99A1-5C3D8960EDE7}"/>
    <cellStyle name="Normal 43 3 31 2 2 2 3 74" xfId="44275" xr:uid="{02521CA5-001D-48FD-9039-DA76BC0C6D5B}"/>
    <cellStyle name="Normal 43 3 31 2 2 2 3 75" xfId="44282" xr:uid="{704DD399-2B79-4E17-8A9A-5C0A01BBD572}"/>
    <cellStyle name="Normal 43 3 31 2 2 2 3 76" xfId="44289" xr:uid="{1797C75E-E81E-4BAC-9DBA-428B5D05C1EB}"/>
    <cellStyle name="Normal 43 3 31 2 2 2 3 77" xfId="44297" xr:uid="{9E826B78-7EEE-40FE-A1E8-B41D1F6B9E0F}"/>
    <cellStyle name="Normal 43 3 31 2 2 2 3 78" xfId="44304" xr:uid="{0E831564-D9A2-4295-A956-D5BEFF4AF183}"/>
    <cellStyle name="Normal 43 3 31 2 2 2 3 79" xfId="44311" xr:uid="{1056AA0E-1DB3-48FA-8136-6425DA82F93F}"/>
    <cellStyle name="Normal 43 3 31 2 2 2 3 8" xfId="35065" xr:uid="{00000000-0005-0000-0000-0000E77F0000}"/>
    <cellStyle name="Normal 43 3 31 2 2 2 3 80" xfId="44323" xr:uid="{4EA8AA33-E579-4FAB-8DD0-BBBE190A3D49}"/>
    <cellStyle name="Normal 43 3 31 2 2 2 3 81" xfId="44331" xr:uid="{F6D2097E-0319-4D55-85C2-0204185DACD2}"/>
    <cellStyle name="Normal 43 3 31 2 2 2 3 82" xfId="44337" xr:uid="{21727B06-27C3-4C5F-B9C2-90BB1EC03C99}"/>
    <cellStyle name="Normal 43 3 31 2 2 2 3 83" xfId="44350" xr:uid="{95ACA02E-F37F-4F98-A49B-99669B010558}"/>
    <cellStyle name="Normal 43 3 31 2 2 2 3 84" xfId="44355" xr:uid="{197B2C7C-5964-48BD-8696-B6A6EEDC34C3}"/>
    <cellStyle name="Normal 43 3 31 2 2 2 3 85" xfId="44366" xr:uid="{4C026B95-E62C-43E4-884F-3D97659AB63F}"/>
    <cellStyle name="Normal 43 3 31 2 2 2 3 86" xfId="44372" xr:uid="{A2582FCE-530E-4BD1-8C3A-FCDCA1A0CDA3}"/>
    <cellStyle name="Normal 43 3 31 2 2 2 3 87" xfId="44378" xr:uid="{0FA32255-B527-4038-B56A-83B36217C0BA}"/>
    <cellStyle name="Normal 43 3 31 2 2 2 3 88" xfId="44383" xr:uid="{CA7F317F-A14A-44B0-A681-09356B64EC3C}"/>
    <cellStyle name="Normal 43 3 31 2 2 2 3 89" xfId="44389" xr:uid="{1EB010B1-65C0-41B1-81DA-E643F15815F0}"/>
    <cellStyle name="Normal 43 3 31 2 2 2 3 9" xfId="35081" xr:uid="{00000000-0005-0000-0000-0000E87F0000}"/>
    <cellStyle name="Normal 43 3 31 2 2 2 3 90" xfId="44395"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3"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50" xr:uid="{00000000-0005-0000-0000-000063A10000}"/>
    <cellStyle name="Normal 73 2 2" xfId="44244"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9" xr:uid="{00000000-0005-0000-0000-00006BA10000}"/>
    <cellStyle name="Normal 8 3" xfId="43990"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8" xr:uid="{092D969F-6F6A-4EE5-856C-2E60889197C9}"/>
    <cellStyle name="Normal_AGOST 01 31" xfId="35100" xr:uid="{00000000-0005-0000-0000-000095AB0000}"/>
    <cellStyle name="Normal_Estadisticas 2018" xfId="43926" xr:uid="{00000000-0005-0000-0000-000096AB0000}"/>
    <cellStyle name="Normal_Estadisticas 2018_1" xfId="43897" xr:uid="{00000000-0005-0000-0000-000097AB0000}"/>
    <cellStyle name="Normal_Estadisticas 2018_2" xfId="43919" xr:uid="{00000000-0005-0000-0000-000098AB0000}"/>
    <cellStyle name="Normal_Estadisticas 2019" xfId="44026" xr:uid="{1A4DAD5A-EBDA-4728-8FCD-423192CF94E0}"/>
    <cellStyle name="Normal_Estadisticas 2019_1" xfId="43936" xr:uid="{00000000-0005-0000-0000-000099AB0000}"/>
    <cellStyle name="Normal_Estadisticas 2019_3" xfId="44027" xr:uid="{7B1FE69F-CCFD-4739-AD29-9817BCAF9E83}"/>
    <cellStyle name="Normal_Febrero" xfId="4347" xr:uid="{00000000-0005-0000-0000-00009DAB0000}"/>
    <cellStyle name="Normal_Hoja1" xfId="35102" xr:uid="{00000000-0005-0000-0000-00009EAB0000}"/>
    <cellStyle name="Normal_Hoja1 3" xfId="43937"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2"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3" xr:uid="{A43A4A07-29FE-4390-AC34-E2C59CE099BF}"/>
    <cellStyle name="Porcentaje 20" xfId="43892" xr:uid="{00000000-0005-0000-0000-0000CFAB0000}"/>
    <cellStyle name="Porcentaje 21" xfId="43935" xr:uid="{00000000-0005-0000-0000-0000D0AB0000}"/>
    <cellStyle name="Porcentaje 22" xfId="43947" xr:uid="{00000000-0005-0000-0000-0000D1AB0000}"/>
    <cellStyle name="Porcentaje 23" xfId="43956" xr:uid="{00000000-0005-0000-0000-0000D2AB0000}"/>
    <cellStyle name="Porcentaje 24" xfId="43964" xr:uid="{00000000-0005-0000-0000-0000D3AB0000}"/>
    <cellStyle name="Porcentaje 25" xfId="43967" xr:uid="{00000000-0005-0000-0000-0000D4AB0000}"/>
    <cellStyle name="Porcentaje 26" xfId="44002" xr:uid="{FA4CF980-1F1B-4F47-BED3-6F5F7B25DDB7}"/>
    <cellStyle name="Porcentaje 27" xfId="44009" xr:uid="{A9F0964A-8C93-426D-8D5B-4A36E5BD2523}"/>
    <cellStyle name="Porcentaje 28" xfId="44013" xr:uid="{BAFB435A-26EE-4609-973C-A81BD0E558C7}"/>
    <cellStyle name="Porcentaje 29" xfId="44022" xr:uid="{8EFB37DA-9781-40FF-AB41-59709CA0B6A7}"/>
    <cellStyle name="Porcentaje 29 2" xfId="44162" xr:uid="{7907F10A-8E5C-47EE-BF25-3663C6D2F7EE}"/>
    <cellStyle name="Porcentaje 29 3" xfId="44178"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6" xr:uid="{05ACBE05-2787-41D4-8B30-49CBF11BB4DE}"/>
    <cellStyle name="Porcentaje 31" xfId="44062" xr:uid="{1BB609F6-C9DD-4B79-BFFF-72172CE582B2}"/>
    <cellStyle name="Porcentaje 32" xfId="44086" xr:uid="{3186F4A5-8F0F-4C88-A4E0-94059FCA4F99}"/>
    <cellStyle name="Porcentaje 33" xfId="44103" xr:uid="{C03B4997-3881-4E14-93EF-A578C7D8330C}"/>
    <cellStyle name="Porcentaje 34" xfId="44106" xr:uid="{61EE9BD2-317B-498A-A289-575A6997CA51}"/>
    <cellStyle name="Porcentaje 35" xfId="44116" xr:uid="{B10A5494-C28A-4F97-8A31-FBD99020BA75}"/>
    <cellStyle name="Porcentaje 36" xfId="44123" xr:uid="{09E1CB72-D610-4CF6-A581-2BE6A3344155}"/>
    <cellStyle name="Porcentaje 37" xfId="44125" xr:uid="{E5C94536-FA9D-4D80-A10B-44C2A36FE1BC}"/>
    <cellStyle name="Porcentaje 38" xfId="44134" xr:uid="{094C6E54-3117-49E0-B026-336ED4C0BD89}"/>
    <cellStyle name="Porcentaje 39" xfId="44144" xr:uid="{09855E88-C00D-412B-8476-76252C41B659}"/>
    <cellStyle name="Porcentaje 4" xfId="48" xr:uid="{00000000-0005-0000-0000-0000DAAB0000}"/>
    <cellStyle name="Porcentaje 40" xfId="44149" xr:uid="{14665B04-BA9A-49FF-8426-9DE1BF4662E4}"/>
    <cellStyle name="Porcentaje 41" xfId="44154" xr:uid="{68880E49-516E-42C3-B547-8D3AC08C7FEC}"/>
    <cellStyle name="Porcentaje 42" xfId="44169" xr:uid="{F7965A50-C76A-4E43-BA02-6153F0B90AB5}"/>
    <cellStyle name="Porcentaje 43" xfId="44184" xr:uid="{01C46D6D-A2A6-4969-A274-144D9D655B85}"/>
    <cellStyle name="Porcentaje 44" xfId="44193" xr:uid="{9284C30F-3B44-44D6-B4EA-A9077F727C34}"/>
    <cellStyle name="Porcentaje 45" xfId="44202" xr:uid="{B387CDF7-D604-4331-9BF4-70049B0ED816}"/>
    <cellStyle name="Porcentaje 46" xfId="44208" xr:uid="{DAB7FB19-6390-452A-B22F-496D2845451F}"/>
    <cellStyle name="Porcentaje 47" xfId="44211" xr:uid="{BF79DBD9-348C-4272-9870-54B83BF13005}"/>
    <cellStyle name="Porcentaje 48" xfId="44230" xr:uid="{E02EE8D0-D521-4214-9475-373FB1B1C021}"/>
    <cellStyle name="Porcentaje 49" xfId="44239" xr:uid="{3DE3DA03-55FA-40EE-9293-90DC7CB0197A}"/>
    <cellStyle name="Porcentaje 5" xfId="90" xr:uid="{00000000-0005-0000-0000-0000DBAB0000}"/>
    <cellStyle name="Porcentaje 50" xfId="44248" xr:uid="{5809F373-4E92-4C99-97F9-80F612639672}"/>
    <cellStyle name="Porcentaje 51" xfId="44255" xr:uid="{9D789FD2-22A2-4450-8EF9-A0571F6655FE}"/>
    <cellStyle name="Porcentaje 52" xfId="44263" xr:uid="{85DB62D7-1F45-41C6-AF64-AB0BF9384A30}"/>
    <cellStyle name="Porcentaje 53" xfId="44267" xr:uid="{953D0A42-FBAE-4725-AC4E-EFC54EE0C474}"/>
    <cellStyle name="Porcentaje 54" xfId="44277" xr:uid="{920266CC-0A0F-45B4-B0FF-66A6830D24FD}"/>
    <cellStyle name="Porcentaje 55" xfId="44284" xr:uid="{A9DAD442-4A5F-4EF5-9F77-A09C19DFDF32}"/>
    <cellStyle name="Porcentaje 56" xfId="44291" xr:uid="{86635075-AC25-40B8-A32C-148C4221EA0E}"/>
    <cellStyle name="Porcentaje 57" xfId="44299" xr:uid="{49B35DEF-CCF6-47DE-AC7F-D4CF34B79704}"/>
    <cellStyle name="Porcentaje 58" xfId="44306" xr:uid="{4172AB62-34F3-4E98-9E98-DFCB8FF8D7D7}"/>
    <cellStyle name="Porcentaje 59" xfId="44313" xr:uid="{2DACD9E8-BF45-4CAE-82D7-3FA1277633E1}"/>
    <cellStyle name="Porcentaje 6" xfId="166" xr:uid="{00000000-0005-0000-0000-0000DCAB0000}"/>
    <cellStyle name="Porcentaje 6 2" xfId="43974" xr:uid="{00000000-0005-0000-0000-0000DDAB0000}"/>
    <cellStyle name="Porcentaje 60" xfId="44318" xr:uid="{CBA2CD2D-42DE-4904-9A81-D58956DDA709}"/>
    <cellStyle name="Porcentaje 61" xfId="44325" xr:uid="{6FFE9E17-B4CE-4985-B524-17FAE61475BD}"/>
    <cellStyle name="Porcentaje 62" xfId="44333" xr:uid="{7B5F0FAA-A3A6-414E-B7D3-00525C1F95AF}"/>
    <cellStyle name="Porcentaje 63" xfId="44338" xr:uid="{16AA1828-66ED-470D-908E-256151693901}"/>
    <cellStyle name="Porcentaje 64" xfId="44342" xr:uid="{4DB022EA-6A30-427C-952A-0F8888FD0988}"/>
    <cellStyle name="Porcentaje 65" xfId="44351" xr:uid="{14F76C5E-E900-4BAC-B5E7-8BC1F679E30F}"/>
    <cellStyle name="Porcentaje 66" xfId="44356" xr:uid="{735A26C7-3333-47FA-93E8-A213177D3B6B}"/>
    <cellStyle name="Porcentaje 67" xfId="44361" xr:uid="{D42D953E-C30F-42CA-B6D6-64DB9969B5F6}"/>
    <cellStyle name="Porcentaje 68" xfId="44367" xr:uid="{D09879FB-8D21-461A-B287-8DE1494C9783}"/>
    <cellStyle name="Porcentaje 69" xfId="44373" xr:uid="{A691029B-5D73-4CCE-A64A-68C2479E1560}"/>
    <cellStyle name="Porcentaje 7" xfId="306" xr:uid="{00000000-0005-0000-0000-0000DEAB0000}"/>
    <cellStyle name="Porcentaje 70" xfId="44379" xr:uid="{7BE92A54-FCC9-4100-821A-06C75C5B494F}"/>
    <cellStyle name="Porcentaje 71" xfId="44384" xr:uid="{2F2C5310-BA4D-4669-BF82-055B0406618A}"/>
    <cellStyle name="Porcentaje 72" xfId="44390" xr:uid="{3A584846-076A-407D-9673-ACFC11A09A07}"/>
    <cellStyle name="Porcentaje 73" xfId="44398" xr:uid="{BCBD6825-6694-4A52-B2D6-7A151D9E3A80}"/>
    <cellStyle name="Porcentaje 74" xfId="44405" xr:uid="{A0D3757E-4B70-400B-867D-2013650973E9}"/>
    <cellStyle name="Porcentaje 75" xfId="44410" xr:uid="{ADD17BD3-4B25-4CFC-89AB-68DA22C1F46A}"/>
    <cellStyle name="Porcentaje 8" xfId="1127" xr:uid="{00000000-0005-0000-0000-0000DFAB0000}"/>
    <cellStyle name="Porcentaje 9" xfId="2201" xr:uid="{00000000-0005-0000-0000-0000E0AB0000}"/>
    <cellStyle name="Porcentual 2" xfId="43991"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7">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28</c:v>
                </c:pt>
                <c:pt idx="1">
                  <c:v>150</c:v>
                </c:pt>
                <c:pt idx="2">
                  <c:v>175</c:v>
                </c:pt>
                <c:pt idx="3">
                  <c:v>102</c:v>
                </c:pt>
                <c:pt idx="4">
                  <c:v>113</c:v>
                </c:pt>
                <c:pt idx="5">
                  <c:v>209</c:v>
                </c:pt>
                <c:pt idx="6">
                  <c:v>145</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312</c:v>
                </c:pt>
                <c:pt idx="1">
                  <c:v>465</c:v>
                </c:pt>
                <c:pt idx="2">
                  <c:v>595</c:v>
                </c:pt>
                <c:pt idx="3">
                  <c:v>320</c:v>
                </c:pt>
                <c:pt idx="4">
                  <c:v>811</c:v>
                </c:pt>
                <c:pt idx="5">
                  <c:v>790</c:v>
                </c:pt>
                <c:pt idx="6">
                  <c:v>1014</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892</c:v>
                </c:pt>
                <c:pt idx="1">
                  <c:v>2804</c:v>
                </c:pt>
                <c:pt idx="2">
                  <c:v>235</c:v>
                </c:pt>
                <c:pt idx="3">
                  <c:v>270</c:v>
                </c:pt>
                <c:pt idx="4">
                  <c:v>106</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4"/>
                <c:pt idx="0">
                  <c:v>De 18 a 35 (antes de cumplir 36)</c:v>
                </c:pt>
                <c:pt idx="1">
                  <c:v>De 36 a 65 (antes de cumplir 65)</c:v>
                </c:pt>
                <c:pt idx="2">
                  <c:v>Adulto mayor de 65 o más</c:v>
                </c:pt>
                <c:pt idx="3">
                  <c:v>Casa del Maestro</c:v>
                </c:pt>
              </c:strCache>
            </c:strRef>
          </c:cat>
          <c:val>
            <c:numRef>
              <c:f>'Estadisticas 2025'!$C$159:$C$162</c:f>
              <c:numCache>
                <c:formatCode>General</c:formatCode>
                <c:ptCount val="4"/>
                <c:pt idx="0">
                  <c:v>2314</c:v>
                </c:pt>
                <c:pt idx="1">
                  <c:v>1716</c:v>
                </c:pt>
                <c:pt idx="2">
                  <c:v>277</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Mayo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Mayo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879</c:v>
                </c:pt>
                <c:pt idx="1">
                  <c:v>130</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Mayo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618</c:v>
                </c:pt>
                <c:pt idx="1">
                  <c:v>220</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Mayo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Mayo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9.3119146757679179</c:v>
                </c:pt>
                <c:pt idx="1">
                  <c:v>18.642002102769229</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Mayo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9.236624595469257</c:v>
                </c:pt>
                <c:pt idx="1">
                  <c:v>23.118357920954544</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5"/>
                <c:pt idx="0">
                  <c:v>Ene</c:v>
                </c:pt>
                <c:pt idx="1">
                  <c:v>Feb</c:v>
                </c:pt>
                <c:pt idx="2">
                  <c:v>Mar</c:v>
                </c:pt>
                <c:pt idx="3">
                  <c:v>Abr</c:v>
                </c:pt>
                <c:pt idx="4">
                  <c:v>May</c:v>
                </c:pt>
              </c:strCache>
            </c:strRef>
          </c:cat>
          <c:val>
            <c:numRef>
              <c:f>'Estadisticas 2025'!$C$315:$C$326</c:f>
              <c:numCache>
                <c:formatCode>General</c:formatCode>
                <c:ptCount val="5"/>
                <c:pt idx="0">
                  <c:v>10</c:v>
                </c:pt>
                <c:pt idx="1">
                  <c:v>9</c:v>
                </c:pt>
                <c:pt idx="2">
                  <c:v>71</c:v>
                </c:pt>
                <c:pt idx="3">
                  <c:v>8</c:v>
                </c:pt>
                <c:pt idx="4">
                  <c:v>68</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31/05/2025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2025'!$C$342:$C$365</c:f>
              <c:numCache>
                <c:formatCode>0</c:formatCode>
                <c:ptCount val="24"/>
                <c:pt idx="0">
                  <c:v>875</c:v>
                </c:pt>
                <c:pt idx="1">
                  <c:v>1059</c:v>
                </c:pt>
                <c:pt idx="2">
                  <c:v>22</c:v>
                </c:pt>
                <c:pt idx="3">
                  <c:v>128</c:v>
                </c:pt>
                <c:pt idx="4">
                  <c:v>12</c:v>
                </c:pt>
                <c:pt idx="5">
                  <c:v>117</c:v>
                </c:pt>
                <c:pt idx="6">
                  <c:v>271</c:v>
                </c:pt>
                <c:pt idx="7">
                  <c:v>208</c:v>
                </c:pt>
                <c:pt idx="8">
                  <c:v>157</c:v>
                </c:pt>
                <c:pt idx="9">
                  <c:v>103</c:v>
                </c:pt>
                <c:pt idx="10">
                  <c:v>0</c:v>
                </c:pt>
                <c:pt idx="11">
                  <c:v>11</c:v>
                </c:pt>
                <c:pt idx="12">
                  <c:v>6</c:v>
                </c:pt>
                <c:pt idx="13">
                  <c:v>54</c:v>
                </c:pt>
                <c:pt idx="14">
                  <c:v>56</c:v>
                </c:pt>
                <c:pt idx="15">
                  <c:v>54</c:v>
                </c:pt>
                <c:pt idx="16">
                  <c:v>3</c:v>
                </c:pt>
                <c:pt idx="17">
                  <c:v>2</c:v>
                </c:pt>
                <c:pt idx="18">
                  <c:v>0</c:v>
                </c:pt>
                <c:pt idx="19">
                  <c:v>0</c:v>
                </c:pt>
                <c:pt idx="20">
                  <c:v>0</c:v>
                </c:pt>
                <c:pt idx="21">
                  <c:v>0</c:v>
                </c:pt>
                <c:pt idx="22">
                  <c:v>77</c:v>
                </c:pt>
                <c:pt idx="23">
                  <c:v>59</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31/05/2024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2025'!$K$342:$K$365</c:f>
              <c:numCache>
                <c:formatCode>0</c:formatCode>
                <c:ptCount val="24"/>
                <c:pt idx="0">
                  <c:v>849</c:v>
                </c:pt>
                <c:pt idx="1">
                  <c:v>780</c:v>
                </c:pt>
                <c:pt idx="2">
                  <c:v>23</c:v>
                </c:pt>
                <c:pt idx="3">
                  <c:v>29</c:v>
                </c:pt>
                <c:pt idx="4">
                  <c:v>9</c:v>
                </c:pt>
                <c:pt idx="5">
                  <c:v>63</c:v>
                </c:pt>
                <c:pt idx="6">
                  <c:v>90</c:v>
                </c:pt>
                <c:pt idx="7">
                  <c:v>103</c:v>
                </c:pt>
                <c:pt idx="8">
                  <c:v>171</c:v>
                </c:pt>
                <c:pt idx="9">
                  <c:v>37</c:v>
                </c:pt>
                <c:pt idx="10">
                  <c:v>83</c:v>
                </c:pt>
                <c:pt idx="11">
                  <c:v>11</c:v>
                </c:pt>
                <c:pt idx="12">
                  <c:v>4</c:v>
                </c:pt>
                <c:pt idx="13">
                  <c:v>43</c:v>
                </c:pt>
                <c:pt idx="14">
                  <c:v>74</c:v>
                </c:pt>
                <c:pt idx="15">
                  <c:v>23</c:v>
                </c:pt>
                <c:pt idx="16">
                  <c:v>0</c:v>
                </c:pt>
                <c:pt idx="17">
                  <c:v>6</c:v>
                </c:pt>
                <c:pt idx="18">
                  <c:v>3</c:v>
                </c:pt>
                <c:pt idx="19">
                  <c:v>0</c:v>
                </c:pt>
                <c:pt idx="20">
                  <c:v>0</c:v>
                </c:pt>
                <c:pt idx="21">
                  <c:v>0</c:v>
                </c:pt>
                <c:pt idx="22">
                  <c:v>46</c:v>
                </c:pt>
                <c:pt idx="23">
                  <c:v>21</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Mayo </a:t>
            </a:r>
            <a:r>
              <a:rPr lang="es-CR" sz="1100">
                <a:solidFill>
                  <a:schemeClr val="tx1"/>
                </a:solidFill>
              </a:rPr>
              <a:t>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2025'!$B$490:$B$495</c:f>
              <c:strCache>
                <c:ptCount val="6"/>
                <c:pt idx="0">
                  <c:v>Compra de Lote y Construcción</c:v>
                </c:pt>
                <c:pt idx="1">
                  <c:v>Contrucción en Lote Propio</c:v>
                </c:pt>
                <c:pt idx="2">
                  <c:v>Compra de Vivienda Existente</c:v>
                </c:pt>
                <c:pt idx="3">
                  <c:v>Segunda Planta</c:v>
                </c:pt>
                <c:pt idx="4">
                  <c:v>Reparación, Ampliación y Mejoras</c:v>
                </c:pt>
                <c:pt idx="5">
                  <c:v>Total</c:v>
                </c:pt>
              </c:strCache>
            </c:strRef>
          </c:cat>
          <c:val>
            <c:numRef>
              <c:f>'Estadisticas 2025'!$D$490:$D$495</c:f>
              <c:numCache>
                <c:formatCode>"₡"#\ ##0.00</c:formatCode>
                <c:ptCount val="6"/>
                <c:pt idx="0">
                  <c:v>2796.7759999999998</c:v>
                </c:pt>
                <c:pt idx="1">
                  <c:v>15219.013999999996</c:v>
                </c:pt>
                <c:pt idx="2">
                  <c:v>1423.723</c:v>
                </c:pt>
                <c:pt idx="3">
                  <c:v>614.923</c:v>
                </c:pt>
                <c:pt idx="4">
                  <c:v>1479.297</c:v>
                </c:pt>
                <c:pt idx="5">
                  <c:v>21533.732999999989</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Mayo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5093.31572598</c:v>
                </c:pt>
                <c:pt idx="1">
                  <c:v>1795.90334536</c:v>
                </c:pt>
                <c:pt idx="2">
                  <c:v>0</c:v>
                </c:pt>
                <c:pt idx="3">
                  <c:v>18.152577879999999</c:v>
                </c:pt>
                <c:pt idx="4">
                  <c:v>431.63227083999993</c:v>
                </c:pt>
                <c:pt idx="5">
                  <c:v>13458.680057890002</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5"/>
                <c:pt idx="0">
                  <c:v>Ene</c:v>
                </c:pt>
                <c:pt idx="1">
                  <c:v>Feb</c:v>
                </c:pt>
                <c:pt idx="2">
                  <c:v>Mar</c:v>
                </c:pt>
                <c:pt idx="3">
                  <c:v>Abr</c:v>
                </c:pt>
                <c:pt idx="4">
                  <c:v>May</c:v>
                </c:pt>
              </c:strCache>
            </c:strRef>
          </c:cat>
          <c:val>
            <c:numRef>
              <c:f>'Estadisticas 2025'!$G$291:$G$294</c:f>
              <c:numCache>
                <c:formatCode>#\ ##0\ \ \ ;[Red]\(#\ ##0\)</c:formatCode>
                <c:ptCount val="4"/>
                <c:pt idx="0">
                  <c:v>149</c:v>
                </c:pt>
                <c:pt idx="1">
                  <c:v>435</c:v>
                </c:pt>
                <c:pt idx="2">
                  <c:v>1208</c:v>
                </c:pt>
                <c:pt idx="3">
                  <c:v>347</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31/05/2025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2025'!$F$342:$F$365</c:f>
              <c:numCache>
                <c:formatCode>0</c:formatCode>
                <c:ptCount val="24"/>
                <c:pt idx="0">
                  <c:v>1065</c:v>
                </c:pt>
                <c:pt idx="1">
                  <c:v>1119</c:v>
                </c:pt>
                <c:pt idx="2">
                  <c:v>14</c:v>
                </c:pt>
                <c:pt idx="3">
                  <c:v>163</c:v>
                </c:pt>
                <c:pt idx="4">
                  <c:v>14</c:v>
                </c:pt>
                <c:pt idx="5">
                  <c:v>125</c:v>
                </c:pt>
                <c:pt idx="6">
                  <c:v>324</c:v>
                </c:pt>
                <c:pt idx="7">
                  <c:v>252</c:v>
                </c:pt>
                <c:pt idx="8">
                  <c:v>252</c:v>
                </c:pt>
                <c:pt idx="9">
                  <c:v>156</c:v>
                </c:pt>
                <c:pt idx="10">
                  <c:v>0</c:v>
                </c:pt>
                <c:pt idx="11">
                  <c:v>13</c:v>
                </c:pt>
                <c:pt idx="12">
                  <c:v>14</c:v>
                </c:pt>
                <c:pt idx="13">
                  <c:v>164</c:v>
                </c:pt>
                <c:pt idx="14">
                  <c:v>173</c:v>
                </c:pt>
                <c:pt idx="15">
                  <c:v>173</c:v>
                </c:pt>
                <c:pt idx="16">
                  <c:v>5</c:v>
                </c:pt>
                <c:pt idx="17">
                  <c:v>4</c:v>
                </c:pt>
                <c:pt idx="18">
                  <c:v>0</c:v>
                </c:pt>
                <c:pt idx="19">
                  <c:v>0</c:v>
                </c:pt>
                <c:pt idx="20">
                  <c:v>0</c:v>
                </c:pt>
                <c:pt idx="21">
                  <c:v>0</c:v>
                </c:pt>
                <c:pt idx="22">
                  <c:v>75</c:v>
                </c:pt>
                <c:pt idx="23">
                  <c:v>86</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31/05/2024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2025'!$M$342:$M$365</c:f>
              <c:numCache>
                <c:formatCode>0</c:formatCode>
                <c:ptCount val="24"/>
                <c:pt idx="0">
                  <c:v>1008</c:v>
                </c:pt>
                <c:pt idx="1">
                  <c:v>982</c:v>
                </c:pt>
                <c:pt idx="2">
                  <c:v>19</c:v>
                </c:pt>
                <c:pt idx="3">
                  <c:v>118</c:v>
                </c:pt>
                <c:pt idx="4">
                  <c:v>18</c:v>
                </c:pt>
                <c:pt idx="5">
                  <c:v>75</c:v>
                </c:pt>
                <c:pt idx="6">
                  <c:v>231</c:v>
                </c:pt>
                <c:pt idx="7">
                  <c:v>295</c:v>
                </c:pt>
                <c:pt idx="8">
                  <c:v>246</c:v>
                </c:pt>
                <c:pt idx="9">
                  <c:v>116</c:v>
                </c:pt>
                <c:pt idx="10">
                  <c:v>36</c:v>
                </c:pt>
                <c:pt idx="11">
                  <c:v>13</c:v>
                </c:pt>
                <c:pt idx="12">
                  <c:v>24</c:v>
                </c:pt>
                <c:pt idx="13">
                  <c:v>111</c:v>
                </c:pt>
                <c:pt idx="14">
                  <c:v>156</c:v>
                </c:pt>
                <c:pt idx="15">
                  <c:v>71</c:v>
                </c:pt>
                <c:pt idx="16">
                  <c:v>3</c:v>
                </c:pt>
                <c:pt idx="17">
                  <c:v>9</c:v>
                </c:pt>
                <c:pt idx="18">
                  <c:v>7</c:v>
                </c:pt>
                <c:pt idx="19">
                  <c:v>1</c:v>
                </c:pt>
                <c:pt idx="20">
                  <c:v>0</c:v>
                </c:pt>
                <c:pt idx="21">
                  <c:v>0</c:v>
                </c:pt>
                <c:pt idx="22">
                  <c:v>70</c:v>
                </c:pt>
                <c:pt idx="23">
                  <c:v>54</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2025'!$C$626</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706CC8C6-8397-4DA0-9187-7DEFE1C88555}"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D44E7853-DB9E-42AC-B939-D5739479AAF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7275063D-4DF6-4C25-AD65-CC8228DAC9A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8-44CC-9AED-FF45C751139B}"/>
                </c:ext>
              </c:extLst>
            </c:dLbl>
            <c:dLbl>
              <c:idx val="4"/>
              <c:tx>
                <c:rich>
                  <a:bodyPr/>
                  <a:lstStyle/>
                  <a:p>
                    <a:fld id="{3A1F83B6-4B4D-4ED7-A6D7-C15208DDC49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D7-4D3C-A5F4-98198ABAAFDB}"/>
                </c:ext>
              </c:extLst>
            </c:dLbl>
            <c:dLbl>
              <c:idx val="5"/>
              <c:tx>
                <c:rich>
                  <a:bodyPr/>
                  <a:lstStyle/>
                  <a:p>
                    <a:fld id="{52028DF0-EE1B-483D-9AEA-6DB115EF274A}"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E7F-4FA9-BF7A-8DD7A50AFB58}"/>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6"/>
                <c:pt idx="0">
                  <c:v>Ene</c:v>
                </c:pt>
                <c:pt idx="1">
                  <c:v>Feb</c:v>
                </c:pt>
                <c:pt idx="2">
                  <c:v>Mar</c:v>
                </c:pt>
                <c:pt idx="3">
                  <c:v>Abr</c:v>
                </c:pt>
                <c:pt idx="4">
                  <c:v>May</c:v>
                </c:pt>
                <c:pt idx="5">
                  <c:v>Total</c:v>
                </c:pt>
              </c:strCache>
            </c:strRef>
          </c:cat>
          <c:val>
            <c:numRef>
              <c:f>'Estadisticas 2025'!$C$627:$C$640</c:f>
              <c:numCache>
                <c:formatCode>General</c:formatCode>
                <c:ptCount val="6"/>
                <c:pt idx="0">
                  <c:v>769</c:v>
                </c:pt>
                <c:pt idx="1">
                  <c:v>742</c:v>
                </c:pt>
                <c:pt idx="2">
                  <c:v>774</c:v>
                </c:pt>
                <c:pt idx="3">
                  <c:v>864</c:v>
                </c:pt>
                <c:pt idx="4">
                  <c:v>760</c:v>
                </c:pt>
                <c:pt idx="5">
                  <c:v>3909</c:v>
                </c:pt>
              </c:numCache>
            </c:numRef>
          </c:val>
          <c:extLst>
            <c:ext xmlns:c15="http://schemas.microsoft.com/office/drawing/2012/chart" uri="{02D57815-91ED-43cb-92C2-25804820EDAC}">
              <c15:datalabelsRange>
                <c15:f>'Estadisticas 2025'!$X$627:$X$641</c15:f>
                <c15:dlblRangeCache>
                  <c:ptCount val="7"/>
                  <c:pt idx="0">
                    <c:v>1,8%</c:v>
                  </c:pt>
                  <c:pt idx="1">
                    <c:v>1,6%</c:v>
                  </c:pt>
                  <c:pt idx="2">
                    <c:v>2,0%</c:v>
                  </c:pt>
                  <c:pt idx="3">
                    <c:v>2,2%</c:v>
                  </c:pt>
                  <c:pt idx="4">
                    <c:v>1,8%</c:v>
                  </c:pt>
                  <c:pt idx="6">
                    <c:v>90,8%</c:v>
                  </c:pt>
                </c15:dlblRangeCache>
              </c15:datalabelsRange>
            </c:ext>
            <c:ext xmlns:c16="http://schemas.microsoft.com/office/drawing/2014/chart" uri="{C3380CC4-5D6E-409C-BE32-E72D297353CC}">
              <c16:uniqueId val="{00000000-8780-4D22-88C5-CE5247CAF6CB}"/>
            </c:ext>
          </c:extLst>
        </c:ser>
        <c:ser>
          <c:idx val="1"/>
          <c:order val="1"/>
          <c:tx>
            <c:strRef>
              <c:f>'Estadisticas 2025'!$D$626</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E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2025'!$B$627:$B$640</c:f>
              <c:strCache>
                <c:ptCount val="6"/>
                <c:pt idx="0">
                  <c:v>Ene</c:v>
                </c:pt>
                <c:pt idx="1">
                  <c:v>Feb</c:v>
                </c:pt>
                <c:pt idx="2">
                  <c:v>Mar</c:v>
                </c:pt>
                <c:pt idx="3">
                  <c:v>Abr</c:v>
                </c:pt>
                <c:pt idx="4">
                  <c:v>May</c:v>
                </c:pt>
                <c:pt idx="5">
                  <c:v>Total</c:v>
                </c:pt>
              </c:strCache>
            </c:strRef>
          </c:cat>
          <c:val>
            <c:numRef>
              <c:f>'Estadisticas 2025'!$D$627:$D$640</c:f>
              <c:numCache>
                <c:formatCode>General</c:formatCode>
                <c:ptCount val="6"/>
                <c:pt idx="0">
                  <c:v>76</c:v>
                </c:pt>
                <c:pt idx="1">
                  <c:v>67</c:v>
                </c:pt>
                <c:pt idx="2">
                  <c:v>84</c:v>
                </c:pt>
                <c:pt idx="3">
                  <c:v>93</c:v>
                </c:pt>
                <c:pt idx="4">
                  <c:v>78</c:v>
                </c:pt>
                <c:pt idx="5">
                  <c:v>398</c:v>
                </c:pt>
              </c:numCache>
            </c:numRef>
          </c:val>
          <c:extLst>
            <c:ext xmlns:c15="http://schemas.microsoft.com/office/drawing/2012/chart" uri="{02D57815-91ED-43cb-92C2-25804820EDAC}">
              <c15:datalabelsRange>
                <c15:f>'Estadisticas 2025'!$Y$627:$Y$641</c15:f>
                <c15:dlblRangeCache>
                  <c:ptCount val="7"/>
                  <c:pt idx="6">
                    <c:v>9,2%</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5"/>
                <c:pt idx="0">
                  <c:v>Ene</c:v>
                </c:pt>
                <c:pt idx="1">
                  <c:v>Feb</c:v>
                </c:pt>
                <c:pt idx="2">
                  <c:v>Mar</c:v>
                </c:pt>
                <c:pt idx="3">
                  <c:v>Abr</c:v>
                </c:pt>
                <c:pt idx="4">
                  <c:v>May</c:v>
                </c:pt>
              </c:strCache>
            </c:strRef>
          </c:cat>
          <c:val>
            <c:numRef>
              <c:f>'Estadisticas 2025'!$C$218:$C$229</c:f>
              <c:numCache>
                <c:formatCode>#\ ##0\ \ \ ;[Red]\(#\ ##0\)</c:formatCode>
                <c:ptCount val="5"/>
                <c:pt idx="0">
                  <c:v>845</c:v>
                </c:pt>
                <c:pt idx="1">
                  <c:v>809</c:v>
                </c:pt>
                <c:pt idx="2">
                  <c:v>858</c:v>
                </c:pt>
                <c:pt idx="3">
                  <c:v>957</c:v>
                </c:pt>
                <c:pt idx="4">
                  <c:v>838</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2025'!$C$626</c:f>
              <c:strCache>
                <c:ptCount val="1"/>
                <c:pt idx="0">
                  <c:v>Nacional</c:v>
                </c:pt>
              </c:strCache>
            </c:strRef>
          </c:tx>
          <c:spPr>
            <a:solidFill>
              <a:schemeClr val="accent1"/>
            </a:solidFill>
            <a:ln>
              <a:noFill/>
            </a:ln>
            <a:effectLst/>
          </c:spPr>
          <c:invertIfNegative val="0"/>
          <c:cat>
            <c:strRef>
              <c:f>'Estadisticas 2025'!$B$627:$B$640</c:f>
              <c:strCache>
                <c:ptCount val="6"/>
                <c:pt idx="0">
                  <c:v>Ene</c:v>
                </c:pt>
                <c:pt idx="1">
                  <c:v>Feb</c:v>
                </c:pt>
                <c:pt idx="2">
                  <c:v>Mar</c:v>
                </c:pt>
                <c:pt idx="3">
                  <c:v>Abr</c:v>
                </c:pt>
                <c:pt idx="4">
                  <c:v>May</c:v>
                </c:pt>
                <c:pt idx="5">
                  <c:v>Total</c:v>
                </c:pt>
              </c:strCache>
            </c:strRef>
          </c:cat>
          <c:val>
            <c:numRef>
              <c:f>'Estadisticas 2025'!$C$627:$C$640</c:f>
              <c:numCache>
                <c:formatCode>General</c:formatCode>
                <c:ptCount val="6"/>
                <c:pt idx="0">
                  <c:v>769</c:v>
                </c:pt>
                <c:pt idx="1">
                  <c:v>742</c:v>
                </c:pt>
                <c:pt idx="2">
                  <c:v>774</c:v>
                </c:pt>
                <c:pt idx="3">
                  <c:v>864</c:v>
                </c:pt>
                <c:pt idx="4">
                  <c:v>760</c:v>
                </c:pt>
                <c:pt idx="5">
                  <c:v>3909</c:v>
                </c:pt>
              </c:numCache>
            </c:numRef>
          </c:val>
          <c:extLst>
            <c:ext xmlns:c16="http://schemas.microsoft.com/office/drawing/2014/chart" uri="{C3380CC4-5D6E-409C-BE32-E72D297353CC}">
              <c16:uniqueId val="{00000000-085F-4AE7-964B-3E5774B6B2A5}"/>
            </c:ext>
          </c:extLst>
        </c:ser>
        <c:ser>
          <c:idx val="1"/>
          <c:order val="1"/>
          <c:tx>
            <c:strRef>
              <c:f>'Estadisticas 2025'!$D$626</c:f>
              <c:strCache>
                <c:ptCount val="1"/>
                <c:pt idx="0">
                  <c:v>Extranjero</c:v>
                </c:pt>
              </c:strCache>
            </c:strRef>
          </c:tx>
          <c:spPr>
            <a:solidFill>
              <a:srgbClr val="92D050"/>
            </a:solidFill>
            <a:ln>
              <a:noFill/>
            </a:ln>
            <a:effectLst/>
          </c:spPr>
          <c:invertIfNegative val="0"/>
          <c:cat>
            <c:strRef>
              <c:f>'Estadisticas 2025'!$B$627:$B$640</c:f>
              <c:strCache>
                <c:ptCount val="6"/>
                <c:pt idx="0">
                  <c:v>Ene</c:v>
                </c:pt>
                <c:pt idx="1">
                  <c:v>Feb</c:v>
                </c:pt>
                <c:pt idx="2">
                  <c:v>Mar</c:v>
                </c:pt>
                <c:pt idx="3">
                  <c:v>Abr</c:v>
                </c:pt>
                <c:pt idx="4">
                  <c:v>May</c:v>
                </c:pt>
                <c:pt idx="5">
                  <c:v>Total</c:v>
                </c:pt>
              </c:strCache>
            </c:strRef>
          </c:cat>
          <c:val>
            <c:numRef>
              <c:f>'Estadisticas 2025'!$D$627:$D$640</c:f>
              <c:numCache>
                <c:formatCode>General</c:formatCode>
                <c:ptCount val="6"/>
                <c:pt idx="0">
                  <c:v>76</c:v>
                </c:pt>
                <c:pt idx="1">
                  <c:v>67</c:v>
                </c:pt>
                <c:pt idx="2">
                  <c:v>84</c:v>
                </c:pt>
                <c:pt idx="3">
                  <c:v>93</c:v>
                </c:pt>
                <c:pt idx="4">
                  <c:v>78</c:v>
                </c:pt>
                <c:pt idx="5">
                  <c:v>398</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31/05/2025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136</c:v>
                </c:pt>
                <c:pt idx="1">
                  <c:v>11</c:v>
                </c:pt>
                <c:pt idx="2">
                  <c:v>103</c:v>
                </c:pt>
                <c:pt idx="3">
                  <c:v>319</c:v>
                </c:pt>
                <c:pt idx="4">
                  <c:v>29</c:v>
                </c:pt>
                <c:pt idx="5">
                  <c:v>474</c:v>
                </c:pt>
                <c:pt idx="6">
                  <c:v>0</c:v>
                </c:pt>
                <c:pt idx="7">
                  <c:v>607</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31/05/2025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2042</c:v>
                </c:pt>
                <c:pt idx="1">
                  <c:v>586</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Bonos tramitados de cada año</a:t>
            </a:r>
          </a:p>
        </c:rich>
      </c:tx>
      <c:layout>
        <c:manualLayout>
          <c:xMode val="edge"/>
          <c:yMode val="edge"/>
          <c:x val="0.31081431872326731"/>
          <c:y val="3.03574274583855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w="28575" cap="rnd">
              <a:solidFill>
                <a:schemeClr val="accent1"/>
              </a:solidFill>
              <a:round/>
            </a:ln>
            <a:effectLst/>
          </c:spPr>
          <c:marker>
            <c:symbol val="none"/>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3150</c:v>
                </c:pt>
                <c:pt idx="1">
                  <c:v>2897</c:v>
                </c:pt>
                <c:pt idx="2">
                  <c:v>2385</c:v>
                </c:pt>
                <c:pt idx="3">
                  <c:v>3333</c:v>
                </c:pt>
              </c:numCache>
            </c:numRef>
          </c:val>
          <c:smooth val="0"/>
          <c:extLst>
            <c:ext xmlns:c16="http://schemas.microsoft.com/office/drawing/2014/chart" uri="{C3380CC4-5D6E-409C-BE32-E72D297353CC}">
              <c16:uniqueId val="{00000000-6DD4-47F0-A24E-106F8372A37C}"/>
            </c:ext>
          </c:extLst>
        </c:ser>
        <c:ser>
          <c:idx val="1"/>
          <c:order val="1"/>
          <c:tx>
            <c:strRef>
              <c:f>'Ejecución bonos Emit y Pagados'!$AH$51</c:f>
              <c:strCache>
                <c:ptCount val="1"/>
                <c:pt idx="0">
                  <c:v> Pagados</c:v>
                </c:pt>
              </c:strCache>
            </c:strRef>
          </c:tx>
          <c:spPr>
            <a:ln w="28575" cap="rnd">
              <a:solidFill>
                <a:schemeClr val="accent2"/>
              </a:solidFill>
              <a:round/>
            </a:ln>
            <a:effectLst/>
          </c:spPr>
          <c:marker>
            <c:symbol val="none"/>
          </c:marker>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3646</c:v>
                </c:pt>
                <c:pt idx="1">
                  <c:v>3769</c:v>
                </c:pt>
                <c:pt idx="2">
                  <c:v>3663</c:v>
                </c:pt>
                <c:pt idx="3">
                  <c:v>4307</c:v>
                </c:pt>
              </c:numCache>
            </c:numRef>
          </c:val>
          <c:smooth val="0"/>
          <c:extLst>
            <c:ext xmlns:c16="http://schemas.microsoft.com/office/drawing/2014/chart" uri="{C3380CC4-5D6E-409C-BE32-E72D297353CC}">
              <c16:uniqueId val="{00000001-6DD4-47F0-A24E-106F8372A37C}"/>
            </c:ext>
          </c:extLst>
        </c:ser>
        <c:dLbls>
          <c:showLegendKey val="0"/>
          <c:showVal val="0"/>
          <c:showCatName val="0"/>
          <c:showSerName val="0"/>
          <c:showPercent val="0"/>
          <c:showBubbleSize val="0"/>
        </c:dLbls>
        <c:smooth val="0"/>
        <c:axId val="231812480"/>
        <c:axId val="231842944"/>
      </c:lineChart>
      <c:catAx>
        <c:axId val="23181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31842944"/>
        <c:crosses val="autoZero"/>
        <c:auto val="1"/>
        <c:lblAlgn val="ctr"/>
        <c:lblOffset val="100"/>
        <c:noMultiLvlLbl val="0"/>
      </c:catAx>
      <c:valAx>
        <c:axId val="231842944"/>
        <c:scaling>
          <c:orientation val="minMax"/>
          <c:max val="5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31812480"/>
        <c:crosses val="autoZero"/>
        <c:crossBetween val="between"/>
        <c:majorUnit val="700"/>
        <c:min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1240</c:v>
                </c:pt>
                <c:pt idx="1">
                  <c:v>1283</c:v>
                </c:pt>
                <c:pt idx="2">
                  <c:v>1784</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4"/>
                <c:pt idx="0">
                  <c:v>Femenino</c:v>
                </c:pt>
                <c:pt idx="1">
                  <c:v>No binario</c:v>
                </c:pt>
                <c:pt idx="2">
                  <c:v>Masculino</c:v>
                </c:pt>
                <c:pt idx="3">
                  <c:v>Casa de Maestro</c:v>
                </c:pt>
              </c:strCache>
            </c:strRef>
          </c:cat>
          <c:val>
            <c:numRef>
              <c:f>'Estadisticas 2025'!$C$142:$C$145</c:f>
              <c:numCache>
                <c:formatCode>General</c:formatCode>
                <c:ptCount val="4"/>
                <c:pt idx="0">
                  <c:v>2767</c:v>
                </c:pt>
                <c:pt idx="1">
                  <c:v>35</c:v>
                </c:pt>
                <c:pt idx="2">
                  <c:v>1505</c:v>
                </c:pt>
                <c:pt idx="3">
                  <c:v>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1655</c:v>
                </c:pt>
                <c:pt idx="1">
                  <c:v>657</c:v>
                </c:pt>
                <c:pt idx="2">
                  <c:v>334</c:v>
                </c:pt>
                <c:pt idx="3">
                  <c:v>378</c:v>
                </c:pt>
                <c:pt idx="4">
                  <c:v>173</c:v>
                </c:pt>
                <c:pt idx="5">
                  <c:v>130</c:v>
                </c:pt>
                <c:pt idx="6">
                  <c:v>58</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2422</c:v>
                </c:pt>
                <c:pt idx="1">
                  <c:v>812</c:v>
                </c:pt>
                <c:pt idx="2">
                  <c:v>334</c:v>
                </c:pt>
                <c:pt idx="3">
                  <c:v>378</c:v>
                </c:pt>
                <c:pt idx="4">
                  <c:v>173</c:v>
                </c:pt>
                <c:pt idx="5">
                  <c:v>130</c:v>
                </c:pt>
                <c:pt idx="6">
                  <c:v>58</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3"/>
                <c:pt idx="0">
                  <c:v>Estrato 1</c:v>
                </c:pt>
                <c:pt idx="1">
                  <c:v>Estrato 1.5</c:v>
                </c:pt>
                <c:pt idx="2">
                  <c:v>Estrato 2</c:v>
                </c:pt>
              </c:strCache>
            </c:strRef>
          </c:cat>
          <c:val>
            <c:numRef>
              <c:f>'Estadisticas 2025'!$C$32:$C$35</c:f>
              <c:numCache>
                <c:formatCode>General</c:formatCode>
                <c:ptCount val="3"/>
                <c:pt idx="0">
                  <c:v>767</c:v>
                </c:pt>
                <c:pt idx="1">
                  <c:v>155</c:v>
                </c:pt>
                <c:pt idx="2">
                  <c:v>0</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21.414356922558127</c:v>
                </c:pt>
                <c:pt idx="1">
                  <c:v>31.379018007968757</c:v>
                </c:pt>
                <c:pt idx="2">
                  <c:v>19.088179136637159</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284</c:v>
                </c:pt>
                <c:pt idx="1">
                  <c:v>315</c:v>
                </c:pt>
                <c:pt idx="2">
                  <c:v>420</c:v>
                </c:pt>
                <c:pt idx="3">
                  <c:v>218</c:v>
                </c:pt>
                <c:pt idx="4">
                  <c:v>698</c:v>
                </c:pt>
                <c:pt idx="5">
                  <c:v>581</c:v>
                </c:pt>
                <c:pt idx="6">
                  <c:v>869</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516</xdr:row>
      <xdr:rowOff>0</xdr:rowOff>
    </xdr:from>
    <xdr:to>
      <xdr:col>1</xdr:col>
      <xdr:colOff>19050</xdr:colOff>
      <xdr:row>516</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292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516</xdr:row>
      <xdr:rowOff>0</xdr:rowOff>
    </xdr:from>
    <xdr:to>
      <xdr:col>1</xdr:col>
      <xdr:colOff>19050</xdr:colOff>
      <xdr:row>516</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516</xdr:row>
      <xdr:rowOff>0</xdr:rowOff>
    </xdr:from>
    <xdr:to>
      <xdr:col>1</xdr:col>
      <xdr:colOff>19050</xdr:colOff>
      <xdr:row>516</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516</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516</xdr:row>
      <xdr:rowOff>0</xdr:rowOff>
    </xdr:from>
    <xdr:to>
      <xdr:col>21</xdr:col>
      <xdr:colOff>19050</xdr:colOff>
      <xdr:row>516</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171450</xdr:rowOff>
    </xdr:from>
    <xdr:to>
      <xdr:col>11</xdr:col>
      <xdr:colOff>920751</xdr:colOff>
      <xdr:row>149</xdr:row>
      <xdr:rowOff>103188</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291</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291</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516</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218</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218</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497</xdr:row>
      <xdr:rowOff>142875</xdr:rowOff>
    </xdr:from>
    <xdr:to>
      <xdr:col>6</xdr:col>
      <xdr:colOff>38100</xdr:colOff>
      <xdr:row>513</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497</xdr:row>
      <xdr:rowOff>130176</xdr:rowOff>
    </xdr:from>
    <xdr:to>
      <xdr:col>11</xdr:col>
      <xdr:colOff>700881</xdr:colOff>
      <xdr:row>513</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624</xdr:row>
      <xdr:rowOff>6239</xdr:rowOff>
    </xdr:from>
    <xdr:to>
      <xdr:col>4</xdr:col>
      <xdr:colOff>0</xdr:colOff>
      <xdr:row>652</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1025071</xdr:colOff>
      <xdr:row>621</xdr:row>
      <xdr:rowOff>25967</xdr:rowOff>
    </xdr:from>
    <xdr:to>
      <xdr:col>7</xdr:col>
      <xdr:colOff>1097642</xdr:colOff>
      <xdr:row>647</xdr:row>
      <xdr:rowOff>183810</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4</xdr:row>
      <xdr:rowOff>71967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9302751" y="91017"/>
          <a:ext cx="1255183"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197302</xdr:colOff>
      <xdr:row>1</xdr:row>
      <xdr:rowOff>130969</xdr:rowOff>
    </xdr:from>
    <xdr:to>
      <xdr:col>30</xdr:col>
      <xdr:colOff>557892</xdr:colOff>
      <xdr:row>5</xdr:row>
      <xdr:rowOff>54430</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3913302" y="280648"/>
          <a:ext cx="1394733" cy="75349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469899</xdr:colOff>
      <xdr:row>0</xdr:row>
      <xdr:rowOff>0</xdr:rowOff>
    </xdr:from>
    <xdr:to>
      <xdr:col>21</xdr:col>
      <xdr:colOff>182563</xdr:colOff>
      <xdr:row>2</xdr:row>
      <xdr:rowOff>134938</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9980274" y="0"/>
          <a:ext cx="1316039" cy="6588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47966</xdr:colOff>
      <xdr:row>1</xdr:row>
      <xdr:rowOff>71891</xdr:rowOff>
    </xdr:from>
    <xdr:to>
      <xdr:col>11</xdr:col>
      <xdr:colOff>388938</xdr:colOff>
      <xdr:row>4</xdr:row>
      <xdr:rowOff>89354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51285233-FCD8-40D2-942A-B3802F6D835E}"/>
            </a:ext>
          </a:extLst>
        </xdr:cNvPr>
        <xdr:cNvSpPr/>
      </xdr:nvSpPr>
      <xdr:spPr>
        <a:xfrm>
          <a:off x="15865816" y="236991"/>
          <a:ext cx="1141072" cy="5064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78</xdr:col>
      <xdr:colOff>619125</xdr:colOff>
      <xdr:row>2</xdr:row>
      <xdr:rowOff>19050</xdr:rowOff>
    </xdr:from>
    <xdr:to>
      <xdr:col>82</xdr:col>
      <xdr:colOff>180975</xdr:colOff>
      <xdr:row>6</xdr:row>
      <xdr:rowOff>47625</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F4BB04DE-4332-46DD-B8EA-E92B092BF42C}"/>
            </a:ext>
          </a:extLst>
        </xdr:cNvPr>
        <xdr:cNvSpPr/>
      </xdr:nvSpPr>
      <xdr:spPr>
        <a:xfrm>
          <a:off x="70843775" y="349250"/>
          <a:ext cx="2762250" cy="6445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22130417-2D2F-40B0-81C7-DEF1AF64474B}"/>
            </a:ext>
          </a:extLst>
        </xdr:cNvPr>
        <xdr:cNvSpPr/>
      </xdr:nvSpPr>
      <xdr:spPr>
        <a:xfrm>
          <a:off x="55567447" y="292101"/>
          <a:ext cx="1049154" cy="6286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218037</xdr:colOff>
      <xdr:row>0</xdr:row>
      <xdr:rowOff>126681</xdr:rowOff>
    </xdr:from>
    <xdr:to>
      <xdr:col>15</xdr:col>
      <xdr:colOff>500063</xdr:colOff>
      <xdr:row>3</xdr:row>
      <xdr:rowOff>170656</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AD6D6AD-9EBA-4DB1-A8BF-D8FB3C507101}"/>
            </a:ext>
          </a:extLst>
        </xdr:cNvPr>
        <xdr:cNvSpPr/>
      </xdr:nvSpPr>
      <xdr:spPr>
        <a:xfrm>
          <a:off x="12568787" y="126681"/>
          <a:ext cx="1083714" cy="567850"/>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12065</xdr:colOff>
      <xdr:row>11</xdr:row>
      <xdr:rowOff>12065</xdr:rowOff>
    </xdr:to>
    <xdr:pic>
      <xdr:nvPicPr>
        <xdr:cNvPr id="2" name="Picture 12">
          <a:extLst>
            <a:ext uri="{FF2B5EF4-FFF2-40B4-BE49-F238E27FC236}">
              <a16:creationId xmlns:a16="http://schemas.microsoft.com/office/drawing/2014/main" id="{1FC7155C-9DC2-4B9D-872F-ACE76EB73B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3" name="Picture 13">
          <a:extLst>
            <a:ext uri="{FF2B5EF4-FFF2-40B4-BE49-F238E27FC236}">
              <a16:creationId xmlns:a16="http://schemas.microsoft.com/office/drawing/2014/main" id="{C80135AA-E32B-4593-BB06-3334453C36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4" name="Picture 12">
          <a:extLst>
            <a:ext uri="{FF2B5EF4-FFF2-40B4-BE49-F238E27FC236}">
              <a16:creationId xmlns:a16="http://schemas.microsoft.com/office/drawing/2014/main" id="{7F6C3E86-AEED-410E-AB76-D30DDC8050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 name="Picture 13">
          <a:extLst>
            <a:ext uri="{FF2B5EF4-FFF2-40B4-BE49-F238E27FC236}">
              <a16:creationId xmlns:a16="http://schemas.microsoft.com/office/drawing/2014/main" id="{91B47850-73B9-4E43-B0BC-6740AC04F9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 name="Picture 17">
          <a:extLst>
            <a:ext uri="{FF2B5EF4-FFF2-40B4-BE49-F238E27FC236}">
              <a16:creationId xmlns:a16="http://schemas.microsoft.com/office/drawing/2014/main" id="{DB82C411-A5C4-48F7-B2E0-538A63A794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7" name="Picture 18">
          <a:extLst>
            <a:ext uri="{FF2B5EF4-FFF2-40B4-BE49-F238E27FC236}">
              <a16:creationId xmlns:a16="http://schemas.microsoft.com/office/drawing/2014/main" id="{B0BD0DC9-A8D4-4D49-BF0B-ACA1CE1707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8" name="Picture 12">
          <a:extLst>
            <a:ext uri="{FF2B5EF4-FFF2-40B4-BE49-F238E27FC236}">
              <a16:creationId xmlns:a16="http://schemas.microsoft.com/office/drawing/2014/main" id="{B65844A2-61FA-424B-8755-FEDD057F5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9" name="Picture 13">
          <a:extLst>
            <a:ext uri="{FF2B5EF4-FFF2-40B4-BE49-F238E27FC236}">
              <a16:creationId xmlns:a16="http://schemas.microsoft.com/office/drawing/2014/main" id="{E9004E72-FA51-4B91-80F6-37C9727D0C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0" name="Picture 12">
          <a:extLst>
            <a:ext uri="{FF2B5EF4-FFF2-40B4-BE49-F238E27FC236}">
              <a16:creationId xmlns:a16="http://schemas.microsoft.com/office/drawing/2014/main" id="{DC612E03-657B-4007-8D4A-B4ACA8C84A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1" name="Picture 13">
          <a:extLst>
            <a:ext uri="{FF2B5EF4-FFF2-40B4-BE49-F238E27FC236}">
              <a16:creationId xmlns:a16="http://schemas.microsoft.com/office/drawing/2014/main" id="{1ECC882A-F19B-4F1C-84DC-7BFBAF7D3C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2" name="Picture 17">
          <a:extLst>
            <a:ext uri="{FF2B5EF4-FFF2-40B4-BE49-F238E27FC236}">
              <a16:creationId xmlns:a16="http://schemas.microsoft.com/office/drawing/2014/main" id="{C553D1FC-4A13-4DA8-8EBB-4A2AE437FE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3" name="Picture 18">
          <a:extLst>
            <a:ext uri="{FF2B5EF4-FFF2-40B4-BE49-F238E27FC236}">
              <a16:creationId xmlns:a16="http://schemas.microsoft.com/office/drawing/2014/main" id="{47546882-48D6-4C14-B234-EE5D6387B7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4" name="Picture 12">
          <a:extLst>
            <a:ext uri="{FF2B5EF4-FFF2-40B4-BE49-F238E27FC236}">
              <a16:creationId xmlns:a16="http://schemas.microsoft.com/office/drawing/2014/main" id="{EFC6CAC5-63BD-40E2-A2DE-7CE9307A5C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5" name="Picture 13">
          <a:extLst>
            <a:ext uri="{FF2B5EF4-FFF2-40B4-BE49-F238E27FC236}">
              <a16:creationId xmlns:a16="http://schemas.microsoft.com/office/drawing/2014/main" id="{E111FEB0-D014-44F9-932E-FFE47FB8F3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6" name="Picture 12">
          <a:extLst>
            <a:ext uri="{FF2B5EF4-FFF2-40B4-BE49-F238E27FC236}">
              <a16:creationId xmlns:a16="http://schemas.microsoft.com/office/drawing/2014/main" id="{6137777C-542D-4733-A699-2127CCDD25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7" name="Picture 13">
          <a:extLst>
            <a:ext uri="{FF2B5EF4-FFF2-40B4-BE49-F238E27FC236}">
              <a16:creationId xmlns:a16="http://schemas.microsoft.com/office/drawing/2014/main" id="{7CED4668-2D59-44EA-B2C0-94BCE4207E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5C99A785-1666-4E1B-93C4-3EBA944A4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0C6E16A8-7A4C-47DF-9B0A-EE8405A07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293587EB-2088-41DD-9FB1-85831B60C8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6FAC0ACA-DED6-45B4-B9EB-9520FCE71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78BF4471-1937-4FB4-A271-A353D1933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93639260-289C-4C8E-A7A6-F685BB77F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694FF15A-2D31-4745-B143-2760D7B942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3D1B0C73-60B4-4802-B312-287E96C3B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60462BC1-DB2F-4098-9637-F333BAB34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15BD8E05-4550-47F5-8FB3-334A4A03C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E1679049-430F-4421-854F-727112FF4C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8040CC2C-814D-4BB7-84A2-6F01ADF89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C4FF37D9-F8CE-4CCA-B9C4-10198CA5C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18BE1105-1DB0-4FC9-9237-DBFEAC3DD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C0E04FB4-9FEF-4A83-99A4-67237448C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2FB5C8F9-4575-470A-B068-05877D9AC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C152A204-B33B-4082-AE9D-977A5200E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7377CE54-594E-437F-A878-F36666EF0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EF728D9D-CC35-42C4-B28E-E08B0F887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F76B1CE6-D63C-4881-9F6F-328F2F7BF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C76B1943-7795-4058-9F80-C90AB5BDC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D9DA9533-A49E-4BC3-9473-8AB10FB37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E13C90FC-D03A-4EBE-8B46-E9EC858D3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32EE852C-85ED-4F30-B0B4-275542F35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129C130E-FA06-4CA0-9777-0D9F81692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D83908B6-DDDB-48E2-A75E-776EFEA55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E72B9696-DD55-4378-B8EE-762252113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3D5E3424-E076-49DD-B9EB-EFB85465C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45A45DEA-624E-4A93-B38D-EC7B7558E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F6D591BF-7139-4E9F-97FC-32789F767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C9859029-2A89-4500-A657-270114214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193C0247-0392-4E9D-9A01-9760A255B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4BB41A6D-446D-4CD0-ACC3-053DBD5B4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12065</xdr:colOff>
      <xdr:row>11</xdr:row>
      <xdr:rowOff>12065</xdr:rowOff>
    </xdr:to>
    <xdr:pic>
      <xdr:nvPicPr>
        <xdr:cNvPr id="51" name="Picture 12">
          <a:extLst>
            <a:ext uri="{FF2B5EF4-FFF2-40B4-BE49-F238E27FC236}">
              <a16:creationId xmlns:a16="http://schemas.microsoft.com/office/drawing/2014/main" id="{74FF187A-156A-4736-B462-734AD088FF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2" name="Picture 13">
          <a:extLst>
            <a:ext uri="{FF2B5EF4-FFF2-40B4-BE49-F238E27FC236}">
              <a16:creationId xmlns:a16="http://schemas.microsoft.com/office/drawing/2014/main" id="{997022F3-4D63-4F47-8CD9-CDDB23A68B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3" name="Picture 12">
          <a:extLst>
            <a:ext uri="{FF2B5EF4-FFF2-40B4-BE49-F238E27FC236}">
              <a16:creationId xmlns:a16="http://schemas.microsoft.com/office/drawing/2014/main" id="{70C55EB4-13A9-49DA-813F-08D6898496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4" name="Picture 13">
          <a:extLst>
            <a:ext uri="{FF2B5EF4-FFF2-40B4-BE49-F238E27FC236}">
              <a16:creationId xmlns:a16="http://schemas.microsoft.com/office/drawing/2014/main" id="{ED275CEE-5BCB-48C0-8AF7-DA6F384488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5" name="Picture 17">
          <a:extLst>
            <a:ext uri="{FF2B5EF4-FFF2-40B4-BE49-F238E27FC236}">
              <a16:creationId xmlns:a16="http://schemas.microsoft.com/office/drawing/2014/main" id="{28A24E24-C660-4C05-BFAA-908547243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6" name="Picture 18">
          <a:extLst>
            <a:ext uri="{FF2B5EF4-FFF2-40B4-BE49-F238E27FC236}">
              <a16:creationId xmlns:a16="http://schemas.microsoft.com/office/drawing/2014/main" id="{6DBF4AF3-EA89-4727-A5AD-454D1957AB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7" name="Picture 12">
          <a:extLst>
            <a:ext uri="{FF2B5EF4-FFF2-40B4-BE49-F238E27FC236}">
              <a16:creationId xmlns:a16="http://schemas.microsoft.com/office/drawing/2014/main" id="{C03944A2-861A-45C9-9107-5B39178784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8" name="Picture 13">
          <a:extLst>
            <a:ext uri="{FF2B5EF4-FFF2-40B4-BE49-F238E27FC236}">
              <a16:creationId xmlns:a16="http://schemas.microsoft.com/office/drawing/2014/main" id="{4A34D401-DC73-44EB-B114-492A83400E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9" name="Picture 12">
          <a:extLst>
            <a:ext uri="{FF2B5EF4-FFF2-40B4-BE49-F238E27FC236}">
              <a16:creationId xmlns:a16="http://schemas.microsoft.com/office/drawing/2014/main" id="{09DD922B-2AA5-4655-841B-A513323D59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0" name="Picture 13">
          <a:extLst>
            <a:ext uri="{FF2B5EF4-FFF2-40B4-BE49-F238E27FC236}">
              <a16:creationId xmlns:a16="http://schemas.microsoft.com/office/drawing/2014/main" id="{0773683B-D374-4382-AE33-D0A9B08D9D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1" name="Picture 17">
          <a:extLst>
            <a:ext uri="{FF2B5EF4-FFF2-40B4-BE49-F238E27FC236}">
              <a16:creationId xmlns:a16="http://schemas.microsoft.com/office/drawing/2014/main" id="{E010FFFB-9553-4439-8DFA-8456AB87CE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2" name="Picture 18">
          <a:extLst>
            <a:ext uri="{FF2B5EF4-FFF2-40B4-BE49-F238E27FC236}">
              <a16:creationId xmlns:a16="http://schemas.microsoft.com/office/drawing/2014/main" id="{DC52F106-8508-48D7-8648-34AB453FF9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3" name="Picture 12">
          <a:extLst>
            <a:ext uri="{FF2B5EF4-FFF2-40B4-BE49-F238E27FC236}">
              <a16:creationId xmlns:a16="http://schemas.microsoft.com/office/drawing/2014/main" id="{9F1A420F-7FBA-4EAF-ABFD-C1CB1664D3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4" name="Picture 13">
          <a:extLst>
            <a:ext uri="{FF2B5EF4-FFF2-40B4-BE49-F238E27FC236}">
              <a16:creationId xmlns:a16="http://schemas.microsoft.com/office/drawing/2014/main" id="{16B5B6E5-CF40-4469-BC10-0D1AE78AF3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5" name="Picture 12">
          <a:extLst>
            <a:ext uri="{FF2B5EF4-FFF2-40B4-BE49-F238E27FC236}">
              <a16:creationId xmlns:a16="http://schemas.microsoft.com/office/drawing/2014/main" id="{48466DFD-2874-4500-9537-AF8C52B3C2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6" name="Picture 13">
          <a:extLst>
            <a:ext uri="{FF2B5EF4-FFF2-40B4-BE49-F238E27FC236}">
              <a16:creationId xmlns:a16="http://schemas.microsoft.com/office/drawing/2014/main" id="{10BBF3B4-51B2-4640-965B-0B23001EBE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93C00FE5-E0D7-4E73-800C-C89A01FA5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973D0AC3-1EE6-4F0D-A95E-09251A5DE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D6A7F4BC-9C8F-49FD-982A-EC281089B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275B4902-ACC2-49AA-BC12-7C5634E45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60F68294-9710-49CC-9AF8-0A34FD4FA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29284D83-6F17-427C-A2FC-55510B202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793EF071-845E-4145-934D-425B8C6E7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3C2310A3-7964-4C4F-8FB1-5B87F2349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3DC94542-8FCE-442E-9EEA-D0DF088FC3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3F08D835-8D0C-48F2-96AA-F9863C284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8AD66C05-4166-4215-9184-B8B96A2CE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905866B5-FDE2-4015-A3ED-E196D6314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F329E86B-20A4-413F-8459-A25F4058C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29BD4F67-D2B7-4378-96C5-B99745E477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999AB093-C4DE-43F9-9058-24CB39163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1F6EBD09-2FA5-4D75-9906-DB302A6D1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FC336F12-0DDC-4DFC-9568-61DC2E92E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6223510F-504D-486F-AF25-54BAAA98E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F4DF6C91-0B87-4F19-AF55-94487481E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936D8D2E-8EAE-44CF-AC94-FF319B565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EA93E778-335D-4C2D-B41C-CCC4CF0E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B374ED32-0C97-43A9-A107-5FB96D43B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AE8B95F6-B06A-43F8-B2F2-DACA9A26C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43909604-D60E-4E92-9015-66D318CA0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A63BFFAA-F265-4138-88FB-7AC33EB68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2A6A04CD-1C71-4F4D-9992-7040C3A37B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7F576A7A-31F5-4B0C-9C30-4BE6B411A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23A50C24-6672-4B34-B500-37380325B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B6683E25-45C2-4471-BF5F-43004DBD1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6B855C45-DC3A-434F-ACE5-19A940AFE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58AE9915-FABA-4928-A4B5-9074C0A3D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662F1814-AF86-4B1E-BE90-1D006C766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A6F694F7-F5C9-44C0-A82A-0EFBBAF77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C75D59D5-E8E7-4A87-957D-71F974A28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3120B229-0648-440C-AD47-5A9EB1968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77D0232A-149E-40EF-B6B2-59348C424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8F952FE9-1104-45AD-8760-4E1435183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4E9BF6AD-7A7F-4EC1-BFBC-1228B879B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639E33C3-057E-4060-8AE8-7F66DBB4D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4D6D0445-1EF0-4690-B18A-1127579109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14438B69-A2B0-40EF-A280-1921B6A09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EE10499E-6043-4971-B8BD-EF4DFB895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428B6618-6666-4FBE-8EAB-3B2886DA6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250DACB3-85EF-4892-9543-28F54EAE6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9A86E0C4-2C66-46A0-A2D6-44189FB8B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C0CD8F5E-4C3C-45F5-BBE6-F20140640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A0F95FEA-BD54-4EDA-93F9-B49804BD3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B45C4229-F617-4E27-9887-34301D724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730E9CD9-61A2-435F-ADB5-7D8A45711FD0}"/>
            </a:ext>
          </a:extLst>
        </xdr:cNvPr>
        <xdr:cNvSpPr/>
      </xdr:nvSpPr>
      <xdr:spPr>
        <a:xfrm>
          <a:off x="1270000" y="280534"/>
          <a:ext cx="0" cy="5524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9B7FFFA1-7E32-4269-AFCE-064C0C66533F}"/>
            </a:ext>
          </a:extLst>
        </xdr:cNvPr>
        <xdr:cNvSpPr/>
      </xdr:nvSpPr>
      <xdr:spPr>
        <a:xfrm>
          <a:off x="13777912" y="174626"/>
          <a:ext cx="1073150" cy="49688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4 Efectivo Dic-24"/>
      <sheetName val="Disp"/>
      <sheetName val="Pres 2024 Efectivo Ene-25"/>
      <sheetName val="Pres 2024 Efectivo Feb-25"/>
      <sheetName val="Pres 2024 Efectivo Mar-25"/>
      <sheetName val="Pres 2024 Efectivo Abr-25"/>
      <sheetName val="Pres 2024 Efectivo May-25"/>
      <sheetName val="Consultas access"/>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814.474278472226" createdVersion="8" refreshedVersion="8" minRefreshableVersion="3" recordCount="828" xr:uid="{64AD5CDD-25D6-4C14-95F8-3CCC2D953464}">
  <cacheSource type="worksheet">
    <worksheetSource ref="B1:I829" sheet="Resumen"/>
  </cacheSource>
  <cacheFields count="8">
    <cacheField name="ENTIDAD" numFmtId="0">
      <sharedItems containsSemiMixedTypes="0" containsString="0" containsNumber="1" containsInteger="1" minValue="4" maxValue="121" count="20">
        <n v="4"/>
        <n v="22"/>
        <n v="28"/>
        <n v="32"/>
        <n v="88"/>
        <n v="92"/>
        <n v="93"/>
        <n v="94"/>
        <n v="96"/>
        <n v="101"/>
        <n v="108"/>
        <n v="116"/>
        <n v="121"/>
        <n v="14"/>
        <n v="26"/>
        <n v="27"/>
        <n v="87"/>
        <n v="105"/>
        <n v="117"/>
        <n v="120"/>
      </sharedItems>
    </cacheField>
    <cacheField name="NOM_PROVINCIA" numFmtId="0">
      <sharedItems count="7">
        <s v="SAN JOSÉ"/>
        <s v="ALAJUELA"/>
        <s v="CARTAGO"/>
        <s v="HEREDIA"/>
        <s v="GUANACASTE"/>
        <s v="PUNTARENAS"/>
        <s v="LIMÓN"/>
      </sharedItems>
    </cacheField>
    <cacheField name="NOM_CANTON" numFmtId="0">
      <sharedItems count="72">
        <s v="DESAMPARADOS"/>
        <s v="PÉREZ ZELEDÓN"/>
        <s v="ALAJUELA"/>
        <s v="SAN RAMÓN"/>
        <s v="SAN CARLOS"/>
        <s v="UPALA"/>
        <s v="LOS CHILES"/>
        <s v="GUATUSO"/>
        <s v="RÍO CUARTO"/>
        <s v="PARAÍSO"/>
        <s v="JIMÉNEZ"/>
        <s v="TURRIALBA"/>
        <s v="OREAMUNO"/>
        <s v="SARAPIQUÍ"/>
        <s v="LA CRUZ"/>
        <s v="PUNTARENAS"/>
        <s v="BUENOS AIRES"/>
        <s v="MONTES DE ORO"/>
        <s v="OSA"/>
        <s v="GOLFITO"/>
        <s v="COTO BRUS"/>
        <s v="PARRITA"/>
        <s v="CORREDORES"/>
        <s v="PUERTO JIMÉNEZ"/>
        <s v="LIMÓN"/>
        <s v="POCOCÍ"/>
        <s v="SIQUIRRES"/>
        <s v="TALAMANCA"/>
        <s v="MATINA"/>
        <s v="GUÁCIMO"/>
        <s v="SAN JOSÉ"/>
        <s v="MORAVIA"/>
        <s v="CARTAGO"/>
        <s v="SAN PABLO"/>
        <s v="LIBERIA"/>
        <s v="CAÑAS"/>
        <s v="SAN MATEO"/>
        <s v="OROTINA"/>
        <s v="NICOYA"/>
        <s v="SANTA CRUZ"/>
        <s v="HOJANCHA"/>
        <s v="GARABITO"/>
        <s v="PURISCAL"/>
        <s v="MORA"/>
        <s v="ACOSTA"/>
        <s v="NARANJO"/>
        <s v="TARRAZÚ"/>
        <s v="LEÓN CORTÉS CASTRO"/>
        <s v="ALAJUELITA"/>
        <s v="GRECIA"/>
        <s v="ATENAS"/>
        <s v="POÁS"/>
        <s v="ZARCERO"/>
        <s v="BARVA"/>
        <s v="SANTA BÁRBARA"/>
        <s v="BAGACES"/>
        <s v="CARRILLO"/>
        <s v="ABANGARES"/>
        <s v="TILARÁN"/>
        <s v="NANDAYURE"/>
        <s v="ESPARZA"/>
        <s v="QUEPOS"/>
        <s v="TIBÁS"/>
        <s v="LA UNIÓN"/>
        <s v="ASERRÍ"/>
        <s v="GOICOECHEA"/>
        <s v="DOTA"/>
        <s v="ALVARADO"/>
        <s v="EL GUARCO"/>
        <s v="CURRIDABAT"/>
        <s v="PALMARES"/>
        <s v="TURRUBARES"/>
      </sharedItems>
    </cacheField>
    <cacheField name="NOM_DISTRITO" numFmtId="0">
      <sharedItems count="255">
        <s v="FRAILES"/>
        <s v="EL GENERAL"/>
        <s v="SAN PEDRO"/>
        <s v="SABANILLA"/>
        <s v="PEÑAS BLANCAS"/>
        <s v="QUESADA"/>
        <s v="AGUAS ZARCAS"/>
        <s v="VENECIA"/>
        <s v="PITAL"/>
        <s v="LA FORTUNA"/>
        <s v="LA PALMERA"/>
        <s v="CUTRIS"/>
        <s v="UPALA"/>
        <s v="AGUAS CLARAS"/>
        <s v="SAN JOSÉ O PIZOTE"/>
        <s v="BIJAGUA"/>
        <s v="DELICIAS"/>
        <s v="DOS RÍOS"/>
        <s v="YOLILLAL"/>
        <s v="LOS CHILES"/>
        <s v="EL AMPARO"/>
        <s v="SAN RAFAEL"/>
        <s v="KATIRA"/>
        <s v="SANTA RITA"/>
        <s v="OROSI"/>
        <s v="PEJIBAYE"/>
        <s v="LA SUIZA"/>
        <s v="SANTA TERESITA"/>
        <s v="COT"/>
        <s v="PUERTO VIEJO"/>
        <s v="LA VIRGEN"/>
        <s v="LAS HORQUETAS"/>
        <s v="CUREÑA"/>
        <s v="LA CRUZ"/>
        <s v="SANTA CECILIA"/>
        <s v="PUNTARENAS"/>
        <s v="BUENOS AIRES"/>
        <s v="POTRERO GRANDE"/>
        <s v="MIRAMAR"/>
        <s v="PUERTO CORTÉS"/>
        <s v="SIERPE"/>
        <s v="PIEDRAS BLANCAS"/>
        <s v="GUAYCARÁ"/>
        <s v="PAVÓN"/>
        <s v="SAN VITO"/>
        <s v="SABALITO"/>
        <s v="GUTIERREZ BRAUN"/>
        <s v="PARRITA"/>
        <s v="CORREDOR"/>
        <s v="LAUREL"/>
        <s v="PUERTO JIMÉNEZ"/>
        <s v="LIMÓN"/>
        <s v="VALLE LA ESTRELLA"/>
        <s v="RÍO BLANCO"/>
        <s v="MATAMA"/>
        <s v="GUÁPILES"/>
        <s v="JIMÉNEZ"/>
        <s v="RITA"/>
        <s v="ROXANA"/>
        <s v="CARIARI"/>
        <s v="LA COLONIA"/>
        <s v="SIQUIRRES"/>
        <s v="PACUARITO"/>
        <s v="EL CAIRO"/>
        <s v="SIXAOLA"/>
        <s v="BATÁN"/>
        <s v="GUÁCIMO"/>
        <s v="POCORA"/>
        <s v="RÍO JIMÉNEZ"/>
        <s v="DUACARÍ"/>
        <s v="PAVAS"/>
        <s v="SAN MIGUEL"/>
        <s v="LA TRINIDAD"/>
        <s v="AGUACALIENTE O SAN FRANCISCO"/>
        <s v="QUEBRADILLA"/>
        <s v="SANTA ROSA"/>
        <s v="SAN PABLO"/>
        <s v="LIBERIA"/>
        <s v="CAÑAS"/>
        <s v="LABRADOR"/>
        <s v="OROTINA"/>
        <s v="COYOLAR"/>
        <s v="FLORENCIA"/>
        <s v="POCOSOL"/>
        <s v="BUENAVISTA"/>
        <s v="NICOYA"/>
        <s v="MANSIÓN"/>
        <s v="SAN ANTONIO"/>
        <s v="NOSARA"/>
        <s v="BELÉN DE NOSARITA"/>
        <s v="SANTA CRUZ"/>
        <s v="BOLSÓN"/>
        <s v="VEINTISIETE DE ABRIL"/>
        <s v="DIRIÁ"/>
        <s v="TAMARINDO"/>
        <s v="HOJANCHA"/>
        <s v="PUERTO CARRILLO"/>
        <s v="MATAMBÚ"/>
        <s v="AGUABUENA"/>
        <s v="TÁRCOLES"/>
        <s v="GUAYABO"/>
        <s v="PICAGRES"/>
        <s v="SAN IGNACIO"/>
        <s v="CANGREJAL"/>
        <s v="SAN ISIDRO DE EL GENERAL"/>
        <s v="SAN JUAN"/>
        <s v="PIEDADES NORTE"/>
        <s v="PIEDADES SUR"/>
        <s v="ÁNGELES"/>
        <s v="ALFARO"/>
        <s v="QUEBRADA HONDA"/>
        <s v="LEPANTO"/>
        <s v="SAN MARCOS"/>
        <s v="HATILLO"/>
        <s v="SAN RAFAEL ABAJO"/>
        <s v="GRAVILIAS"/>
        <s v="BARBACOAS"/>
        <s v="CONCEPCIÓN"/>
        <s v="DANIEL FLORES"/>
        <s v="PLATANARES"/>
        <s v="CAJÓN"/>
        <s v="LA AMISTAD"/>
        <s v="SAN JOSÉ"/>
        <s v="SAN ISIDRO"/>
        <s v="VOLIO"/>
        <s v="GRECIA"/>
        <s v="TACARES"/>
        <s v="PUENTE DE PIEDRA"/>
        <s v="NARANJO"/>
        <s v="LAGUNA"/>
        <s v="PALMIRA"/>
        <s v="RÍO CUARTO"/>
        <s v="SANTA ISABEL"/>
        <s v="TURRIALBA"/>
        <s v="PAVONES"/>
        <s v="BARVA"/>
        <s v="PURABÁ"/>
        <s v="CARTAGENA"/>
        <s v="BAGACES"/>
        <s v="MOGOTE"/>
        <s v="BELÉN"/>
        <s v="LAS JUNTAS"/>
        <s v="TILARÁN"/>
        <s v="LÍBANO"/>
        <s v="CABECERAS"/>
        <s v="LA GARITA"/>
        <s v="CHOMES"/>
        <s v="BARRANCA"/>
        <s v="EL ROBLE"/>
        <s v="ESPÍRITU SANTO"/>
        <s v="SAN JERÓNIMO"/>
        <s v="BRUNKA"/>
        <s v="BAHÍA BALLENA"/>
        <s v="SAVEGRE"/>
        <s v="GOLFITO"/>
        <s v="LA CUESTA"/>
        <s v="CANOAS"/>
        <s v="BRATSI"/>
        <s v="DAMAS"/>
        <s v="CINCO ESQUINAS"/>
        <s v="PÁRAMO"/>
        <s v="LA TIGRA"/>
        <s v="SAN DIEGO"/>
        <s v="LIMONCITO"/>
        <s v="ALEGRÍA"/>
        <s v="CATEDRAL"/>
        <s v="SAN LORENZO"/>
        <s v="TAPESCO"/>
        <s v="SARDINAL"/>
        <s v="CARMONA"/>
        <s v="PITAHAYA"/>
        <s v="CÓBANO"/>
        <s v="SAN JUAN GRANDE"/>
        <s v="CARRANDI"/>
        <s v="DESAMPARADOS"/>
        <s v="LOS GUIDO"/>
        <s v="LEGUA"/>
        <s v="TABARCIA"/>
        <s v="MATA DE PLÁTANO"/>
        <s v="PALMICHAL"/>
        <s v="SANTA MARÍA"/>
        <s v="RÍO NUEVO"/>
        <s v="SAN ANDRÉS"/>
        <s v="SAN ROQUE"/>
        <s v="CANALETE"/>
        <s v="SAN JORGE"/>
        <s v="SAN NICOLÁS"/>
        <s v="DULCE NOMBRE"/>
        <s v="PARAÍSO"/>
        <s v="LLANOS DE SANTA LUCÍA"/>
        <s v="TUCURRIQUE"/>
        <s v="TAYUTIC"/>
        <s v="PACAYAS"/>
        <s v="CURUBANDÉ"/>
        <s v="PORVENIR"/>
        <s v="VOLCÁN"/>
        <s v="PALMAR"/>
        <s v="QUEPOS"/>
        <s v="PITTIER"/>
        <s v="LAGUNILLAS"/>
        <s v="REVENTAZÓN"/>
        <s v="CAHUITA"/>
        <s v="IPÍS"/>
        <s v="EL TEJAR"/>
        <s v="BOLÍVAR"/>
        <s v="CAPELLADES"/>
        <s v="PAQUERA"/>
        <s v="SAN SEBASTIÁN"/>
        <s v="SAN FELIPE"/>
        <s v="SAN VICENTE"/>
        <s v="TIRRASES"/>
        <s v="GUÁCIMA"/>
        <s v="TAMBOR"/>
        <s v="CARMEN"/>
        <s v="GUADALUPE O ARENILLA"/>
        <s v="POTRERO CERRADO"/>
        <s v="RINCÓN DE SABANILLA"/>
        <s v="TIERRAS MORENAS"/>
        <s v="CARRIZAL"/>
        <s v="VENADO"/>
        <s v="CAÑAS DULCES"/>
        <s v="FILADELFIA"/>
        <s v="BORUCA"/>
        <s v="SAN CRISTÓBAL"/>
        <s v="ROSARIO"/>
        <s v="VUELTA DE JORCO"/>
        <s v="PURRAL"/>
        <s v="GUAITIL VILLA"/>
        <s v="LLANO BONITO"/>
        <s v="ZARAGOZA"/>
        <s v="RIVAS"/>
        <s v="CHÁNGUENA"/>
        <s v="TOBOSI"/>
        <s v="CANDELARITA"/>
        <s v="ASERRÍ"/>
        <s v="PALMITOS"/>
        <s v="CARRILLOS"/>
        <s v="TUIS"/>
        <s v="COLORADO"/>
        <s v="QUEBRADA GRANDE"/>
        <s v="TRONADORA"/>
        <s v="GUACIMAL"/>
        <s v="MACACONA"/>
        <s v="CARARA"/>
        <s v="BARÚ"/>
        <s v="SANTIAGO"/>
        <s v="CHIRRIPÓ"/>
        <s v="RÍO NARANJO"/>
        <s v="SAN JUAN DE MATA"/>
        <s v="JESÚS MARÍA"/>
        <s v="MANZANILLO"/>
        <s v="MATINA"/>
        <s v="SARAPIQUÍ"/>
        <s v="MONTERREY"/>
        <s v="SABANILLAS"/>
      </sharedItems>
    </cacheField>
    <cacheField name="MTO_BONO" numFmtId="0">
      <sharedItems containsSemiMixedTypes="0" containsString="0" containsNumber="1" minValue="0" maxValue="42840052.219999999"/>
    </cacheField>
    <cacheField name="SOLUCION" numFmtId="0">
      <sharedItems containsSemiMixedTypes="0" containsString="0" containsNumber="1" minValue="4688790.8600000003" maxValue="75235000"/>
    </cacheField>
    <cacheField name="ORD" numFmtId="0">
      <sharedItems containsString="0" containsBlank="1" containsNumber="1" containsInteger="1" minValue="1" maxValue="29"/>
    </cacheField>
    <cacheField name="ART59" numFmtId="0">
      <sharedItems containsString="0" containsBlank="1" containsNumber="1" containsInteger="1" minValue="1" maxValue="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8">
  <r>
    <x v="0"/>
    <x v="0"/>
    <x v="0"/>
    <x v="0"/>
    <n v="13950000"/>
    <n v="14150000"/>
    <n v="1"/>
    <m/>
  </r>
  <r>
    <x v="0"/>
    <x v="0"/>
    <x v="1"/>
    <x v="1"/>
    <n v="9300000"/>
    <n v="9665136.4499999993"/>
    <n v="1"/>
    <m/>
  </r>
  <r>
    <x v="0"/>
    <x v="0"/>
    <x v="1"/>
    <x v="2"/>
    <n v="9300000"/>
    <n v="9600000"/>
    <n v="1"/>
    <m/>
  </r>
  <r>
    <x v="0"/>
    <x v="1"/>
    <x v="2"/>
    <x v="3"/>
    <n v="9247000"/>
    <n v="9500000"/>
    <n v="1"/>
    <m/>
  </r>
  <r>
    <x v="0"/>
    <x v="1"/>
    <x v="3"/>
    <x v="4"/>
    <n v="9258000"/>
    <n v="9566666.6666666698"/>
    <n v="3"/>
    <m/>
  </r>
  <r>
    <x v="0"/>
    <x v="1"/>
    <x v="4"/>
    <x v="5"/>
    <n v="7741000"/>
    <n v="9500000"/>
    <n v="1"/>
    <m/>
  </r>
  <r>
    <x v="0"/>
    <x v="1"/>
    <x v="4"/>
    <x v="6"/>
    <n v="10401750"/>
    <n v="10762500"/>
    <n v="4"/>
    <m/>
  </r>
  <r>
    <x v="0"/>
    <x v="1"/>
    <x v="4"/>
    <x v="7"/>
    <n v="9300000"/>
    <n v="9600000"/>
    <n v="1"/>
    <m/>
  </r>
  <r>
    <x v="0"/>
    <x v="1"/>
    <x v="4"/>
    <x v="8"/>
    <n v="9300000"/>
    <n v="9580000"/>
    <n v="5"/>
    <m/>
  </r>
  <r>
    <x v="0"/>
    <x v="1"/>
    <x v="4"/>
    <x v="9"/>
    <n v="9300000"/>
    <n v="9600000"/>
    <n v="1"/>
    <m/>
  </r>
  <r>
    <x v="0"/>
    <x v="1"/>
    <x v="4"/>
    <x v="10"/>
    <n v="9300000"/>
    <n v="9500000"/>
    <n v="1"/>
    <m/>
  </r>
  <r>
    <x v="0"/>
    <x v="1"/>
    <x v="4"/>
    <x v="11"/>
    <n v="9300000"/>
    <n v="9500000"/>
    <n v="1"/>
    <m/>
  </r>
  <r>
    <x v="0"/>
    <x v="1"/>
    <x v="5"/>
    <x v="12"/>
    <n v="9140000"/>
    <n v="9600000"/>
    <n v="4"/>
    <m/>
  </r>
  <r>
    <x v="0"/>
    <x v="1"/>
    <x v="5"/>
    <x v="13"/>
    <n v="9300000"/>
    <n v="9600000"/>
    <n v="1"/>
    <m/>
  </r>
  <r>
    <x v="0"/>
    <x v="1"/>
    <x v="5"/>
    <x v="14"/>
    <n v="9300000"/>
    <n v="9600000"/>
    <n v="1"/>
    <m/>
  </r>
  <r>
    <x v="0"/>
    <x v="1"/>
    <x v="5"/>
    <x v="15"/>
    <n v="9300000"/>
    <n v="9600000"/>
    <n v="1"/>
    <m/>
  </r>
  <r>
    <x v="0"/>
    <x v="1"/>
    <x v="5"/>
    <x v="16"/>
    <n v="9723800"/>
    <n v="10530000"/>
    <n v="5"/>
    <m/>
  </r>
  <r>
    <x v="0"/>
    <x v="1"/>
    <x v="5"/>
    <x v="17"/>
    <n v="9300000"/>
    <n v="9600000"/>
    <n v="2"/>
    <m/>
  </r>
  <r>
    <x v="0"/>
    <x v="1"/>
    <x v="5"/>
    <x v="18"/>
    <n v="9260500"/>
    <n v="9600000"/>
    <n v="4"/>
    <m/>
  </r>
  <r>
    <x v="0"/>
    <x v="1"/>
    <x v="6"/>
    <x v="19"/>
    <n v="9291750"/>
    <n v="9600000"/>
    <n v="4"/>
    <m/>
  </r>
  <r>
    <x v="0"/>
    <x v="1"/>
    <x v="6"/>
    <x v="20"/>
    <n v="10850000"/>
    <n v="11150000"/>
    <n v="3"/>
    <m/>
  </r>
  <r>
    <x v="0"/>
    <x v="1"/>
    <x v="7"/>
    <x v="21"/>
    <n v="9241000"/>
    <n v="9600000"/>
    <n v="1"/>
    <m/>
  </r>
  <r>
    <x v="0"/>
    <x v="1"/>
    <x v="7"/>
    <x v="22"/>
    <n v="9300000"/>
    <n v="9600000"/>
    <n v="1"/>
    <m/>
  </r>
  <r>
    <x v="0"/>
    <x v="1"/>
    <x v="8"/>
    <x v="23"/>
    <n v="9300000"/>
    <n v="9500000.2699999996"/>
    <n v="1"/>
    <m/>
  </r>
  <r>
    <x v="0"/>
    <x v="2"/>
    <x v="9"/>
    <x v="24"/>
    <n v="7615000"/>
    <n v="36500000"/>
    <n v="1"/>
    <m/>
  </r>
  <r>
    <x v="0"/>
    <x v="2"/>
    <x v="10"/>
    <x v="25"/>
    <n v="9300000"/>
    <n v="9550000"/>
    <n v="2"/>
    <m/>
  </r>
  <r>
    <x v="0"/>
    <x v="2"/>
    <x v="11"/>
    <x v="26"/>
    <n v="6818000"/>
    <n v="9600000"/>
    <n v="1"/>
    <m/>
  </r>
  <r>
    <x v="0"/>
    <x v="2"/>
    <x v="11"/>
    <x v="27"/>
    <n v="9300000"/>
    <n v="9500000"/>
    <n v="1"/>
    <m/>
  </r>
  <r>
    <x v="0"/>
    <x v="2"/>
    <x v="12"/>
    <x v="21"/>
    <n v="7070000"/>
    <n v="67320000"/>
    <n v="1"/>
    <m/>
  </r>
  <r>
    <x v="0"/>
    <x v="2"/>
    <x v="12"/>
    <x v="28"/>
    <n v="8455000"/>
    <n v="32454658.579999998"/>
    <n v="1"/>
    <m/>
  </r>
  <r>
    <x v="0"/>
    <x v="3"/>
    <x v="13"/>
    <x v="29"/>
    <n v="9220600"/>
    <n v="9535065.0059999991"/>
    <n v="5"/>
    <m/>
  </r>
  <r>
    <x v="0"/>
    <x v="3"/>
    <x v="13"/>
    <x v="30"/>
    <n v="9300000"/>
    <n v="9600000"/>
    <n v="1"/>
    <m/>
  </r>
  <r>
    <x v="0"/>
    <x v="3"/>
    <x v="13"/>
    <x v="31"/>
    <n v="8006600"/>
    <n v="11380000"/>
    <n v="5"/>
    <m/>
  </r>
  <r>
    <x v="0"/>
    <x v="3"/>
    <x v="13"/>
    <x v="32"/>
    <n v="9300000"/>
    <n v="9500000.2699999996"/>
    <n v="1"/>
    <m/>
  </r>
  <r>
    <x v="0"/>
    <x v="4"/>
    <x v="14"/>
    <x v="33"/>
    <n v="9300000"/>
    <n v="9500000"/>
    <n v="1"/>
    <m/>
  </r>
  <r>
    <x v="0"/>
    <x v="4"/>
    <x v="14"/>
    <x v="34"/>
    <n v="9267000"/>
    <n v="9600000"/>
    <n v="1"/>
    <m/>
  </r>
  <r>
    <x v="0"/>
    <x v="5"/>
    <x v="15"/>
    <x v="35"/>
    <n v="9300000"/>
    <n v="9500000"/>
    <n v="1"/>
    <m/>
  </r>
  <r>
    <x v="0"/>
    <x v="5"/>
    <x v="16"/>
    <x v="36"/>
    <n v="9286000"/>
    <n v="9600000"/>
    <n v="1"/>
    <m/>
  </r>
  <r>
    <x v="0"/>
    <x v="5"/>
    <x v="16"/>
    <x v="37"/>
    <n v="9300000"/>
    <n v="9600000"/>
    <n v="1"/>
    <m/>
  </r>
  <r>
    <x v="0"/>
    <x v="5"/>
    <x v="17"/>
    <x v="38"/>
    <n v="9293000"/>
    <n v="21378000"/>
    <n v="1"/>
    <m/>
  </r>
  <r>
    <x v="0"/>
    <x v="5"/>
    <x v="18"/>
    <x v="39"/>
    <n v="9241000"/>
    <n v="13300000"/>
    <n v="1"/>
    <m/>
  </r>
  <r>
    <x v="0"/>
    <x v="5"/>
    <x v="18"/>
    <x v="40"/>
    <n v="9300000"/>
    <n v="9600000"/>
    <n v="1"/>
    <m/>
  </r>
  <r>
    <x v="0"/>
    <x v="5"/>
    <x v="18"/>
    <x v="41"/>
    <n v="9300000"/>
    <n v="9600000"/>
    <n v="1"/>
    <m/>
  </r>
  <r>
    <x v="0"/>
    <x v="5"/>
    <x v="19"/>
    <x v="42"/>
    <n v="9300000"/>
    <n v="9600000"/>
    <n v="2"/>
    <m/>
  </r>
  <r>
    <x v="0"/>
    <x v="5"/>
    <x v="19"/>
    <x v="43"/>
    <n v="9300000"/>
    <n v="9600000"/>
    <n v="1"/>
    <m/>
  </r>
  <r>
    <x v="0"/>
    <x v="5"/>
    <x v="20"/>
    <x v="44"/>
    <n v="9300000"/>
    <n v="9550000"/>
    <n v="2"/>
    <m/>
  </r>
  <r>
    <x v="0"/>
    <x v="5"/>
    <x v="20"/>
    <x v="45"/>
    <n v="9300000"/>
    <n v="9600000"/>
    <n v="1"/>
    <m/>
  </r>
  <r>
    <x v="0"/>
    <x v="5"/>
    <x v="20"/>
    <x v="46"/>
    <n v="9300000"/>
    <n v="9600000"/>
    <n v="1"/>
    <m/>
  </r>
  <r>
    <x v="0"/>
    <x v="5"/>
    <x v="21"/>
    <x v="47"/>
    <n v="9288500"/>
    <n v="9550000"/>
    <n v="4"/>
    <m/>
  </r>
  <r>
    <x v="0"/>
    <x v="5"/>
    <x v="22"/>
    <x v="48"/>
    <n v="9300000"/>
    <n v="9906141.3399999999"/>
    <n v="1"/>
    <m/>
  </r>
  <r>
    <x v="0"/>
    <x v="5"/>
    <x v="22"/>
    <x v="49"/>
    <n v="9300000"/>
    <n v="9592721.25"/>
    <n v="3"/>
    <m/>
  </r>
  <r>
    <x v="0"/>
    <x v="5"/>
    <x v="23"/>
    <x v="50"/>
    <n v="9127000"/>
    <n v="9690018.5800000001"/>
    <n v="1"/>
    <m/>
  </r>
  <r>
    <x v="0"/>
    <x v="6"/>
    <x v="24"/>
    <x v="51"/>
    <n v="9127000"/>
    <n v="9434500.0050000008"/>
    <n v="2"/>
    <m/>
  </r>
  <r>
    <x v="0"/>
    <x v="6"/>
    <x v="24"/>
    <x v="52"/>
    <n v="9300000"/>
    <n v="9500000"/>
    <n v="1"/>
    <m/>
  </r>
  <r>
    <x v="0"/>
    <x v="6"/>
    <x v="24"/>
    <x v="53"/>
    <n v="7000000"/>
    <n v="7200000"/>
    <n v="1"/>
    <m/>
  </r>
  <r>
    <x v="0"/>
    <x v="6"/>
    <x v="24"/>
    <x v="54"/>
    <n v="9247000"/>
    <n v="9600000"/>
    <n v="1"/>
    <m/>
  </r>
  <r>
    <x v="0"/>
    <x v="6"/>
    <x v="25"/>
    <x v="55"/>
    <n v="8901666.6666666698"/>
    <n v="9489666.6666666698"/>
    <n v="3"/>
    <m/>
  </r>
  <r>
    <x v="0"/>
    <x v="6"/>
    <x v="25"/>
    <x v="56"/>
    <n v="9087500"/>
    <n v="19781500"/>
    <n v="2"/>
    <m/>
  </r>
  <r>
    <x v="0"/>
    <x v="6"/>
    <x v="25"/>
    <x v="57"/>
    <n v="9683222.2222222202"/>
    <n v="11074888.888888899"/>
    <n v="9"/>
    <m/>
  </r>
  <r>
    <x v="0"/>
    <x v="6"/>
    <x v="25"/>
    <x v="58"/>
    <n v="9221000"/>
    <n v="9600000"/>
    <n v="1"/>
    <m/>
  </r>
  <r>
    <x v="0"/>
    <x v="6"/>
    <x v="25"/>
    <x v="59"/>
    <n v="9300000"/>
    <n v="9550000.1349999998"/>
    <n v="2"/>
    <m/>
  </r>
  <r>
    <x v="0"/>
    <x v="6"/>
    <x v="25"/>
    <x v="60"/>
    <n v="9273500"/>
    <n v="16223500"/>
    <n v="2"/>
    <m/>
  </r>
  <r>
    <x v="0"/>
    <x v="6"/>
    <x v="26"/>
    <x v="61"/>
    <n v="8854750"/>
    <n v="13519144.710000001"/>
    <n v="4"/>
    <m/>
  </r>
  <r>
    <x v="0"/>
    <x v="6"/>
    <x v="26"/>
    <x v="62"/>
    <n v="9293000"/>
    <n v="9500000"/>
    <n v="1"/>
    <m/>
  </r>
  <r>
    <x v="0"/>
    <x v="6"/>
    <x v="26"/>
    <x v="63"/>
    <n v="9300000"/>
    <n v="9600000"/>
    <n v="1"/>
    <m/>
  </r>
  <r>
    <x v="0"/>
    <x v="6"/>
    <x v="27"/>
    <x v="64"/>
    <n v="9300000"/>
    <n v="9600000"/>
    <n v="1"/>
    <m/>
  </r>
  <r>
    <x v="0"/>
    <x v="6"/>
    <x v="28"/>
    <x v="65"/>
    <n v="9074333.3333333302"/>
    <n v="9666666.6666666698"/>
    <n v="3"/>
    <m/>
  </r>
  <r>
    <x v="0"/>
    <x v="6"/>
    <x v="29"/>
    <x v="66"/>
    <n v="9290000"/>
    <n v="9500000"/>
    <n v="2"/>
    <m/>
  </r>
  <r>
    <x v="0"/>
    <x v="6"/>
    <x v="29"/>
    <x v="67"/>
    <n v="9260000"/>
    <n v="9600000"/>
    <n v="1"/>
    <m/>
  </r>
  <r>
    <x v="0"/>
    <x v="6"/>
    <x v="29"/>
    <x v="68"/>
    <n v="9300000"/>
    <n v="9533333.4233333301"/>
    <n v="3"/>
    <m/>
  </r>
  <r>
    <x v="0"/>
    <x v="6"/>
    <x v="29"/>
    <x v="69"/>
    <n v="9300000"/>
    <n v="9600000"/>
    <n v="1"/>
    <m/>
  </r>
  <r>
    <x v="1"/>
    <x v="0"/>
    <x v="30"/>
    <x v="70"/>
    <n v="6692000"/>
    <n v="70396000"/>
    <n v="1"/>
    <m/>
  </r>
  <r>
    <x v="1"/>
    <x v="0"/>
    <x v="0"/>
    <x v="71"/>
    <n v="7699000"/>
    <n v="24300000"/>
    <n v="1"/>
    <m/>
  </r>
  <r>
    <x v="1"/>
    <x v="0"/>
    <x v="31"/>
    <x v="72"/>
    <n v="6860000"/>
    <n v="60844000"/>
    <n v="1"/>
    <m/>
  </r>
  <r>
    <x v="1"/>
    <x v="2"/>
    <x v="32"/>
    <x v="73"/>
    <n v="8917000"/>
    <n v="19317000"/>
    <n v="1"/>
    <m/>
  </r>
  <r>
    <x v="1"/>
    <x v="2"/>
    <x v="32"/>
    <x v="74"/>
    <n v="7028000"/>
    <n v="63000000"/>
    <n v="1"/>
    <m/>
  </r>
  <r>
    <x v="1"/>
    <x v="2"/>
    <x v="11"/>
    <x v="75"/>
    <n v="8413000"/>
    <n v="30000000"/>
    <n v="1"/>
    <m/>
  </r>
  <r>
    <x v="1"/>
    <x v="3"/>
    <x v="33"/>
    <x v="76"/>
    <n v="7531000"/>
    <n v="35838000"/>
    <n v="1"/>
    <m/>
  </r>
  <r>
    <x v="1"/>
    <x v="4"/>
    <x v="34"/>
    <x v="77"/>
    <n v="8917000"/>
    <n v="27369000"/>
    <n v="1"/>
    <m/>
  </r>
  <r>
    <x v="1"/>
    <x v="4"/>
    <x v="35"/>
    <x v="78"/>
    <n v="8077000"/>
    <n v="29280000"/>
    <n v="1"/>
    <m/>
  </r>
  <r>
    <x v="1"/>
    <x v="6"/>
    <x v="24"/>
    <x v="52"/>
    <n v="9000000"/>
    <n v="9300000"/>
    <n v="1"/>
    <m/>
  </r>
  <r>
    <x v="1"/>
    <x v="6"/>
    <x v="25"/>
    <x v="56"/>
    <n v="9195000"/>
    <n v="25195000"/>
    <n v="1"/>
    <m/>
  </r>
  <r>
    <x v="2"/>
    <x v="1"/>
    <x v="36"/>
    <x v="79"/>
    <n v="9296500"/>
    <n v="9588845.1300000008"/>
    <n v="2"/>
    <m/>
  </r>
  <r>
    <x v="2"/>
    <x v="1"/>
    <x v="37"/>
    <x v="80"/>
    <n v="9300000"/>
    <n v="9943289.5600000005"/>
    <n v="1"/>
    <m/>
  </r>
  <r>
    <x v="2"/>
    <x v="1"/>
    <x v="37"/>
    <x v="81"/>
    <n v="8707000"/>
    <n v="27711495.32"/>
    <n v="1"/>
    <m/>
  </r>
  <r>
    <x v="2"/>
    <x v="1"/>
    <x v="4"/>
    <x v="82"/>
    <n v="8665000"/>
    <n v="9662605.2599999998"/>
    <n v="1"/>
    <m/>
  </r>
  <r>
    <x v="2"/>
    <x v="1"/>
    <x v="4"/>
    <x v="8"/>
    <n v="4650000"/>
    <n v="9452988.4649999999"/>
    <n v="2"/>
    <m/>
  </r>
  <r>
    <x v="2"/>
    <x v="1"/>
    <x v="4"/>
    <x v="83"/>
    <n v="9300000"/>
    <n v="10418240.9"/>
    <n v="1"/>
    <m/>
  </r>
  <r>
    <x v="2"/>
    <x v="1"/>
    <x v="5"/>
    <x v="14"/>
    <n v="9300000"/>
    <n v="9605975.9299999997"/>
    <n v="1"/>
    <m/>
  </r>
  <r>
    <x v="2"/>
    <x v="1"/>
    <x v="5"/>
    <x v="16"/>
    <n v="9300000"/>
    <n v="9587840"/>
    <n v="2"/>
    <m/>
  </r>
  <r>
    <x v="2"/>
    <x v="1"/>
    <x v="6"/>
    <x v="20"/>
    <n v="13950000"/>
    <n v="14965920"/>
    <n v="1"/>
    <m/>
  </r>
  <r>
    <x v="2"/>
    <x v="1"/>
    <x v="7"/>
    <x v="21"/>
    <n v="10192600"/>
    <n v="10554229.403999999"/>
    <n v="5"/>
    <m/>
  </r>
  <r>
    <x v="2"/>
    <x v="1"/>
    <x v="7"/>
    <x v="84"/>
    <n v="8665000"/>
    <n v="10018910.380000001"/>
    <n v="1"/>
    <m/>
  </r>
  <r>
    <x v="2"/>
    <x v="1"/>
    <x v="7"/>
    <x v="22"/>
    <n v="9264666.6666666698"/>
    <n v="9605576.6633333303"/>
    <n v="3"/>
    <m/>
  </r>
  <r>
    <x v="2"/>
    <x v="1"/>
    <x v="8"/>
    <x v="23"/>
    <n v="9280000"/>
    <n v="9571567.4299999997"/>
    <n v="1"/>
    <m/>
  </r>
  <r>
    <x v="2"/>
    <x v="3"/>
    <x v="13"/>
    <x v="30"/>
    <n v="10382500"/>
    <n v="10773825.797499999"/>
    <n v="4"/>
    <m/>
  </r>
  <r>
    <x v="2"/>
    <x v="3"/>
    <x v="13"/>
    <x v="31"/>
    <n v="9283500"/>
    <n v="9588698.2300000004"/>
    <n v="2"/>
    <m/>
  </r>
  <r>
    <x v="2"/>
    <x v="4"/>
    <x v="34"/>
    <x v="77"/>
    <n v="9175000"/>
    <n v="9604563.4299999997"/>
    <n v="1"/>
    <m/>
  </r>
  <r>
    <x v="2"/>
    <x v="4"/>
    <x v="38"/>
    <x v="85"/>
    <n v="6871500"/>
    <n v="9528312.6475000009"/>
    <n v="4"/>
    <m/>
  </r>
  <r>
    <x v="2"/>
    <x v="4"/>
    <x v="38"/>
    <x v="86"/>
    <n v="10462500"/>
    <n v="10789031.715"/>
    <n v="4"/>
    <m/>
  </r>
  <r>
    <x v="2"/>
    <x v="4"/>
    <x v="38"/>
    <x v="87"/>
    <n v="9171500"/>
    <n v="9604523.8800000008"/>
    <n v="2"/>
    <m/>
  </r>
  <r>
    <x v="2"/>
    <x v="4"/>
    <x v="38"/>
    <x v="88"/>
    <n v="9300000"/>
    <n v="9605975.9299999997"/>
    <n v="1"/>
    <m/>
  </r>
  <r>
    <x v="2"/>
    <x v="4"/>
    <x v="38"/>
    <x v="89"/>
    <n v="9234000"/>
    <n v="9571047.6300000008"/>
    <n v="1"/>
    <m/>
  </r>
  <r>
    <x v="2"/>
    <x v="4"/>
    <x v="39"/>
    <x v="90"/>
    <n v="8982500"/>
    <n v="9593320.2149999999"/>
    <n v="2"/>
    <m/>
  </r>
  <r>
    <x v="2"/>
    <x v="4"/>
    <x v="39"/>
    <x v="91"/>
    <n v="7573000"/>
    <n v="9586460.8300000001"/>
    <n v="1"/>
    <m/>
  </r>
  <r>
    <x v="2"/>
    <x v="4"/>
    <x v="39"/>
    <x v="92"/>
    <n v="9242333.3333333302"/>
    <n v="9570445.34333333"/>
    <n v="3"/>
    <m/>
  </r>
  <r>
    <x v="2"/>
    <x v="4"/>
    <x v="39"/>
    <x v="93"/>
    <n v="9300000"/>
    <n v="9571793.4299999997"/>
    <n v="1"/>
    <m/>
  </r>
  <r>
    <x v="2"/>
    <x v="4"/>
    <x v="39"/>
    <x v="94"/>
    <n v="9300000"/>
    <n v="9571793.4299999997"/>
    <n v="1"/>
    <m/>
  </r>
  <r>
    <x v="2"/>
    <x v="4"/>
    <x v="14"/>
    <x v="34"/>
    <n v="9300000"/>
    <n v="9605975.9299999997"/>
    <n v="1"/>
    <m/>
  </r>
  <r>
    <x v="2"/>
    <x v="4"/>
    <x v="40"/>
    <x v="95"/>
    <n v="9292000"/>
    <n v="9587749.5999999996"/>
    <n v="5"/>
    <m/>
  </r>
  <r>
    <x v="2"/>
    <x v="4"/>
    <x v="40"/>
    <x v="96"/>
    <n v="13950000"/>
    <n v="14383538.9"/>
    <n v="1"/>
    <m/>
  </r>
  <r>
    <x v="2"/>
    <x v="4"/>
    <x v="40"/>
    <x v="97"/>
    <n v="9300000"/>
    <n v="9587840"/>
    <n v="1"/>
    <m/>
  </r>
  <r>
    <x v="2"/>
    <x v="5"/>
    <x v="16"/>
    <x v="37"/>
    <n v="9300000"/>
    <n v="9587840"/>
    <n v="1"/>
    <m/>
  </r>
  <r>
    <x v="2"/>
    <x v="5"/>
    <x v="19"/>
    <x v="42"/>
    <n v="9150500"/>
    <n v="9604286.5800000001"/>
    <n v="2"/>
    <m/>
  </r>
  <r>
    <x v="2"/>
    <x v="5"/>
    <x v="20"/>
    <x v="98"/>
    <n v="9300000"/>
    <n v="10318523.5"/>
    <n v="1"/>
    <m/>
  </r>
  <r>
    <x v="2"/>
    <x v="5"/>
    <x v="20"/>
    <x v="46"/>
    <n v="9300000"/>
    <n v="9605975.9299999997"/>
    <n v="1"/>
    <m/>
  </r>
  <r>
    <x v="2"/>
    <x v="5"/>
    <x v="22"/>
    <x v="49"/>
    <n v="9300000"/>
    <n v="9605975.9299999997"/>
    <n v="2"/>
    <m/>
  </r>
  <r>
    <x v="2"/>
    <x v="5"/>
    <x v="41"/>
    <x v="99"/>
    <n v="9300000"/>
    <n v="9761239.4700000007"/>
    <n v="1"/>
    <m/>
  </r>
  <r>
    <x v="2"/>
    <x v="6"/>
    <x v="24"/>
    <x v="51"/>
    <n v="9300000"/>
    <n v="9911353.4600000009"/>
    <n v="1"/>
    <m/>
  </r>
  <r>
    <x v="2"/>
    <x v="6"/>
    <x v="25"/>
    <x v="57"/>
    <n v="9300000"/>
    <n v="9626334.4299999997"/>
    <n v="1"/>
    <m/>
  </r>
  <r>
    <x v="2"/>
    <x v="6"/>
    <x v="27"/>
    <x v="64"/>
    <n v="9300000"/>
    <n v="9605975.9299999997"/>
    <n v="1"/>
    <m/>
  </r>
  <r>
    <x v="3"/>
    <x v="0"/>
    <x v="42"/>
    <x v="21"/>
    <n v="9156666.6666666698"/>
    <n v="12372210.926666699"/>
    <n v="3"/>
    <m/>
  </r>
  <r>
    <x v="3"/>
    <x v="0"/>
    <x v="43"/>
    <x v="100"/>
    <n v="11625000"/>
    <n v="12756555.635"/>
    <n v="2"/>
    <m/>
  </r>
  <r>
    <x v="3"/>
    <x v="0"/>
    <x v="43"/>
    <x v="101"/>
    <n v="8665000"/>
    <n v="10494967.75"/>
    <n v="1"/>
    <m/>
  </r>
  <r>
    <x v="3"/>
    <x v="0"/>
    <x v="44"/>
    <x v="102"/>
    <n v="9182000"/>
    <n v="15411014.970000001"/>
    <n v="1"/>
    <m/>
  </r>
  <r>
    <x v="3"/>
    <x v="0"/>
    <x v="44"/>
    <x v="103"/>
    <n v="7699000"/>
    <n v="13650655.58"/>
    <n v="1"/>
    <m/>
  </r>
  <r>
    <x v="3"/>
    <x v="0"/>
    <x v="1"/>
    <x v="104"/>
    <n v="0"/>
    <n v="9590000"/>
    <n v="1"/>
    <m/>
  </r>
  <r>
    <x v="3"/>
    <x v="0"/>
    <x v="1"/>
    <x v="1"/>
    <n v="13950000"/>
    <n v="14362517"/>
    <n v="1"/>
    <m/>
  </r>
  <r>
    <x v="3"/>
    <x v="1"/>
    <x v="3"/>
    <x v="105"/>
    <n v="9241000"/>
    <n v="9608087.3499999996"/>
    <n v="1"/>
    <m/>
  </r>
  <r>
    <x v="3"/>
    <x v="1"/>
    <x v="3"/>
    <x v="106"/>
    <n v="8933333.3333333302"/>
    <n v="11767901.813333301"/>
    <n v="3"/>
    <m/>
  </r>
  <r>
    <x v="3"/>
    <x v="1"/>
    <x v="3"/>
    <x v="107"/>
    <n v="13950000"/>
    <n v="14362517"/>
    <n v="1"/>
    <m/>
  </r>
  <r>
    <x v="3"/>
    <x v="1"/>
    <x v="3"/>
    <x v="108"/>
    <n v="9280000"/>
    <n v="15786027.939999999"/>
    <n v="1"/>
    <m/>
  </r>
  <r>
    <x v="3"/>
    <x v="1"/>
    <x v="3"/>
    <x v="109"/>
    <n v="8959000"/>
    <n v="9887703.9499999993"/>
    <n v="1"/>
    <m/>
  </r>
  <r>
    <x v="3"/>
    <x v="1"/>
    <x v="45"/>
    <x v="71"/>
    <n v="9280000"/>
    <n v="9625262.75"/>
    <n v="1"/>
    <m/>
  </r>
  <r>
    <x v="3"/>
    <x v="4"/>
    <x v="38"/>
    <x v="85"/>
    <n v="9221000"/>
    <n v="15855939.779999999"/>
    <n v="1"/>
    <m/>
  </r>
  <r>
    <x v="3"/>
    <x v="4"/>
    <x v="38"/>
    <x v="86"/>
    <n v="9300000"/>
    <n v="10202165.970000001"/>
    <n v="1"/>
    <m/>
  </r>
  <r>
    <x v="3"/>
    <x v="4"/>
    <x v="38"/>
    <x v="110"/>
    <n v="9234000"/>
    <n v="13087545.25"/>
    <n v="1"/>
    <m/>
  </r>
  <r>
    <x v="3"/>
    <x v="4"/>
    <x v="39"/>
    <x v="90"/>
    <n v="9300000"/>
    <n v="10357541.48"/>
    <n v="1"/>
    <m/>
  </r>
  <r>
    <x v="3"/>
    <x v="4"/>
    <x v="40"/>
    <x v="95"/>
    <n v="9048000"/>
    <n v="13548784.255000001"/>
    <n v="2"/>
    <m/>
  </r>
  <r>
    <x v="3"/>
    <x v="4"/>
    <x v="40"/>
    <x v="96"/>
    <n v="4650000"/>
    <n v="8086278.625"/>
    <n v="2"/>
    <m/>
  </r>
  <r>
    <x v="3"/>
    <x v="5"/>
    <x v="15"/>
    <x v="111"/>
    <n v="9300000"/>
    <n v="10196345.77"/>
    <n v="1"/>
    <m/>
  </r>
  <r>
    <x v="3"/>
    <x v="6"/>
    <x v="29"/>
    <x v="67"/>
    <n v="9300000"/>
    <n v="9586264.25"/>
    <n v="1"/>
    <m/>
  </r>
  <r>
    <x v="4"/>
    <x v="5"/>
    <x v="23"/>
    <x v="50"/>
    <n v="9300000"/>
    <n v="10005821.9"/>
    <n v="1"/>
    <m/>
  </r>
  <r>
    <x v="5"/>
    <x v="0"/>
    <x v="0"/>
    <x v="0"/>
    <n v="9300000"/>
    <n v="9510000"/>
    <n v="1"/>
    <m/>
  </r>
  <r>
    <x v="5"/>
    <x v="0"/>
    <x v="46"/>
    <x v="112"/>
    <n v="9201000"/>
    <n v="21935000"/>
    <n v="1"/>
    <m/>
  </r>
  <r>
    <x v="5"/>
    <x v="0"/>
    <x v="47"/>
    <x v="87"/>
    <n v="8035000"/>
    <n v="33806000"/>
    <n v="1"/>
    <m/>
  </r>
  <r>
    <x v="6"/>
    <x v="0"/>
    <x v="30"/>
    <x v="113"/>
    <n v="8749000"/>
    <n v="34675000"/>
    <n v="2"/>
    <m/>
  </r>
  <r>
    <x v="6"/>
    <x v="0"/>
    <x v="0"/>
    <x v="114"/>
    <n v="9293000"/>
    <n v="9550000"/>
    <n v="1"/>
    <m/>
  </r>
  <r>
    <x v="6"/>
    <x v="0"/>
    <x v="0"/>
    <x v="115"/>
    <n v="9300000"/>
    <n v="9553428.8100000005"/>
    <n v="1"/>
    <m/>
  </r>
  <r>
    <x v="6"/>
    <x v="0"/>
    <x v="42"/>
    <x v="116"/>
    <n v="8749000"/>
    <n v="13463923.640000001"/>
    <n v="1"/>
    <m/>
  </r>
  <r>
    <x v="6"/>
    <x v="0"/>
    <x v="48"/>
    <x v="117"/>
    <n v="7322000"/>
    <n v="29100000"/>
    <n v="1"/>
    <m/>
  </r>
  <r>
    <x v="6"/>
    <x v="0"/>
    <x v="1"/>
    <x v="104"/>
    <n v="9186333.3333333302"/>
    <n v="10093333.3333333"/>
    <n v="3"/>
    <m/>
  </r>
  <r>
    <x v="6"/>
    <x v="0"/>
    <x v="1"/>
    <x v="1"/>
    <n v="9300000"/>
    <n v="11566808.380000001"/>
    <n v="1"/>
    <m/>
  </r>
  <r>
    <x v="6"/>
    <x v="0"/>
    <x v="1"/>
    <x v="118"/>
    <n v="9022285.7142857108"/>
    <n v="15728157.911428601"/>
    <n v="7"/>
    <m/>
  </r>
  <r>
    <x v="6"/>
    <x v="0"/>
    <x v="1"/>
    <x v="119"/>
    <n v="11524000"/>
    <n v="11810822.164999999"/>
    <n v="2"/>
    <m/>
  </r>
  <r>
    <x v="6"/>
    <x v="0"/>
    <x v="1"/>
    <x v="25"/>
    <n v="9300000"/>
    <n v="9500789.0600000005"/>
    <n v="1"/>
    <m/>
  </r>
  <r>
    <x v="6"/>
    <x v="0"/>
    <x v="1"/>
    <x v="120"/>
    <n v="10849333.3333333"/>
    <n v="11343596.310000001"/>
    <n v="3"/>
    <m/>
  </r>
  <r>
    <x v="6"/>
    <x v="0"/>
    <x v="1"/>
    <x v="121"/>
    <n v="9273000"/>
    <n v="11700000"/>
    <n v="1"/>
    <m/>
  </r>
  <r>
    <x v="6"/>
    <x v="1"/>
    <x v="2"/>
    <x v="122"/>
    <n v="9227000"/>
    <n v="9550000"/>
    <n v="1"/>
    <m/>
  </r>
  <r>
    <x v="6"/>
    <x v="1"/>
    <x v="3"/>
    <x v="123"/>
    <n v="9251666.6666666698"/>
    <n v="18921818.486666702"/>
    <n v="3"/>
    <m/>
  </r>
  <r>
    <x v="6"/>
    <x v="1"/>
    <x v="3"/>
    <x v="124"/>
    <n v="8745666.6666666698"/>
    <n v="15541278.5666667"/>
    <n v="3"/>
    <m/>
  </r>
  <r>
    <x v="6"/>
    <x v="1"/>
    <x v="3"/>
    <x v="4"/>
    <n v="8245000"/>
    <n v="26135736.120000001"/>
    <n v="1"/>
    <m/>
  </r>
  <r>
    <x v="6"/>
    <x v="1"/>
    <x v="49"/>
    <x v="125"/>
    <n v="9300000"/>
    <n v="9600000.0899999999"/>
    <n v="1"/>
    <m/>
  </r>
  <r>
    <x v="6"/>
    <x v="1"/>
    <x v="49"/>
    <x v="122"/>
    <n v="8488000"/>
    <n v="8738436.1099999994"/>
    <n v="1"/>
    <m/>
  </r>
  <r>
    <x v="6"/>
    <x v="1"/>
    <x v="49"/>
    <x v="126"/>
    <n v="6230000"/>
    <n v="55222000"/>
    <n v="1"/>
    <m/>
  </r>
  <r>
    <x v="6"/>
    <x v="1"/>
    <x v="49"/>
    <x v="127"/>
    <n v="9001000"/>
    <n v="16206000"/>
    <n v="1"/>
    <m/>
  </r>
  <r>
    <x v="6"/>
    <x v="1"/>
    <x v="50"/>
    <x v="122"/>
    <n v="9300000"/>
    <n v="9550000"/>
    <n v="1"/>
    <m/>
  </r>
  <r>
    <x v="6"/>
    <x v="1"/>
    <x v="45"/>
    <x v="128"/>
    <n v="9300000"/>
    <n v="9789375.8200000003"/>
    <n v="1"/>
    <m/>
  </r>
  <r>
    <x v="6"/>
    <x v="1"/>
    <x v="45"/>
    <x v="122"/>
    <n v="9286000"/>
    <n v="24630930"/>
    <n v="1"/>
    <m/>
  </r>
  <r>
    <x v="6"/>
    <x v="1"/>
    <x v="51"/>
    <x v="2"/>
    <n v="7829000"/>
    <n v="30046266.666666701"/>
    <n v="3"/>
    <m/>
  </r>
  <r>
    <x v="6"/>
    <x v="1"/>
    <x v="51"/>
    <x v="21"/>
    <n v="8585000"/>
    <n v="8908235.1699999999"/>
    <n v="2"/>
    <m/>
  </r>
  <r>
    <x v="6"/>
    <x v="1"/>
    <x v="37"/>
    <x v="80"/>
    <n v="9001000"/>
    <n v="20726000"/>
    <n v="1"/>
    <m/>
  </r>
  <r>
    <x v="6"/>
    <x v="1"/>
    <x v="4"/>
    <x v="5"/>
    <n v="8864333.3333333302"/>
    <n v="25545000"/>
    <n v="3"/>
    <m/>
  </r>
  <r>
    <x v="6"/>
    <x v="1"/>
    <x v="4"/>
    <x v="6"/>
    <n v="9037250"/>
    <n v="18417745.1175"/>
    <n v="4"/>
    <m/>
  </r>
  <r>
    <x v="6"/>
    <x v="1"/>
    <x v="4"/>
    <x v="7"/>
    <n v="9227000"/>
    <n v="14648000"/>
    <n v="1"/>
    <m/>
  </r>
  <r>
    <x v="6"/>
    <x v="1"/>
    <x v="4"/>
    <x v="8"/>
    <n v="9280000"/>
    <n v="18975000"/>
    <n v="2"/>
    <m/>
  </r>
  <r>
    <x v="6"/>
    <x v="1"/>
    <x v="4"/>
    <x v="9"/>
    <n v="9253500"/>
    <n v="17982903.100000001"/>
    <n v="2"/>
    <m/>
  </r>
  <r>
    <x v="6"/>
    <x v="1"/>
    <x v="4"/>
    <x v="10"/>
    <n v="9300000"/>
    <n v="9550000"/>
    <n v="1"/>
    <m/>
  </r>
  <r>
    <x v="6"/>
    <x v="1"/>
    <x v="4"/>
    <x v="83"/>
    <n v="10845333.3333333"/>
    <n v="11733433"/>
    <n v="3"/>
    <m/>
  </r>
  <r>
    <x v="6"/>
    <x v="1"/>
    <x v="52"/>
    <x v="129"/>
    <n v="9300000"/>
    <n v="10215000"/>
    <n v="1"/>
    <m/>
  </r>
  <r>
    <x v="6"/>
    <x v="1"/>
    <x v="52"/>
    <x v="130"/>
    <n v="9273000"/>
    <n v="16041762.140000001"/>
    <n v="1"/>
    <m/>
  </r>
  <r>
    <x v="6"/>
    <x v="1"/>
    <x v="6"/>
    <x v="20"/>
    <n v="13950000"/>
    <n v="19659000"/>
    <n v="1"/>
    <m/>
  </r>
  <r>
    <x v="6"/>
    <x v="1"/>
    <x v="7"/>
    <x v="22"/>
    <n v="9300000"/>
    <n v="10131796.359999999"/>
    <n v="1"/>
    <m/>
  </r>
  <r>
    <x v="6"/>
    <x v="1"/>
    <x v="8"/>
    <x v="131"/>
    <n v="9175000"/>
    <n v="17800000"/>
    <n v="1"/>
    <m/>
  </r>
  <r>
    <x v="6"/>
    <x v="1"/>
    <x v="8"/>
    <x v="23"/>
    <n v="9254000"/>
    <n v="16300000"/>
    <n v="1"/>
    <m/>
  </r>
  <r>
    <x v="6"/>
    <x v="1"/>
    <x v="8"/>
    <x v="132"/>
    <n v="8245000"/>
    <n v="17101211.510000002"/>
    <n v="1"/>
    <m/>
  </r>
  <r>
    <x v="6"/>
    <x v="2"/>
    <x v="11"/>
    <x v="133"/>
    <n v="9300000"/>
    <n v="9625002.2349999994"/>
    <n v="2"/>
    <m/>
  </r>
  <r>
    <x v="6"/>
    <x v="2"/>
    <x v="11"/>
    <x v="27"/>
    <n v="9241000"/>
    <n v="9550000"/>
    <n v="1"/>
    <m/>
  </r>
  <r>
    <x v="6"/>
    <x v="2"/>
    <x v="11"/>
    <x v="134"/>
    <n v="9300000"/>
    <n v="9550000"/>
    <n v="1"/>
    <m/>
  </r>
  <r>
    <x v="6"/>
    <x v="2"/>
    <x v="12"/>
    <x v="28"/>
    <n v="6975000"/>
    <n v="13977045"/>
    <n v="2"/>
    <m/>
  </r>
  <r>
    <x v="6"/>
    <x v="3"/>
    <x v="53"/>
    <x v="135"/>
    <n v="12321000"/>
    <n v="16475599.699999999"/>
    <n v="1"/>
    <m/>
  </r>
  <r>
    <x v="6"/>
    <x v="3"/>
    <x v="54"/>
    <x v="136"/>
    <n v="9127000"/>
    <n v="10450000"/>
    <n v="1"/>
    <m/>
  </r>
  <r>
    <x v="6"/>
    <x v="3"/>
    <x v="13"/>
    <x v="29"/>
    <n v="9254000"/>
    <n v="9550000"/>
    <n v="1"/>
    <m/>
  </r>
  <r>
    <x v="6"/>
    <x v="3"/>
    <x v="13"/>
    <x v="30"/>
    <n v="9247000"/>
    <n v="18575000"/>
    <n v="2"/>
    <m/>
  </r>
  <r>
    <x v="6"/>
    <x v="3"/>
    <x v="13"/>
    <x v="31"/>
    <n v="13950000"/>
    <n v="20675000"/>
    <n v="1"/>
    <m/>
  </r>
  <r>
    <x v="6"/>
    <x v="4"/>
    <x v="34"/>
    <x v="77"/>
    <n v="6796500"/>
    <n v="9725000"/>
    <n v="4"/>
    <m/>
  </r>
  <r>
    <x v="6"/>
    <x v="4"/>
    <x v="39"/>
    <x v="92"/>
    <n v="9300000"/>
    <n v="9500000"/>
    <n v="1"/>
    <m/>
  </r>
  <r>
    <x v="6"/>
    <x v="4"/>
    <x v="39"/>
    <x v="137"/>
    <n v="9300000"/>
    <n v="9500000"/>
    <n v="1"/>
    <m/>
  </r>
  <r>
    <x v="6"/>
    <x v="4"/>
    <x v="55"/>
    <x v="138"/>
    <n v="9733000"/>
    <n v="16325804.801428599"/>
    <n v="7"/>
    <m/>
  </r>
  <r>
    <x v="6"/>
    <x v="4"/>
    <x v="55"/>
    <x v="139"/>
    <n v="9240500"/>
    <n v="9965000"/>
    <n v="2"/>
    <m/>
  </r>
  <r>
    <x v="6"/>
    <x v="4"/>
    <x v="56"/>
    <x v="140"/>
    <n v="9270500"/>
    <n v="9590175.8100000005"/>
    <n v="2"/>
    <m/>
  </r>
  <r>
    <x v="6"/>
    <x v="4"/>
    <x v="35"/>
    <x v="78"/>
    <n v="9293333.3333333302"/>
    <n v="9600000"/>
    <n v="3"/>
    <m/>
  </r>
  <r>
    <x v="6"/>
    <x v="4"/>
    <x v="57"/>
    <x v="141"/>
    <n v="8875000"/>
    <n v="16390000"/>
    <n v="1"/>
    <m/>
  </r>
  <r>
    <x v="6"/>
    <x v="4"/>
    <x v="58"/>
    <x v="142"/>
    <n v="13542000"/>
    <n v="14197703.960000001"/>
    <n v="1"/>
    <m/>
  </r>
  <r>
    <x v="6"/>
    <x v="4"/>
    <x v="58"/>
    <x v="75"/>
    <n v="8791000"/>
    <n v="13450000"/>
    <n v="1"/>
    <m/>
  </r>
  <r>
    <x v="6"/>
    <x v="4"/>
    <x v="58"/>
    <x v="143"/>
    <n v="9254000"/>
    <n v="9600004.4000000004"/>
    <n v="1"/>
    <m/>
  </r>
  <r>
    <x v="6"/>
    <x v="4"/>
    <x v="58"/>
    <x v="144"/>
    <n v="9260000"/>
    <n v="9600000"/>
    <n v="1"/>
    <m/>
  </r>
  <r>
    <x v="6"/>
    <x v="4"/>
    <x v="59"/>
    <x v="76"/>
    <n v="9300000"/>
    <n v="9600000"/>
    <n v="1"/>
    <m/>
  </r>
  <r>
    <x v="6"/>
    <x v="4"/>
    <x v="14"/>
    <x v="33"/>
    <n v="9299000"/>
    <n v="9549308.0299999993"/>
    <n v="1"/>
    <m/>
  </r>
  <r>
    <x v="6"/>
    <x v="4"/>
    <x v="14"/>
    <x v="145"/>
    <n v="9293000"/>
    <n v="9599308.0299999993"/>
    <n v="1"/>
    <m/>
  </r>
  <r>
    <x v="6"/>
    <x v="5"/>
    <x v="15"/>
    <x v="146"/>
    <n v="9267000"/>
    <n v="9600000"/>
    <n v="1"/>
    <m/>
  </r>
  <r>
    <x v="6"/>
    <x v="5"/>
    <x v="15"/>
    <x v="111"/>
    <n v="9182000"/>
    <n v="11714000"/>
    <n v="1"/>
    <m/>
  </r>
  <r>
    <x v="6"/>
    <x v="5"/>
    <x v="15"/>
    <x v="147"/>
    <n v="9169000"/>
    <n v="26400000"/>
    <n v="1"/>
    <m/>
  </r>
  <r>
    <x v="6"/>
    <x v="5"/>
    <x v="15"/>
    <x v="148"/>
    <n v="9001000"/>
    <n v="9600000"/>
    <n v="1"/>
    <m/>
  </r>
  <r>
    <x v="6"/>
    <x v="5"/>
    <x v="60"/>
    <x v="149"/>
    <n v="8707000"/>
    <n v="25950000"/>
    <n v="1"/>
    <m/>
  </r>
  <r>
    <x v="6"/>
    <x v="5"/>
    <x v="60"/>
    <x v="150"/>
    <n v="7280000"/>
    <n v="34220000"/>
    <n v="1"/>
    <m/>
  </r>
  <r>
    <x v="6"/>
    <x v="5"/>
    <x v="16"/>
    <x v="36"/>
    <n v="9171500"/>
    <n v="9575000"/>
    <n v="2"/>
    <m/>
  </r>
  <r>
    <x v="6"/>
    <x v="5"/>
    <x v="16"/>
    <x v="37"/>
    <n v="9218000"/>
    <n v="9722450"/>
    <n v="2"/>
    <m/>
  </r>
  <r>
    <x v="6"/>
    <x v="5"/>
    <x v="16"/>
    <x v="151"/>
    <n v="9300000"/>
    <n v="9600000"/>
    <n v="1"/>
    <m/>
  </r>
  <r>
    <x v="6"/>
    <x v="5"/>
    <x v="17"/>
    <x v="38"/>
    <n v="8082500"/>
    <n v="25564240.795000002"/>
    <n v="2"/>
    <m/>
  </r>
  <r>
    <x v="6"/>
    <x v="5"/>
    <x v="17"/>
    <x v="123"/>
    <n v="7697333.3333333302"/>
    <n v="30513973.126666699"/>
    <n v="3"/>
    <m/>
  </r>
  <r>
    <x v="6"/>
    <x v="5"/>
    <x v="18"/>
    <x v="39"/>
    <n v="9300000"/>
    <n v="9600000"/>
    <n v="1"/>
    <m/>
  </r>
  <r>
    <x v="6"/>
    <x v="5"/>
    <x v="18"/>
    <x v="40"/>
    <n v="13950000"/>
    <n v="14200000"/>
    <n v="1"/>
    <m/>
  </r>
  <r>
    <x v="6"/>
    <x v="5"/>
    <x v="18"/>
    <x v="152"/>
    <n v="4643000"/>
    <n v="11150000"/>
    <n v="2"/>
    <m/>
  </r>
  <r>
    <x v="6"/>
    <x v="5"/>
    <x v="18"/>
    <x v="41"/>
    <n v="6128333.3333333302"/>
    <n v="8509914.1899999995"/>
    <n v="3"/>
    <m/>
  </r>
  <r>
    <x v="6"/>
    <x v="5"/>
    <x v="61"/>
    <x v="153"/>
    <n v="9280000"/>
    <n v="9800000"/>
    <n v="1"/>
    <m/>
  </r>
  <r>
    <x v="6"/>
    <x v="5"/>
    <x v="19"/>
    <x v="154"/>
    <n v="9208000"/>
    <n v="10650000"/>
    <n v="1"/>
    <m/>
  </r>
  <r>
    <x v="6"/>
    <x v="5"/>
    <x v="19"/>
    <x v="42"/>
    <n v="7490000"/>
    <n v="9650000"/>
    <n v="1"/>
    <m/>
  </r>
  <r>
    <x v="6"/>
    <x v="5"/>
    <x v="19"/>
    <x v="43"/>
    <n v="9300000"/>
    <n v="9750000"/>
    <n v="1"/>
    <m/>
  </r>
  <r>
    <x v="6"/>
    <x v="5"/>
    <x v="20"/>
    <x v="98"/>
    <n v="9127000"/>
    <n v="19020000"/>
    <n v="1"/>
    <m/>
  </r>
  <r>
    <x v="6"/>
    <x v="5"/>
    <x v="21"/>
    <x v="47"/>
    <n v="9300000"/>
    <n v="9600000"/>
    <n v="1"/>
    <m/>
  </r>
  <r>
    <x v="6"/>
    <x v="5"/>
    <x v="22"/>
    <x v="155"/>
    <n v="9267000"/>
    <n v="16087500"/>
    <n v="1"/>
    <m/>
  </r>
  <r>
    <x v="6"/>
    <x v="5"/>
    <x v="22"/>
    <x v="156"/>
    <n v="7699000"/>
    <n v="30500000"/>
    <n v="1"/>
    <m/>
  </r>
  <r>
    <x v="6"/>
    <x v="5"/>
    <x v="22"/>
    <x v="49"/>
    <n v="9214000"/>
    <n v="9650000"/>
    <n v="1"/>
    <m/>
  </r>
  <r>
    <x v="6"/>
    <x v="5"/>
    <x v="23"/>
    <x v="50"/>
    <n v="9001000"/>
    <n v="10185000"/>
    <n v="1"/>
    <m/>
  </r>
  <r>
    <x v="6"/>
    <x v="6"/>
    <x v="24"/>
    <x v="53"/>
    <n v="9208000"/>
    <n v="11960500"/>
    <n v="2"/>
    <m/>
  </r>
  <r>
    <x v="6"/>
    <x v="6"/>
    <x v="25"/>
    <x v="55"/>
    <n v="9275666.6666666698"/>
    <n v="18791666.666666701"/>
    <n v="3"/>
    <m/>
  </r>
  <r>
    <x v="6"/>
    <x v="6"/>
    <x v="25"/>
    <x v="56"/>
    <n v="9247000"/>
    <n v="9600000"/>
    <n v="1"/>
    <m/>
  </r>
  <r>
    <x v="6"/>
    <x v="6"/>
    <x v="25"/>
    <x v="58"/>
    <n v="9300000"/>
    <n v="9550000"/>
    <n v="2"/>
    <m/>
  </r>
  <r>
    <x v="6"/>
    <x v="6"/>
    <x v="25"/>
    <x v="59"/>
    <n v="9060000"/>
    <n v="13696875"/>
    <n v="4"/>
    <m/>
  </r>
  <r>
    <x v="6"/>
    <x v="6"/>
    <x v="25"/>
    <x v="60"/>
    <n v="6272000"/>
    <n v="26680921.300000001"/>
    <n v="1"/>
    <m/>
  </r>
  <r>
    <x v="6"/>
    <x v="6"/>
    <x v="27"/>
    <x v="157"/>
    <n v="9273000"/>
    <n v="9578819.4199999999"/>
    <n v="1"/>
    <m/>
  </r>
  <r>
    <x v="6"/>
    <x v="6"/>
    <x v="29"/>
    <x v="66"/>
    <n v="8926666.6666666698"/>
    <n v="18484333.333333299"/>
    <n v="9"/>
    <m/>
  </r>
  <r>
    <x v="7"/>
    <x v="5"/>
    <x v="61"/>
    <x v="153"/>
    <n v="13950000"/>
    <n v="14361979.75"/>
    <n v="1"/>
    <m/>
  </r>
  <r>
    <x v="8"/>
    <x v="0"/>
    <x v="30"/>
    <x v="70"/>
    <n v="9300000"/>
    <n v="9617419"/>
    <n v="1"/>
    <m/>
  </r>
  <r>
    <x v="8"/>
    <x v="0"/>
    <x v="0"/>
    <x v="158"/>
    <n v="9043000"/>
    <n v="9388672"/>
    <n v="1"/>
    <m/>
  </r>
  <r>
    <x v="8"/>
    <x v="0"/>
    <x v="62"/>
    <x v="159"/>
    <n v="9300000"/>
    <n v="9608290"/>
    <n v="1"/>
    <m/>
  </r>
  <r>
    <x v="8"/>
    <x v="0"/>
    <x v="1"/>
    <x v="104"/>
    <n v="9300000"/>
    <n v="10265900.75"/>
    <n v="1"/>
    <m/>
  </r>
  <r>
    <x v="8"/>
    <x v="0"/>
    <x v="1"/>
    <x v="160"/>
    <n v="9300000"/>
    <n v="9570375.0099999998"/>
    <n v="1"/>
    <m/>
  </r>
  <r>
    <x v="8"/>
    <x v="1"/>
    <x v="4"/>
    <x v="7"/>
    <n v="9300000"/>
    <n v="9604558"/>
    <n v="1"/>
    <m/>
  </r>
  <r>
    <x v="8"/>
    <x v="1"/>
    <x v="4"/>
    <x v="161"/>
    <n v="9300000"/>
    <n v="9604557.5099999998"/>
    <n v="1"/>
    <m/>
  </r>
  <r>
    <x v="8"/>
    <x v="1"/>
    <x v="5"/>
    <x v="12"/>
    <n v="9300000"/>
    <n v="9604558"/>
    <n v="1"/>
    <m/>
  </r>
  <r>
    <x v="8"/>
    <x v="1"/>
    <x v="5"/>
    <x v="13"/>
    <n v="9300000"/>
    <n v="9604558"/>
    <n v="1"/>
    <m/>
  </r>
  <r>
    <x v="8"/>
    <x v="1"/>
    <x v="5"/>
    <x v="18"/>
    <n v="9300000"/>
    <n v="9630687.7599999998"/>
    <n v="1"/>
    <m/>
  </r>
  <r>
    <x v="8"/>
    <x v="1"/>
    <x v="6"/>
    <x v="19"/>
    <n v="9208000"/>
    <n v="9604558"/>
    <n v="1"/>
    <m/>
  </r>
  <r>
    <x v="8"/>
    <x v="2"/>
    <x v="63"/>
    <x v="162"/>
    <n v="9267000"/>
    <n v="9587046"/>
    <n v="1"/>
    <m/>
  </r>
  <r>
    <x v="8"/>
    <x v="4"/>
    <x v="38"/>
    <x v="87"/>
    <n v="8919500"/>
    <n v="9604558"/>
    <n v="2"/>
    <m/>
  </r>
  <r>
    <x v="8"/>
    <x v="4"/>
    <x v="39"/>
    <x v="93"/>
    <n v="13950000"/>
    <n v="14385245"/>
    <n v="1"/>
    <m/>
  </r>
  <r>
    <x v="8"/>
    <x v="5"/>
    <x v="20"/>
    <x v="45"/>
    <n v="9300000"/>
    <n v="9604557.5099999998"/>
    <n v="1"/>
    <m/>
  </r>
  <r>
    <x v="8"/>
    <x v="5"/>
    <x v="20"/>
    <x v="163"/>
    <n v="9300000"/>
    <n v="9604557.5099999998"/>
    <n v="1"/>
    <m/>
  </r>
  <r>
    <x v="8"/>
    <x v="5"/>
    <x v="22"/>
    <x v="48"/>
    <n v="9221000"/>
    <n v="9603674.8100000005"/>
    <n v="1"/>
    <m/>
  </r>
  <r>
    <x v="8"/>
    <x v="5"/>
    <x v="23"/>
    <x v="50"/>
    <n v="9247000"/>
    <n v="9603959.5099999998"/>
    <n v="1"/>
    <m/>
  </r>
  <r>
    <x v="8"/>
    <x v="6"/>
    <x v="25"/>
    <x v="58"/>
    <n v="9300000"/>
    <n v="9604557.5099999998"/>
    <n v="1"/>
    <m/>
  </r>
  <r>
    <x v="8"/>
    <x v="6"/>
    <x v="25"/>
    <x v="59"/>
    <n v="8413000"/>
    <n v="9685568"/>
    <n v="1"/>
    <m/>
  </r>
  <r>
    <x v="8"/>
    <x v="6"/>
    <x v="26"/>
    <x v="164"/>
    <n v="9300000"/>
    <n v="9604558"/>
    <n v="1"/>
    <m/>
  </r>
  <r>
    <x v="9"/>
    <x v="0"/>
    <x v="1"/>
    <x v="160"/>
    <n v="8035000"/>
    <n v="9560000"/>
    <n v="1"/>
    <m/>
  </r>
  <r>
    <x v="9"/>
    <x v="1"/>
    <x v="5"/>
    <x v="14"/>
    <n v="9300000"/>
    <n v="9560000"/>
    <n v="1"/>
    <m/>
  </r>
  <r>
    <x v="9"/>
    <x v="3"/>
    <x v="13"/>
    <x v="29"/>
    <n v="9234000"/>
    <n v="9560000"/>
    <n v="1"/>
    <m/>
  </r>
  <r>
    <x v="9"/>
    <x v="3"/>
    <x v="13"/>
    <x v="31"/>
    <n v="9263500"/>
    <n v="9523500"/>
    <n v="2"/>
    <m/>
  </r>
  <r>
    <x v="9"/>
    <x v="4"/>
    <x v="57"/>
    <x v="105"/>
    <n v="9227000"/>
    <n v="9560000"/>
    <n v="1"/>
    <m/>
  </r>
  <r>
    <x v="9"/>
    <x v="6"/>
    <x v="24"/>
    <x v="51"/>
    <n v="9286000"/>
    <n v="9560000"/>
    <n v="1"/>
    <m/>
  </r>
  <r>
    <x v="9"/>
    <x v="6"/>
    <x v="24"/>
    <x v="52"/>
    <n v="9208500"/>
    <n v="9558875"/>
    <n v="8"/>
    <m/>
  </r>
  <r>
    <x v="9"/>
    <x v="6"/>
    <x v="24"/>
    <x v="54"/>
    <n v="9300000"/>
    <n v="9557000"/>
    <n v="1"/>
    <m/>
  </r>
  <r>
    <x v="10"/>
    <x v="0"/>
    <x v="30"/>
    <x v="165"/>
    <n v="9300000"/>
    <n v="11530000"/>
    <n v="1"/>
    <m/>
  </r>
  <r>
    <x v="10"/>
    <x v="0"/>
    <x v="46"/>
    <x v="112"/>
    <n v="9300000"/>
    <n v="9530000"/>
    <n v="1"/>
    <m/>
  </r>
  <r>
    <x v="10"/>
    <x v="0"/>
    <x v="46"/>
    <x v="166"/>
    <n v="9300000"/>
    <n v="9530000"/>
    <n v="1"/>
    <m/>
  </r>
  <r>
    <x v="11"/>
    <x v="1"/>
    <x v="4"/>
    <x v="82"/>
    <n v="9300000"/>
    <n v="9466650.4199999999"/>
    <n v="1"/>
    <m/>
  </r>
  <r>
    <x v="11"/>
    <x v="1"/>
    <x v="52"/>
    <x v="167"/>
    <n v="9300000"/>
    <n v="9466708.0800000001"/>
    <n v="1"/>
    <m/>
  </r>
  <r>
    <x v="11"/>
    <x v="4"/>
    <x v="34"/>
    <x v="77"/>
    <n v="8772500"/>
    <n v="9466708.0800000001"/>
    <n v="2"/>
    <m/>
  </r>
  <r>
    <x v="11"/>
    <x v="4"/>
    <x v="39"/>
    <x v="90"/>
    <n v="9300000"/>
    <n v="9466650.4199999999"/>
    <n v="1"/>
    <m/>
  </r>
  <r>
    <x v="11"/>
    <x v="4"/>
    <x v="39"/>
    <x v="137"/>
    <n v="9043000"/>
    <n v="9466708.0800000001"/>
    <n v="1"/>
    <m/>
  </r>
  <r>
    <x v="11"/>
    <x v="4"/>
    <x v="56"/>
    <x v="168"/>
    <n v="9300000"/>
    <n v="9466650.4199999999"/>
    <n v="1"/>
    <m/>
  </r>
  <r>
    <x v="11"/>
    <x v="4"/>
    <x v="59"/>
    <x v="169"/>
    <n v="4650000"/>
    <n v="9466650.4199999999"/>
    <n v="2"/>
    <m/>
  </r>
  <r>
    <x v="11"/>
    <x v="5"/>
    <x v="15"/>
    <x v="170"/>
    <n v="9300000"/>
    <n v="9466650.4199999999"/>
    <n v="1"/>
    <m/>
  </r>
  <r>
    <x v="11"/>
    <x v="5"/>
    <x v="15"/>
    <x v="171"/>
    <n v="7573000"/>
    <n v="9466650.4199999999"/>
    <n v="1"/>
    <m/>
  </r>
  <r>
    <x v="11"/>
    <x v="5"/>
    <x v="60"/>
    <x v="172"/>
    <n v="9300000"/>
    <n v="9466708.0800000001"/>
    <n v="1"/>
    <m/>
  </r>
  <r>
    <x v="11"/>
    <x v="5"/>
    <x v="16"/>
    <x v="36"/>
    <n v="9300000"/>
    <n v="9466708.0800000001"/>
    <n v="1"/>
    <m/>
  </r>
  <r>
    <x v="11"/>
    <x v="6"/>
    <x v="24"/>
    <x v="54"/>
    <n v="4650000"/>
    <n v="9466679.25"/>
    <n v="2"/>
    <m/>
  </r>
  <r>
    <x v="11"/>
    <x v="6"/>
    <x v="26"/>
    <x v="62"/>
    <n v="9221000"/>
    <n v="9466650.4199999999"/>
    <n v="1"/>
    <m/>
  </r>
  <r>
    <x v="11"/>
    <x v="6"/>
    <x v="27"/>
    <x v="157"/>
    <n v="9300000"/>
    <n v="9466669.6400000006"/>
    <n v="3"/>
    <m/>
  </r>
  <r>
    <x v="12"/>
    <x v="1"/>
    <x v="49"/>
    <x v="127"/>
    <n v="9227000"/>
    <n v="9644185.6999999993"/>
    <n v="1"/>
    <m/>
  </r>
  <r>
    <x v="12"/>
    <x v="1"/>
    <x v="37"/>
    <x v="80"/>
    <n v="9208000"/>
    <n v="9644117.9000000004"/>
    <n v="1"/>
    <m/>
  </r>
  <r>
    <x v="12"/>
    <x v="1"/>
    <x v="4"/>
    <x v="6"/>
    <n v="9927285.7142857108"/>
    <n v="11261017.1685714"/>
    <n v="7"/>
    <m/>
  </r>
  <r>
    <x v="12"/>
    <x v="1"/>
    <x v="4"/>
    <x v="7"/>
    <n v="8329000"/>
    <n v="22292712.25"/>
    <n v="1"/>
    <m/>
  </r>
  <r>
    <x v="12"/>
    <x v="1"/>
    <x v="4"/>
    <x v="8"/>
    <n v="9300000"/>
    <n v="9659262.6500000004"/>
    <n v="1"/>
    <m/>
  </r>
  <r>
    <x v="12"/>
    <x v="1"/>
    <x v="4"/>
    <x v="9"/>
    <n v="9300000"/>
    <n v="9645157.5"/>
    <n v="1"/>
    <m/>
  </r>
  <r>
    <x v="12"/>
    <x v="1"/>
    <x v="5"/>
    <x v="13"/>
    <n v="9300000"/>
    <n v="9645157.5"/>
    <n v="1"/>
    <m/>
  </r>
  <r>
    <x v="12"/>
    <x v="1"/>
    <x v="5"/>
    <x v="14"/>
    <n v="9300000"/>
    <n v="9645157.5"/>
    <n v="2"/>
    <m/>
  </r>
  <r>
    <x v="12"/>
    <x v="1"/>
    <x v="5"/>
    <x v="16"/>
    <n v="9300000"/>
    <n v="9645157.5"/>
    <n v="1"/>
    <m/>
  </r>
  <r>
    <x v="12"/>
    <x v="1"/>
    <x v="5"/>
    <x v="17"/>
    <n v="9300000"/>
    <n v="9645157.5"/>
    <n v="2"/>
    <m/>
  </r>
  <r>
    <x v="12"/>
    <x v="1"/>
    <x v="8"/>
    <x v="131"/>
    <n v="8917000"/>
    <n v="9715829.5999999996"/>
    <n v="1"/>
    <m/>
  </r>
  <r>
    <x v="12"/>
    <x v="3"/>
    <x v="13"/>
    <x v="29"/>
    <n v="9245000"/>
    <n v="9644536"/>
    <n v="3"/>
    <m/>
  </r>
  <r>
    <x v="12"/>
    <x v="3"/>
    <x v="13"/>
    <x v="31"/>
    <n v="9300000"/>
    <n v="9645157.5"/>
    <n v="3"/>
    <m/>
  </r>
  <r>
    <x v="12"/>
    <x v="4"/>
    <x v="34"/>
    <x v="77"/>
    <n v="9188000"/>
    <n v="9620726.9000000004"/>
    <n v="1"/>
    <m/>
  </r>
  <r>
    <x v="12"/>
    <x v="4"/>
    <x v="56"/>
    <x v="130"/>
    <n v="13950000"/>
    <n v="14467920"/>
    <n v="1"/>
    <m/>
  </r>
  <r>
    <x v="12"/>
    <x v="4"/>
    <x v="14"/>
    <x v="33"/>
    <n v="9280000"/>
    <n v="9644897.5999999996"/>
    <n v="2"/>
    <m/>
  </r>
  <r>
    <x v="12"/>
    <x v="5"/>
    <x v="16"/>
    <x v="151"/>
    <n v="9300000"/>
    <n v="9645157.5"/>
    <n v="1"/>
    <m/>
  </r>
  <r>
    <x v="12"/>
    <x v="6"/>
    <x v="24"/>
    <x v="51"/>
    <n v="9300000"/>
    <n v="9645157.5"/>
    <n v="1"/>
    <m/>
  </r>
  <r>
    <x v="12"/>
    <x v="6"/>
    <x v="25"/>
    <x v="57"/>
    <n v="9300000"/>
    <n v="9645157.5"/>
    <n v="1"/>
    <m/>
  </r>
  <r>
    <x v="12"/>
    <x v="6"/>
    <x v="25"/>
    <x v="59"/>
    <n v="9300000"/>
    <n v="9645157.5"/>
    <n v="2"/>
    <m/>
  </r>
  <r>
    <x v="12"/>
    <x v="6"/>
    <x v="27"/>
    <x v="157"/>
    <n v="9300000"/>
    <n v="9645157.5"/>
    <n v="1"/>
    <m/>
  </r>
  <r>
    <x v="12"/>
    <x v="6"/>
    <x v="28"/>
    <x v="65"/>
    <n v="9234000"/>
    <n v="9644322.5999999996"/>
    <n v="1"/>
    <m/>
  </r>
  <r>
    <x v="12"/>
    <x v="6"/>
    <x v="28"/>
    <x v="173"/>
    <n v="9300000"/>
    <n v="9645157.5"/>
    <n v="1"/>
    <m/>
  </r>
  <r>
    <x v="12"/>
    <x v="6"/>
    <x v="29"/>
    <x v="68"/>
    <n v="9300000"/>
    <n v="9645157.5"/>
    <n v="1"/>
    <m/>
  </r>
  <r>
    <x v="12"/>
    <x v="6"/>
    <x v="29"/>
    <x v="69"/>
    <n v="9300000"/>
    <n v="9645157"/>
    <n v="1"/>
    <m/>
  </r>
  <r>
    <x v="0"/>
    <x v="0"/>
    <x v="0"/>
    <x v="174"/>
    <n v="9300000"/>
    <n v="9600000"/>
    <n v="1"/>
    <m/>
  </r>
  <r>
    <x v="0"/>
    <x v="0"/>
    <x v="0"/>
    <x v="175"/>
    <n v="7573000"/>
    <n v="38700000"/>
    <n v="1"/>
    <m/>
  </r>
  <r>
    <x v="0"/>
    <x v="0"/>
    <x v="64"/>
    <x v="176"/>
    <n v="9300000"/>
    <n v="9500000"/>
    <n v="1"/>
    <m/>
  </r>
  <r>
    <x v="0"/>
    <x v="0"/>
    <x v="43"/>
    <x v="177"/>
    <n v="6650000"/>
    <n v="44712000"/>
    <n v="1"/>
    <m/>
  </r>
  <r>
    <x v="0"/>
    <x v="0"/>
    <x v="65"/>
    <x v="178"/>
    <n v="7828000"/>
    <n v="33250000"/>
    <n v="2"/>
    <m/>
  </r>
  <r>
    <x v="0"/>
    <x v="0"/>
    <x v="44"/>
    <x v="179"/>
    <n v="10022666.6666667"/>
    <n v="11050000"/>
    <n v="3"/>
    <m/>
  </r>
  <r>
    <x v="0"/>
    <x v="0"/>
    <x v="44"/>
    <x v="103"/>
    <n v="9300000"/>
    <n v="9500000"/>
    <n v="1"/>
    <m/>
  </r>
  <r>
    <x v="0"/>
    <x v="0"/>
    <x v="31"/>
    <x v="150"/>
    <n v="8917000"/>
    <n v="9117000"/>
    <n v="1"/>
    <m/>
  </r>
  <r>
    <x v="0"/>
    <x v="0"/>
    <x v="66"/>
    <x v="180"/>
    <n v="6975000"/>
    <n v="11825000"/>
    <n v="2"/>
    <m/>
  </r>
  <r>
    <x v="0"/>
    <x v="0"/>
    <x v="1"/>
    <x v="104"/>
    <n v="9296500"/>
    <n v="9550000"/>
    <n v="2"/>
    <m/>
  </r>
  <r>
    <x v="0"/>
    <x v="0"/>
    <x v="1"/>
    <x v="1"/>
    <n v="9234000"/>
    <n v="19984000"/>
    <n v="1"/>
    <m/>
  </r>
  <r>
    <x v="0"/>
    <x v="0"/>
    <x v="1"/>
    <x v="2"/>
    <n v="9300000"/>
    <n v="9600000"/>
    <n v="1"/>
    <m/>
  </r>
  <r>
    <x v="0"/>
    <x v="0"/>
    <x v="1"/>
    <x v="120"/>
    <n v="9300000"/>
    <n v="9500000"/>
    <n v="1"/>
    <m/>
  </r>
  <r>
    <x v="0"/>
    <x v="0"/>
    <x v="1"/>
    <x v="181"/>
    <n v="7750000"/>
    <n v="12783333.3333333"/>
    <n v="3"/>
    <m/>
  </r>
  <r>
    <x v="0"/>
    <x v="0"/>
    <x v="47"/>
    <x v="182"/>
    <n v="9300000"/>
    <n v="9500000"/>
    <n v="1"/>
    <m/>
  </r>
  <r>
    <x v="0"/>
    <x v="1"/>
    <x v="3"/>
    <x v="4"/>
    <n v="6073500"/>
    <n v="13013000"/>
    <n v="2"/>
    <m/>
  </r>
  <r>
    <x v="0"/>
    <x v="1"/>
    <x v="3"/>
    <x v="166"/>
    <n v="9247000"/>
    <n v="10100000"/>
    <n v="1"/>
    <m/>
  </r>
  <r>
    <x v="0"/>
    <x v="1"/>
    <x v="49"/>
    <x v="125"/>
    <n v="9300000"/>
    <n v="9600000"/>
    <n v="1"/>
    <m/>
  </r>
  <r>
    <x v="0"/>
    <x v="1"/>
    <x v="49"/>
    <x v="183"/>
    <n v="8623000"/>
    <n v="28003000"/>
    <n v="1"/>
    <m/>
  </r>
  <r>
    <x v="0"/>
    <x v="1"/>
    <x v="4"/>
    <x v="5"/>
    <n v="9188000"/>
    <n v="9500000.2699999996"/>
    <n v="1"/>
    <m/>
  </r>
  <r>
    <x v="0"/>
    <x v="1"/>
    <x v="4"/>
    <x v="82"/>
    <n v="9208000"/>
    <n v="9600000"/>
    <n v="1"/>
    <m/>
  </r>
  <r>
    <x v="0"/>
    <x v="1"/>
    <x v="4"/>
    <x v="6"/>
    <n v="9278000"/>
    <n v="9566666.6666666698"/>
    <n v="3"/>
    <m/>
  </r>
  <r>
    <x v="0"/>
    <x v="1"/>
    <x v="4"/>
    <x v="8"/>
    <n v="9273000"/>
    <n v="22721000"/>
    <n v="1"/>
    <m/>
  </r>
  <r>
    <x v="0"/>
    <x v="1"/>
    <x v="4"/>
    <x v="9"/>
    <n v="8791000"/>
    <n v="33447881.329999998"/>
    <n v="1"/>
    <m/>
  </r>
  <r>
    <x v="0"/>
    <x v="1"/>
    <x v="4"/>
    <x v="161"/>
    <n v="9290000"/>
    <n v="15700500"/>
    <n v="2"/>
    <m/>
  </r>
  <r>
    <x v="0"/>
    <x v="1"/>
    <x v="4"/>
    <x v="11"/>
    <n v="9254000"/>
    <n v="9600000"/>
    <n v="1"/>
    <m/>
  </r>
  <r>
    <x v="0"/>
    <x v="1"/>
    <x v="5"/>
    <x v="12"/>
    <n v="9141250"/>
    <n v="9550000"/>
    <n v="4"/>
    <m/>
  </r>
  <r>
    <x v="0"/>
    <x v="1"/>
    <x v="5"/>
    <x v="13"/>
    <n v="9300000"/>
    <n v="9600000"/>
    <n v="1"/>
    <m/>
  </r>
  <r>
    <x v="0"/>
    <x v="1"/>
    <x v="5"/>
    <x v="14"/>
    <n v="9229250"/>
    <n v="9575000"/>
    <n v="8"/>
    <m/>
  </r>
  <r>
    <x v="0"/>
    <x v="1"/>
    <x v="5"/>
    <x v="15"/>
    <n v="9300000"/>
    <n v="9533333.3333333302"/>
    <n v="3"/>
    <m/>
  </r>
  <r>
    <x v="0"/>
    <x v="1"/>
    <x v="5"/>
    <x v="16"/>
    <n v="9964285.7142857108"/>
    <n v="10250000"/>
    <n v="7"/>
    <m/>
  </r>
  <r>
    <x v="0"/>
    <x v="1"/>
    <x v="5"/>
    <x v="17"/>
    <n v="9300000"/>
    <n v="9600000"/>
    <n v="1"/>
    <m/>
  </r>
  <r>
    <x v="0"/>
    <x v="1"/>
    <x v="5"/>
    <x v="18"/>
    <n v="9300000"/>
    <n v="9566666.6666666698"/>
    <n v="3"/>
    <m/>
  </r>
  <r>
    <x v="0"/>
    <x v="1"/>
    <x v="5"/>
    <x v="184"/>
    <n v="9293000"/>
    <n v="9600000"/>
    <n v="2"/>
    <m/>
  </r>
  <r>
    <x v="0"/>
    <x v="1"/>
    <x v="6"/>
    <x v="19"/>
    <n v="9260000"/>
    <n v="9500000"/>
    <n v="1"/>
    <m/>
  </r>
  <r>
    <x v="0"/>
    <x v="1"/>
    <x v="6"/>
    <x v="185"/>
    <n v="13950000"/>
    <n v="14150000"/>
    <n v="1"/>
    <m/>
  </r>
  <r>
    <x v="0"/>
    <x v="1"/>
    <x v="7"/>
    <x v="21"/>
    <n v="9298600"/>
    <n v="9560000"/>
    <n v="5"/>
    <m/>
  </r>
  <r>
    <x v="0"/>
    <x v="1"/>
    <x v="8"/>
    <x v="132"/>
    <n v="9192500"/>
    <n v="9600000.1349999998"/>
    <n v="2"/>
    <m/>
  </r>
  <r>
    <x v="0"/>
    <x v="2"/>
    <x v="32"/>
    <x v="186"/>
    <n v="7448000"/>
    <n v="48900000"/>
    <n v="1"/>
    <m/>
  </r>
  <r>
    <x v="0"/>
    <x v="2"/>
    <x v="32"/>
    <x v="73"/>
    <n v="6524000"/>
    <n v="34124800"/>
    <n v="1"/>
    <m/>
  </r>
  <r>
    <x v="0"/>
    <x v="2"/>
    <x v="32"/>
    <x v="187"/>
    <n v="8234000"/>
    <n v="47856375.957500003"/>
    <n v="4"/>
    <m/>
  </r>
  <r>
    <x v="0"/>
    <x v="2"/>
    <x v="32"/>
    <x v="74"/>
    <n v="6734000"/>
    <n v="50234677.229999997"/>
    <n v="1"/>
    <m/>
  </r>
  <r>
    <x v="0"/>
    <x v="2"/>
    <x v="9"/>
    <x v="188"/>
    <n v="8497000"/>
    <n v="45729000"/>
    <n v="1"/>
    <m/>
  </r>
  <r>
    <x v="0"/>
    <x v="2"/>
    <x v="9"/>
    <x v="189"/>
    <n v="8839333.3333333302"/>
    <n v="29755975.526666701"/>
    <n v="3"/>
    <m/>
  </r>
  <r>
    <x v="0"/>
    <x v="2"/>
    <x v="10"/>
    <x v="190"/>
    <n v="9300000"/>
    <n v="19300000"/>
    <n v="1"/>
    <m/>
  </r>
  <r>
    <x v="0"/>
    <x v="2"/>
    <x v="11"/>
    <x v="133"/>
    <n v="9909000"/>
    <n v="25549999.899999999"/>
    <n v="3"/>
    <m/>
  </r>
  <r>
    <x v="0"/>
    <x v="2"/>
    <x v="11"/>
    <x v="26"/>
    <n v="9265000"/>
    <n v="9600000"/>
    <n v="3"/>
    <m/>
  </r>
  <r>
    <x v="0"/>
    <x v="2"/>
    <x v="11"/>
    <x v="90"/>
    <n v="9300000"/>
    <n v="9600000"/>
    <n v="1"/>
    <m/>
  </r>
  <r>
    <x v="0"/>
    <x v="2"/>
    <x v="11"/>
    <x v="27"/>
    <n v="9300000"/>
    <n v="9600000"/>
    <n v="1"/>
    <m/>
  </r>
  <r>
    <x v="0"/>
    <x v="2"/>
    <x v="11"/>
    <x v="191"/>
    <n v="9273000"/>
    <n v="9600000"/>
    <n v="1"/>
    <m/>
  </r>
  <r>
    <x v="0"/>
    <x v="2"/>
    <x v="67"/>
    <x v="192"/>
    <n v="5894000"/>
    <n v="20600000"/>
    <n v="1"/>
    <m/>
  </r>
  <r>
    <x v="0"/>
    <x v="2"/>
    <x v="12"/>
    <x v="21"/>
    <n v="9127000"/>
    <n v="26300000"/>
    <n v="1"/>
    <m/>
  </r>
  <r>
    <x v="0"/>
    <x v="2"/>
    <x v="12"/>
    <x v="28"/>
    <n v="8455000"/>
    <n v="27409000"/>
    <n v="1"/>
    <m/>
  </r>
  <r>
    <x v="0"/>
    <x v="3"/>
    <x v="13"/>
    <x v="29"/>
    <n v="9231000"/>
    <n v="9600000"/>
    <n v="2"/>
    <m/>
  </r>
  <r>
    <x v="0"/>
    <x v="3"/>
    <x v="13"/>
    <x v="30"/>
    <n v="9250500"/>
    <n v="9583333.3333333302"/>
    <n v="6"/>
    <m/>
  </r>
  <r>
    <x v="0"/>
    <x v="3"/>
    <x v="13"/>
    <x v="31"/>
    <n v="9300000"/>
    <n v="9600000.1799999997"/>
    <n v="3"/>
    <m/>
  </r>
  <r>
    <x v="0"/>
    <x v="4"/>
    <x v="34"/>
    <x v="77"/>
    <n v="9260000"/>
    <n v="9500000"/>
    <n v="1"/>
    <m/>
  </r>
  <r>
    <x v="0"/>
    <x v="4"/>
    <x v="34"/>
    <x v="193"/>
    <n v="9087500"/>
    <n v="9550000"/>
    <n v="2"/>
    <m/>
  </r>
  <r>
    <x v="0"/>
    <x v="4"/>
    <x v="55"/>
    <x v="138"/>
    <n v="10434500"/>
    <n v="10687500"/>
    <n v="4"/>
    <m/>
  </r>
  <r>
    <x v="0"/>
    <x v="4"/>
    <x v="55"/>
    <x v="9"/>
    <n v="9300000"/>
    <n v="9600000"/>
    <n v="1"/>
    <m/>
  </r>
  <r>
    <x v="0"/>
    <x v="4"/>
    <x v="55"/>
    <x v="139"/>
    <n v="9280000"/>
    <n v="9480000"/>
    <n v="2"/>
    <m/>
  </r>
  <r>
    <x v="0"/>
    <x v="4"/>
    <x v="56"/>
    <x v="140"/>
    <n v="9300000"/>
    <n v="9600000"/>
    <n v="1"/>
    <m/>
  </r>
  <r>
    <x v="0"/>
    <x v="4"/>
    <x v="59"/>
    <x v="23"/>
    <n v="9260000"/>
    <n v="9500000"/>
    <n v="1"/>
    <m/>
  </r>
  <r>
    <x v="0"/>
    <x v="4"/>
    <x v="59"/>
    <x v="194"/>
    <n v="9300000"/>
    <n v="9600000"/>
    <n v="1"/>
    <m/>
  </r>
  <r>
    <x v="0"/>
    <x v="4"/>
    <x v="14"/>
    <x v="33"/>
    <n v="9247000"/>
    <n v="9500000"/>
    <n v="1"/>
    <m/>
  </r>
  <r>
    <x v="0"/>
    <x v="4"/>
    <x v="14"/>
    <x v="34"/>
    <n v="9300000"/>
    <n v="9600000"/>
    <n v="2"/>
    <m/>
  </r>
  <r>
    <x v="0"/>
    <x v="4"/>
    <x v="14"/>
    <x v="145"/>
    <n v="7112000"/>
    <n v="44612000"/>
    <n v="1"/>
    <m/>
  </r>
  <r>
    <x v="0"/>
    <x v="5"/>
    <x v="16"/>
    <x v="36"/>
    <n v="6975000"/>
    <n v="11825000"/>
    <n v="2"/>
    <m/>
  </r>
  <r>
    <x v="0"/>
    <x v="5"/>
    <x v="16"/>
    <x v="195"/>
    <n v="9300000"/>
    <n v="9600000"/>
    <n v="1"/>
    <m/>
  </r>
  <r>
    <x v="0"/>
    <x v="5"/>
    <x v="18"/>
    <x v="196"/>
    <n v="9241000"/>
    <n v="10465585.33"/>
    <n v="1"/>
    <m/>
  </r>
  <r>
    <x v="0"/>
    <x v="5"/>
    <x v="18"/>
    <x v="40"/>
    <n v="9300000"/>
    <n v="9500000"/>
    <n v="1"/>
    <m/>
  </r>
  <r>
    <x v="0"/>
    <x v="5"/>
    <x v="61"/>
    <x v="197"/>
    <n v="9300000"/>
    <n v="9500000"/>
    <n v="2"/>
    <m/>
  </r>
  <r>
    <x v="0"/>
    <x v="5"/>
    <x v="19"/>
    <x v="42"/>
    <n v="8576666.6666666698"/>
    <n v="14410333.3333333"/>
    <n v="3"/>
    <m/>
  </r>
  <r>
    <x v="0"/>
    <x v="5"/>
    <x v="19"/>
    <x v="43"/>
    <n v="9300000"/>
    <n v="9600000"/>
    <n v="1"/>
    <m/>
  </r>
  <r>
    <x v="0"/>
    <x v="5"/>
    <x v="20"/>
    <x v="44"/>
    <n v="9300000"/>
    <n v="9500000"/>
    <n v="1"/>
    <m/>
  </r>
  <r>
    <x v="0"/>
    <x v="5"/>
    <x v="20"/>
    <x v="98"/>
    <n v="9300000"/>
    <n v="9600000"/>
    <n v="1"/>
    <m/>
  </r>
  <r>
    <x v="0"/>
    <x v="5"/>
    <x v="20"/>
    <x v="198"/>
    <n v="9300000"/>
    <n v="9600000"/>
    <n v="1"/>
    <m/>
  </r>
  <r>
    <x v="0"/>
    <x v="5"/>
    <x v="21"/>
    <x v="47"/>
    <n v="9298833.3333333302"/>
    <n v="9553333.3333333302"/>
    <n v="6"/>
    <m/>
  </r>
  <r>
    <x v="0"/>
    <x v="5"/>
    <x v="22"/>
    <x v="48"/>
    <n v="9198200"/>
    <n v="12048841.426000001"/>
    <n v="5"/>
    <m/>
  </r>
  <r>
    <x v="0"/>
    <x v="5"/>
    <x v="22"/>
    <x v="155"/>
    <n v="9300000"/>
    <n v="9600000"/>
    <n v="1"/>
    <m/>
  </r>
  <r>
    <x v="0"/>
    <x v="5"/>
    <x v="22"/>
    <x v="156"/>
    <n v="9917142.8571428601"/>
    <n v="10260840.5671429"/>
    <n v="7"/>
    <m/>
  </r>
  <r>
    <x v="0"/>
    <x v="5"/>
    <x v="22"/>
    <x v="49"/>
    <n v="9262666.6666666698"/>
    <n v="9566666.6666666698"/>
    <n v="3"/>
    <m/>
  </r>
  <r>
    <x v="0"/>
    <x v="5"/>
    <x v="41"/>
    <x v="199"/>
    <n v="9300000"/>
    <n v="9600000"/>
    <n v="1"/>
    <m/>
  </r>
  <r>
    <x v="0"/>
    <x v="5"/>
    <x v="23"/>
    <x v="50"/>
    <n v="9300000"/>
    <n v="9630397.0133333299"/>
    <n v="3"/>
    <m/>
  </r>
  <r>
    <x v="0"/>
    <x v="6"/>
    <x v="24"/>
    <x v="51"/>
    <n v="10434500"/>
    <n v="10712500"/>
    <n v="4"/>
    <m/>
  </r>
  <r>
    <x v="0"/>
    <x v="6"/>
    <x v="24"/>
    <x v="54"/>
    <n v="9214000"/>
    <n v="9600000"/>
    <n v="1"/>
    <m/>
  </r>
  <r>
    <x v="0"/>
    <x v="6"/>
    <x v="25"/>
    <x v="55"/>
    <n v="7974400"/>
    <n v="15888800"/>
    <n v="5"/>
    <m/>
  </r>
  <r>
    <x v="0"/>
    <x v="6"/>
    <x v="25"/>
    <x v="56"/>
    <n v="8986500"/>
    <n v="9600000"/>
    <n v="2"/>
    <m/>
  </r>
  <r>
    <x v="0"/>
    <x v="6"/>
    <x v="25"/>
    <x v="57"/>
    <n v="9162000"/>
    <n v="11119375.07375"/>
    <n v="8"/>
    <m/>
  </r>
  <r>
    <x v="0"/>
    <x v="6"/>
    <x v="25"/>
    <x v="58"/>
    <n v="6566000"/>
    <n v="9600000"/>
    <n v="1"/>
    <m/>
  </r>
  <r>
    <x v="0"/>
    <x v="6"/>
    <x v="25"/>
    <x v="59"/>
    <n v="7555000"/>
    <n v="10992475.82"/>
    <n v="7"/>
    <m/>
  </r>
  <r>
    <x v="0"/>
    <x v="6"/>
    <x v="26"/>
    <x v="61"/>
    <n v="8942600"/>
    <n v="12159600"/>
    <n v="5"/>
    <m/>
  </r>
  <r>
    <x v="0"/>
    <x v="6"/>
    <x v="26"/>
    <x v="63"/>
    <n v="7750000"/>
    <n v="11083333.3333333"/>
    <n v="3"/>
    <m/>
  </r>
  <r>
    <x v="0"/>
    <x v="6"/>
    <x v="26"/>
    <x v="200"/>
    <n v="9300000"/>
    <n v="9600000"/>
    <n v="1"/>
    <m/>
  </r>
  <r>
    <x v="0"/>
    <x v="6"/>
    <x v="27"/>
    <x v="201"/>
    <n v="6975000"/>
    <n v="14250000"/>
    <n v="2"/>
    <m/>
  </r>
  <r>
    <x v="0"/>
    <x v="6"/>
    <x v="28"/>
    <x v="65"/>
    <n v="9082666.6666666698"/>
    <n v="9600000"/>
    <n v="3"/>
    <m/>
  </r>
  <r>
    <x v="0"/>
    <x v="6"/>
    <x v="28"/>
    <x v="173"/>
    <n v="9267000"/>
    <n v="9661963.0899999999"/>
    <n v="4"/>
    <m/>
  </r>
  <r>
    <x v="0"/>
    <x v="6"/>
    <x v="29"/>
    <x v="66"/>
    <n v="9283500"/>
    <n v="9600000"/>
    <n v="2"/>
    <m/>
  </r>
  <r>
    <x v="0"/>
    <x v="6"/>
    <x v="29"/>
    <x v="67"/>
    <n v="9300000"/>
    <n v="15800000"/>
    <n v="2"/>
    <m/>
  </r>
  <r>
    <x v="0"/>
    <x v="6"/>
    <x v="29"/>
    <x v="68"/>
    <n v="10075000"/>
    <n v="10375000"/>
    <n v="6"/>
    <m/>
  </r>
  <r>
    <x v="0"/>
    <x v="6"/>
    <x v="29"/>
    <x v="69"/>
    <n v="9106000"/>
    <n v="9534500"/>
    <n v="2"/>
    <m/>
  </r>
  <r>
    <x v="13"/>
    <x v="0"/>
    <x v="65"/>
    <x v="202"/>
    <n v="9025000"/>
    <n v="9318752.9100000001"/>
    <n v="1"/>
    <m/>
  </r>
  <r>
    <x v="13"/>
    <x v="2"/>
    <x v="68"/>
    <x v="203"/>
    <n v="6356000"/>
    <n v="7386707.2999999998"/>
    <n v="1"/>
    <m/>
  </r>
  <r>
    <x v="13"/>
    <x v="4"/>
    <x v="34"/>
    <x v="77"/>
    <n v="9201000"/>
    <n v="9631249.0999999996"/>
    <n v="1"/>
    <m/>
  </r>
  <r>
    <x v="1"/>
    <x v="1"/>
    <x v="49"/>
    <x v="204"/>
    <n v="10036000"/>
    <n v="39331000"/>
    <n v="2"/>
    <m/>
  </r>
  <r>
    <x v="1"/>
    <x v="1"/>
    <x v="4"/>
    <x v="82"/>
    <n v="9260000"/>
    <n v="17260000"/>
    <n v="1"/>
    <m/>
  </r>
  <r>
    <x v="1"/>
    <x v="2"/>
    <x v="32"/>
    <x v="73"/>
    <n v="6902000"/>
    <n v="60986000"/>
    <n v="1"/>
    <m/>
  </r>
  <r>
    <x v="1"/>
    <x v="6"/>
    <x v="24"/>
    <x v="51"/>
    <n v="8329000"/>
    <n v="8537058.9199999999"/>
    <n v="1"/>
    <m/>
  </r>
  <r>
    <x v="1"/>
    <x v="6"/>
    <x v="28"/>
    <x v="65"/>
    <n v="7280000"/>
    <n v="18490000"/>
    <n v="1"/>
    <m/>
  </r>
  <r>
    <x v="1"/>
    <x v="6"/>
    <x v="28"/>
    <x v="173"/>
    <n v="8497000"/>
    <n v="14749000"/>
    <n v="1"/>
    <m/>
  </r>
  <r>
    <x v="14"/>
    <x v="2"/>
    <x v="67"/>
    <x v="205"/>
    <n v="9188000"/>
    <n v="11586718"/>
    <n v="1"/>
    <m/>
  </r>
  <r>
    <x v="14"/>
    <x v="5"/>
    <x v="15"/>
    <x v="206"/>
    <n v="9300000"/>
    <n v="9768000"/>
    <n v="1"/>
    <m/>
  </r>
  <r>
    <x v="15"/>
    <x v="0"/>
    <x v="30"/>
    <x v="207"/>
    <n v="7699000"/>
    <n v="39385000"/>
    <n v="1"/>
    <m/>
  </r>
  <r>
    <x v="15"/>
    <x v="0"/>
    <x v="48"/>
    <x v="208"/>
    <n v="5978000"/>
    <n v="53855000"/>
    <n v="1"/>
    <m/>
  </r>
  <r>
    <x v="15"/>
    <x v="0"/>
    <x v="31"/>
    <x v="209"/>
    <n v="7825000"/>
    <n v="43399000"/>
    <n v="1"/>
    <m/>
  </r>
  <r>
    <x v="15"/>
    <x v="0"/>
    <x v="31"/>
    <x v="72"/>
    <n v="8623000"/>
    <n v="39607000"/>
    <n v="1"/>
    <m/>
  </r>
  <r>
    <x v="15"/>
    <x v="0"/>
    <x v="69"/>
    <x v="210"/>
    <n v="7783000"/>
    <n v="40273000"/>
    <n v="1"/>
    <m/>
  </r>
  <r>
    <x v="15"/>
    <x v="1"/>
    <x v="2"/>
    <x v="211"/>
    <n v="8605500"/>
    <n v="39469000"/>
    <n v="2"/>
    <m/>
  </r>
  <r>
    <x v="15"/>
    <x v="1"/>
    <x v="2"/>
    <x v="123"/>
    <n v="8329000"/>
    <n v="52896000"/>
    <n v="1"/>
    <m/>
  </r>
  <r>
    <x v="15"/>
    <x v="1"/>
    <x v="2"/>
    <x v="212"/>
    <n v="7573500"/>
    <n v="49474000"/>
    <n v="2"/>
    <m/>
  </r>
  <r>
    <x v="15"/>
    <x v="1"/>
    <x v="49"/>
    <x v="127"/>
    <n v="7657000"/>
    <n v="75235000"/>
    <n v="1"/>
    <m/>
  </r>
  <r>
    <x v="15"/>
    <x v="1"/>
    <x v="4"/>
    <x v="5"/>
    <n v="8723000"/>
    <n v="32741500"/>
    <n v="2"/>
    <m/>
  </r>
  <r>
    <x v="15"/>
    <x v="1"/>
    <x v="4"/>
    <x v="7"/>
    <n v="9182000"/>
    <n v="18339000"/>
    <n v="2"/>
    <m/>
  </r>
  <r>
    <x v="15"/>
    <x v="2"/>
    <x v="32"/>
    <x v="213"/>
    <n v="6818000"/>
    <n v="50071000"/>
    <n v="1"/>
    <m/>
  </r>
  <r>
    <x v="15"/>
    <x v="2"/>
    <x v="32"/>
    <x v="73"/>
    <n v="7059500"/>
    <n v="56954750"/>
    <n v="4"/>
    <m/>
  </r>
  <r>
    <x v="15"/>
    <x v="2"/>
    <x v="32"/>
    <x v="214"/>
    <n v="8455000"/>
    <n v="45431000"/>
    <n v="1"/>
    <m/>
  </r>
  <r>
    <x v="15"/>
    <x v="2"/>
    <x v="63"/>
    <x v="187"/>
    <n v="8119000"/>
    <n v="44770000"/>
    <n v="1"/>
    <m/>
  </r>
  <r>
    <x v="15"/>
    <x v="2"/>
    <x v="12"/>
    <x v="215"/>
    <n v="8959000"/>
    <n v="34284000"/>
    <n v="1"/>
    <m/>
  </r>
  <r>
    <x v="15"/>
    <x v="3"/>
    <x v="33"/>
    <x v="76"/>
    <n v="7531000"/>
    <n v="59477000"/>
    <n v="1"/>
    <m/>
  </r>
  <r>
    <x v="15"/>
    <x v="3"/>
    <x v="33"/>
    <x v="216"/>
    <n v="7636500"/>
    <n v="52123000"/>
    <n v="2"/>
    <m/>
  </r>
  <r>
    <x v="15"/>
    <x v="3"/>
    <x v="13"/>
    <x v="31"/>
    <n v="8749000"/>
    <n v="31495000"/>
    <n v="1"/>
    <m/>
  </r>
  <r>
    <x v="15"/>
    <x v="4"/>
    <x v="39"/>
    <x v="90"/>
    <n v="7825000"/>
    <n v="20530000"/>
    <n v="1"/>
    <m/>
  </r>
  <r>
    <x v="15"/>
    <x v="4"/>
    <x v="35"/>
    <x v="78"/>
    <n v="9001000"/>
    <n v="23860000"/>
    <n v="1"/>
    <m/>
  </r>
  <r>
    <x v="15"/>
    <x v="4"/>
    <x v="58"/>
    <x v="142"/>
    <n v="8371000"/>
    <n v="36304000"/>
    <n v="1"/>
    <m/>
  </r>
  <r>
    <x v="15"/>
    <x v="4"/>
    <x v="58"/>
    <x v="75"/>
    <n v="9241000"/>
    <n v="31025000"/>
    <n v="1"/>
    <m/>
  </r>
  <r>
    <x v="15"/>
    <x v="4"/>
    <x v="58"/>
    <x v="217"/>
    <n v="9260000"/>
    <n v="25588000"/>
    <n v="1"/>
    <m/>
  </r>
  <r>
    <x v="15"/>
    <x v="5"/>
    <x v="23"/>
    <x v="50"/>
    <n v="9241000"/>
    <n v="19829000"/>
    <n v="1"/>
    <m/>
  </r>
  <r>
    <x v="15"/>
    <x v="6"/>
    <x v="24"/>
    <x v="54"/>
    <n v="6818000"/>
    <n v="26689000"/>
    <n v="1"/>
    <m/>
  </r>
  <r>
    <x v="15"/>
    <x v="6"/>
    <x v="26"/>
    <x v="164"/>
    <n v="7280000"/>
    <n v="38159000"/>
    <n v="1"/>
    <m/>
  </r>
  <r>
    <x v="15"/>
    <x v="6"/>
    <x v="28"/>
    <x v="65"/>
    <n v="8077000"/>
    <n v="38309000"/>
    <n v="1"/>
    <m/>
  </r>
  <r>
    <x v="2"/>
    <x v="0"/>
    <x v="1"/>
    <x v="104"/>
    <n v="9300000"/>
    <n v="10623901.029999999"/>
    <n v="1"/>
    <m/>
  </r>
  <r>
    <x v="2"/>
    <x v="0"/>
    <x v="1"/>
    <x v="121"/>
    <n v="7867000"/>
    <n v="9589783.0299999993"/>
    <n v="1"/>
    <m/>
  </r>
  <r>
    <x v="2"/>
    <x v="1"/>
    <x v="2"/>
    <x v="218"/>
    <n v="9043000"/>
    <n v="25232511.77"/>
    <n v="1"/>
    <m/>
  </r>
  <r>
    <x v="2"/>
    <x v="1"/>
    <x v="37"/>
    <x v="80"/>
    <n v="8035000"/>
    <n v="9524781.7100000009"/>
    <n v="1"/>
    <m/>
  </r>
  <r>
    <x v="2"/>
    <x v="1"/>
    <x v="37"/>
    <x v="81"/>
    <n v="9296500"/>
    <n v="9698473.5"/>
    <n v="2"/>
    <m/>
  </r>
  <r>
    <x v="2"/>
    <x v="1"/>
    <x v="4"/>
    <x v="82"/>
    <n v="9267000"/>
    <n v="9605603.0299999993"/>
    <n v="1"/>
    <m/>
  </r>
  <r>
    <x v="2"/>
    <x v="1"/>
    <x v="4"/>
    <x v="8"/>
    <n v="9300000"/>
    <n v="9605975.9299999997"/>
    <n v="1"/>
    <m/>
  </r>
  <r>
    <x v="2"/>
    <x v="1"/>
    <x v="4"/>
    <x v="219"/>
    <n v="9300000"/>
    <n v="9587840"/>
    <n v="1"/>
    <m/>
  </r>
  <r>
    <x v="2"/>
    <x v="1"/>
    <x v="4"/>
    <x v="83"/>
    <n v="9300000"/>
    <n v="9605975.9299999997"/>
    <n v="1"/>
    <m/>
  </r>
  <r>
    <x v="2"/>
    <x v="1"/>
    <x v="5"/>
    <x v="16"/>
    <n v="9214000"/>
    <n v="9605004.1300000008"/>
    <n v="1"/>
    <m/>
  </r>
  <r>
    <x v="2"/>
    <x v="1"/>
    <x v="6"/>
    <x v="19"/>
    <n v="9300000"/>
    <n v="9605975.9299999997"/>
    <n v="1"/>
    <m/>
  </r>
  <r>
    <x v="2"/>
    <x v="1"/>
    <x v="6"/>
    <x v="20"/>
    <n v="9300000"/>
    <n v="9587840"/>
    <n v="1"/>
    <m/>
  </r>
  <r>
    <x v="2"/>
    <x v="1"/>
    <x v="7"/>
    <x v="21"/>
    <n v="9300000"/>
    <n v="9715602.9774999991"/>
    <n v="4"/>
    <m/>
  </r>
  <r>
    <x v="2"/>
    <x v="1"/>
    <x v="8"/>
    <x v="23"/>
    <n v="9300000"/>
    <n v="9605975.9299999997"/>
    <n v="1"/>
    <m/>
  </r>
  <r>
    <x v="2"/>
    <x v="3"/>
    <x v="13"/>
    <x v="29"/>
    <n v="9300000"/>
    <n v="9583187.5966666695"/>
    <n v="3"/>
    <m/>
  </r>
  <r>
    <x v="2"/>
    <x v="3"/>
    <x v="13"/>
    <x v="30"/>
    <n v="9227000"/>
    <n v="9570968.5299999993"/>
    <n v="1"/>
    <m/>
  </r>
  <r>
    <x v="2"/>
    <x v="3"/>
    <x v="13"/>
    <x v="31"/>
    <n v="13950000"/>
    <n v="14356335"/>
    <n v="1"/>
    <m/>
  </r>
  <r>
    <x v="2"/>
    <x v="4"/>
    <x v="34"/>
    <x v="220"/>
    <n v="11615000"/>
    <n v="11994644.414999999"/>
    <n v="2"/>
    <m/>
  </r>
  <r>
    <x v="2"/>
    <x v="4"/>
    <x v="38"/>
    <x v="85"/>
    <n v="9300000"/>
    <n v="9605975.9299999997"/>
    <n v="2"/>
    <m/>
  </r>
  <r>
    <x v="2"/>
    <x v="4"/>
    <x v="38"/>
    <x v="86"/>
    <n v="9123666.6666666698"/>
    <n v="9597938.0533333309"/>
    <n v="3"/>
    <m/>
  </r>
  <r>
    <x v="2"/>
    <x v="4"/>
    <x v="38"/>
    <x v="87"/>
    <n v="9097400"/>
    <n v="9590013.5500000007"/>
    <n v="5"/>
    <m/>
  </r>
  <r>
    <x v="2"/>
    <x v="4"/>
    <x v="38"/>
    <x v="110"/>
    <n v="9280000"/>
    <n v="9605749.9299999997"/>
    <n v="1"/>
    <m/>
  </r>
  <r>
    <x v="2"/>
    <x v="4"/>
    <x v="38"/>
    <x v="89"/>
    <n v="9300000"/>
    <n v="9605975.9299999997"/>
    <n v="1"/>
    <m/>
  </r>
  <r>
    <x v="2"/>
    <x v="4"/>
    <x v="39"/>
    <x v="90"/>
    <n v="9195000"/>
    <n v="9586653.5"/>
    <n v="1"/>
    <m/>
  </r>
  <r>
    <x v="2"/>
    <x v="4"/>
    <x v="39"/>
    <x v="92"/>
    <n v="10457500"/>
    <n v="10779907.25"/>
    <n v="4"/>
    <m/>
  </r>
  <r>
    <x v="2"/>
    <x v="4"/>
    <x v="56"/>
    <x v="221"/>
    <n v="9169000"/>
    <n v="9570313.1300000008"/>
    <n v="1"/>
    <m/>
  </r>
  <r>
    <x v="2"/>
    <x v="4"/>
    <x v="56"/>
    <x v="140"/>
    <n v="9254000"/>
    <n v="9605456.1300000008"/>
    <n v="1"/>
    <m/>
  </r>
  <r>
    <x v="2"/>
    <x v="5"/>
    <x v="16"/>
    <x v="36"/>
    <n v="9300000"/>
    <n v="9587840"/>
    <n v="1"/>
    <m/>
  </r>
  <r>
    <x v="2"/>
    <x v="5"/>
    <x v="16"/>
    <x v="37"/>
    <n v="9285400"/>
    <n v="9587741.6899999995"/>
    <n v="10"/>
    <m/>
  </r>
  <r>
    <x v="2"/>
    <x v="5"/>
    <x v="16"/>
    <x v="222"/>
    <n v="9300000"/>
    <n v="9570748.75"/>
    <n v="2"/>
    <m/>
  </r>
  <r>
    <x v="2"/>
    <x v="5"/>
    <x v="20"/>
    <x v="44"/>
    <n v="9300000"/>
    <n v="9571793.4299999997"/>
    <n v="1"/>
    <m/>
  </r>
  <r>
    <x v="2"/>
    <x v="5"/>
    <x v="20"/>
    <x v="98"/>
    <n v="9241000"/>
    <n v="9605309.2300000004"/>
    <n v="2"/>
    <m/>
  </r>
  <r>
    <x v="2"/>
    <x v="5"/>
    <x v="20"/>
    <x v="46"/>
    <n v="9267000"/>
    <n v="9587467.0999999996"/>
    <n v="1"/>
    <m/>
  </r>
  <r>
    <x v="2"/>
    <x v="5"/>
    <x v="22"/>
    <x v="49"/>
    <n v="7657000"/>
    <n v="11607991.359999999"/>
    <n v="1"/>
    <m/>
  </r>
  <r>
    <x v="2"/>
    <x v="6"/>
    <x v="25"/>
    <x v="57"/>
    <n v="9300000"/>
    <n v="9571793.4299999997"/>
    <n v="1"/>
    <m/>
  </r>
  <r>
    <x v="2"/>
    <x v="6"/>
    <x v="29"/>
    <x v="67"/>
    <n v="9300000"/>
    <n v="9624287.8599999994"/>
    <n v="1"/>
    <m/>
  </r>
  <r>
    <x v="3"/>
    <x v="0"/>
    <x v="0"/>
    <x v="174"/>
    <n v="8287000"/>
    <n v="12643574.380000001"/>
    <n v="1"/>
    <m/>
  </r>
  <r>
    <x v="3"/>
    <x v="0"/>
    <x v="0"/>
    <x v="223"/>
    <n v="9260000"/>
    <n v="18962659.109999999"/>
    <n v="1"/>
    <m/>
  </r>
  <r>
    <x v="3"/>
    <x v="0"/>
    <x v="0"/>
    <x v="224"/>
    <n v="9300000"/>
    <n v="9588423.4900000002"/>
    <n v="1"/>
    <m/>
  </r>
  <r>
    <x v="3"/>
    <x v="0"/>
    <x v="64"/>
    <x v="225"/>
    <n v="8562500"/>
    <n v="13895189.68"/>
    <n v="2"/>
    <m/>
  </r>
  <r>
    <x v="3"/>
    <x v="0"/>
    <x v="43"/>
    <x v="177"/>
    <n v="7406000"/>
    <n v="16046819"/>
    <n v="1"/>
    <m/>
  </r>
  <r>
    <x v="3"/>
    <x v="0"/>
    <x v="65"/>
    <x v="226"/>
    <n v="8329000"/>
    <n v="26240553.059999999"/>
    <n v="1"/>
    <m/>
  </r>
  <r>
    <x v="3"/>
    <x v="0"/>
    <x v="44"/>
    <x v="102"/>
    <n v="9182000"/>
    <n v="10739620.699999999"/>
    <n v="1"/>
    <m/>
  </r>
  <r>
    <x v="3"/>
    <x v="0"/>
    <x v="44"/>
    <x v="227"/>
    <n v="9208000"/>
    <n v="11184959.970000001"/>
    <n v="1"/>
    <m/>
  </r>
  <r>
    <x v="3"/>
    <x v="0"/>
    <x v="44"/>
    <x v="179"/>
    <n v="9300000"/>
    <n v="11185999.57"/>
    <n v="1"/>
    <m/>
  </r>
  <r>
    <x v="3"/>
    <x v="0"/>
    <x v="1"/>
    <x v="118"/>
    <n v="9043000"/>
    <n v="23742437.190000001"/>
    <n v="1"/>
    <m/>
  </r>
  <r>
    <x v="3"/>
    <x v="0"/>
    <x v="47"/>
    <x v="228"/>
    <n v="8917000"/>
    <n v="9556926.4700000007"/>
    <n v="1"/>
    <m/>
  </r>
  <r>
    <x v="3"/>
    <x v="1"/>
    <x v="3"/>
    <x v="107"/>
    <n v="9260000"/>
    <n v="14098473.869999999"/>
    <n v="1"/>
    <m/>
  </r>
  <r>
    <x v="3"/>
    <x v="1"/>
    <x v="3"/>
    <x v="21"/>
    <n v="8224500"/>
    <n v="21160719.274999999"/>
    <n v="2"/>
    <m/>
  </r>
  <r>
    <x v="3"/>
    <x v="1"/>
    <x v="3"/>
    <x v="117"/>
    <n v="9273000"/>
    <n v="15212298.109999999"/>
    <n v="1"/>
    <m/>
  </r>
  <r>
    <x v="3"/>
    <x v="1"/>
    <x v="3"/>
    <x v="166"/>
    <n v="9234000"/>
    <n v="13285389.390000001"/>
    <n v="1"/>
    <m/>
  </r>
  <r>
    <x v="3"/>
    <x v="1"/>
    <x v="45"/>
    <x v="122"/>
    <n v="9221000"/>
    <n v="16574493.470000001"/>
    <n v="1"/>
    <m/>
  </r>
  <r>
    <x v="3"/>
    <x v="1"/>
    <x v="70"/>
    <x v="229"/>
    <n v="8917000"/>
    <n v="13685672.560000001"/>
    <n v="1"/>
    <m/>
  </r>
  <r>
    <x v="3"/>
    <x v="2"/>
    <x v="32"/>
    <x v="186"/>
    <n v="6944000"/>
    <n v="7271642.3600000003"/>
    <n v="1"/>
    <m/>
  </r>
  <r>
    <x v="3"/>
    <x v="3"/>
    <x v="13"/>
    <x v="30"/>
    <n v="8539000"/>
    <n v="9577664.9499999993"/>
    <n v="1"/>
    <m/>
  </r>
  <r>
    <x v="3"/>
    <x v="3"/>
    <x v="13"/>
    <x v="31"/>
    <n v="8539000"/>
    <n v="13333691.1"/>
    <n v="1"/>
    <m/>
  </r>
  <r>
    <x v="3"/>
    <x v="4"/>
    <x v="38"/>
    <x v="85"/>
    <n v="9300000"/>
    <n v="15125393.060000001"/>
    <n v="1"/>
    <m/>
  </r>
  <r>
    <x v="3"/>
    <x v="4"/>
    <x v="38"/>
    <x v="89"/>
    <n v="9283500"/>
    <n v="12704882.109999999"/>
    <n v="2"/>
    <m/>
  </r>
  <r>
    <x v="3"/>
    <x v="4"/>
    <x v="58"/>
    <x v="142"/>
    <n v="9300000"/>
    <n v="9888025.1899999995"/>
    <n v="1"/>
    <m/>
  </r>
  <r>
    <x v="3"/>
    <x v="4"/>
    <x v="40"/>
    <x v="95"/>
    <n v="9179000"/>
    <n v="15319393.68"/>
    <n v="2"/>
    <m/>
  </r>
  <r>
    <x v="3"/>
    <x v="5"/>
    <x v="15"/>
    <x v="171"/>
    <n v="9293000"/>
    <n v="10095085.92"/>
    <n v="1"/>
    <m/>
  </r>
  <r>
    <x v="16"/>
    <x v="0"/>
    <x v="0"/>
    <x v="71"/>
    <n v="6440000"/>
    <n v="9614915.7599999998"/>
    <n v="1"/>
    <m/>
  </r>
  <r>
    <x v="16"/>
    <x v="0"/>
    <x v="1"/>
    <x v="104"/>
    <n v="7951000"/>
    <n v="9571792.5"/>
    <n v="1"/>
    <m/>
  </r>
  <r>
    <x v="16"/>
    <x v="0"/>
    <x v="1"/>
    <x v="118"/>
    <n v="9300000"/>
    <n v="9410533.4000000004"/>
    <n v="3"/>
    <m/>
  </r>
  <r>
    <x v="16"/>
    <x v="0"/>
    <x v="1"/>
    <x v="230"/>
    <n v="9300000"/>
    <n v="9606024.2899999991"/>
    <n v="1"/>
    <m/>
  </r>
  <r>
    <x v="16"/>
    <x v="0"/>
    <x v="1"/>
    <x v="25"/>
    <n v="9300000"/>
    <n v="9410533.4000000004"/>
    <n v="1"/>
    <m/>
  </r>
  <r>
    <x v="16"/>
    <x v="0"/>
    <x v="1"/>
    <x v="120"/>
    <n v="11611500"/>
    <n v="11833767.645"/>
    <n v="2"/>
    <m/>
  </r>
  <r>
    <x v="16"/>
    <x v="1"/>
    <x v="4"/>
    <x v="82"/>
    <n v="8539000"/>
    <n v="9151771.6500000004"/>
    <n v="1"/>
    <m/>
  </r>
  <r>
    <x v="16"/>
    <x v="1"/>
    <x v="4"/>
    <x v="161"/>
    <n v="9208000"/>
    <n v="9571792.5"/>
    <n v="1"/>
    <m/>
  </r>
  <r>
    <x v="16"/>
    <x v="1"/>
    <x v="4"/>
    <x v="83"/>
    <n v="9300000"/>
    <n v="9605975"/>
    <n v="1"/>
    <m/>
  </r>
  <r>
    <x v="16"/>
    <x v="1"/>
    <x v="5"/>
    <x v="12"/>
    <n v="9300000"/>
    <n v="9410533.4000000004"/>
    <n v="1"/>
    <m/>
  </r>
  <r>
    <x v="16"/>
    <x v="1"/>
    <x v="6"/>
    <x v="19"/>
    <n v="9293000"/>
    <n v="9605975"/>
    <n v="1"/>
    <m/>
  </r>
  <r>
    <x v="16"/>
    <x v="1"/>
    <x v="6"/>
    <x v="20"/>
    <n v="9285000"/>
    <n v="9376350.9000000004"/>
    <n v="1"/>
    <m/>
  </r>
  <r>
    <x v="16"/>
    <x v="1"/>
    <x v="7"/>
    <x v="21"/>
    <n v="9300000"/>
    <n v="9410533.4000000004"/>
    <n v="1"/>
    <m/>
  </r>
  <r>
    <x v="16"/>
    <x v="3"/>
    <x v="13"/>
    <x v="30"/>
    <n v="9254000"/>
    <n v="9605975"/>
    <n v="1"/>
    <m/>
  </r>
  <r>
    <x v="16"/>
    <x v="3"/>
    <x v="13"/>
    <x v="31"/>
    <n v="9300000"/>
    <n v="9605975"/>
    <n v="1"/>
    <m/>
  </r>
  <r>
    <x v="16"/>
    <x v="4"/>
    <x v="39"/>
    <x v="90"/>
    <n v="9300000"/>
    <n v="9410533.4000000004"/>
    <n v="1"/>
    <m/>
  </r>
  <r>
    <x v="16"/>
    <x v="4"/>
    <x v="39"/>
    <x v="92"/>
    <n v="8917000"/>
    <n v="9605975"/>
    <n v="1"/>
    <m/>
  </r>
  <r>
    <x v="16"/>
    <x v="4"/>
    <x v="14"/>
    <x v="34"/>
    <n v="13950000"/>
    <n v="14383538.9"/>
    <n v="1"/>
    <m/>
  </r>
  <r>
    <x v="16"/>
    <x v="5"/>
    <x v="16"/>
    <x v="231"/>
    <n v="13935000"/>
    <n v="14061511"/>
    <n v="1"/>
    <m/>
  </r>
  <r>
    <x v="16"/>
    <x v="5"/>
    <x v="18"/>
    <x v="41"/>
    <n v="9300000"/>
    <n v="9410533.4000000004"/>
    <n v="1"/>
    <m/>
  </r>
  <r>
    <x v="16"/>
    <x v="5"/>
    <x v="61"/>
    <x v="197"/>
    <n v="9280000"/>
    <n v="9605975"/>
    <n v="1"/>
    <m/>
  </r>
  <r>
    <x v="16"/>
    <x v="5"/>
    <x v="19"/>
    <x v="43"/>
    <n v="9300000"/>
    <n v="9410533.4000000004"/>
    <n v="1"/>
    <m/>
  </r>
  <r>
    <x v="16"/>
    <x v="5"/>
    <x v="20"/>
    <x v="45"/>
    <n v="11595500"/>
    <n v="11850834.25"/>
    <n v="2"/>
    <m/>
  </r>
  <r>
    <x v="16"/>
    <x v="5"/>
    <x v="20"/>
    <x v="98"/>
    <n v="9283500"/>
    <n v="9508254.1999999993"/>
    <n v="2"/>
    <m/>
  </r>
  <r>
    <x v="16"/>
    <x v="5"/>
    <x v="21"/>
    <x v="47"/>
    <n v="9300000"/>
    <n v="9410533.4000000004"/>
    <n v="1"/>
    <m/>
  </r>
  <r>
    <x v="16"/>
    <x v="5"/>
    <x v="22"/>
    <x v="49"/>
    <n v="9300000"/>
    <n v="9410533.4000000004"/>
    <n v="3"/>
    <m/>
  </r>
  <r>
    <x v="16"/>
    <x v="5"/>
    <x v="23"/>
    <x v="50"/>
    <n v="9300000"/>
    <n v="9410533.4000000004"/>
    <n v="1"/>
    <m/>
  </r>
  <r>
    <x v="16"/>
    <x v="6"/>
    <x v="25"/>
    <x v="58"/>
    <n v="9208000"/>
    <n v="16306928.609999999"/>
    <n v="1"/>
    <m/>
  </r>
  <r>
    <x v="16"/>
    <x v="6"/>
    <x v="25"/>
    <x v="59"/>
    <n v="9293000"/>
    <n v="9605975"/>
    <n v="1"/>
    <m/>
  </r>
  <r>
    <x v="16"/>
    <x v="6"/>
    <x v="28"/>
    <x v="65"/>
    <n v="9273000"/>
    <n v="9605975"/>
    <n v="1"/>
    <m/>
  </r>
  <r>
    <x v="4"/>
    <x v="0"/>
    <x v="1"/>
    <x v="104"/>
    <n v="11552250"/>
    <n v="12287835.244999999"/>
    <n v="4"/>
    <m/>
  </r>
  <r>
    <x v="4"/>
    <x v="0"/>
    <x v="1"/>
    <x v="1"/>
    <n v="9300000"/>
    <n v="9620978.5999999996"/>
    <n v="1"/>
    <m/>
  </r>
  <r>
    <x v="4"/>
    <x v="0"/>
    <x v="1"/>
    <x v="118"/>
    <n v="9241000"/>
    <n v="9620011.9000000004"/>
    <n v="2"/>
    <m/>
  </r>
  <r>
    <x v="4"/>
    <x v="0"/>
    <x v="1"/>
    <x v="2"/>
    <n v="6975000"/>
    <n v="14287863.555"/>
    <n v="2"/>
    <m/>
  </r>
  <r>
    <x v="4"/>
    <x v="0"/>
    <x v="1"/>
    <x v="119"/>
    <n v="9300000"/>
    <n v="9620978.5999999996"/>
    <n v="1"/>
    <m/>
  </r>
  <r>
    <x v="4"/>
    <x v="1"/>
    <x v="4"/>
    <x v="5"/>
    <n v="9201000"/>
    <n v="9619859.9000000004"/>
    <n v="1"/>
    <m/>
  </r>
  <r>
    <x v="4"/>
    <x v="1"/>
    <x v="4"/>
    <x v="83"/>
    <n v="9182000"/>
    <n v="9619554.8000000007"/>
    <n v="1"/>
    <m/>
  </r>
  <r>
    <x v="4"/>
    <x v="2"/>
    <x v="68"/>
    <x v="232"/>
    <n v="9300000"/>
    <n v="9620978.5999999996"/>
    <n v="1"/>
    <m/>
  </r>
  <r>
    <x v="4"/>
    <x v="5"/>
    <x v="15"/>
    <x v="206"/>
    <n v="9091333.3333333302"/>
    <n v="9732992.5766666699"/>
    <n v="3"/>
    <m/>
  </r>
  <r>
    <x v="4"/>
    <x v="5"/>
    <x v="15"/>
    <x v="171"/>
    <n v="9267000"/>
    <n v="9620605.6999999993"/>
    <n v="1"/>
    <m/>
  </r>
  <r>
    <x v="4"/>
    <x v="5"/>
    <x v="16"/>
    <x v="36"/>
    <n v="11485500"/>
    <n v="12009314.025"/>
    <n v="2"/>
    <m/>
  </r>
  <r>
    <x v="4"/>
    <x v="5"/>
    <x v="18"/>
    <x v="196"/>
    <n v="9057250"/>
    <n v="9664166.7750000004"/>
    <n v="4"/>
    <m/>
  </r>
  <r>
    <x v="4"/>
    <x v="5"/>
    <x v="18"/>
    <x v="152"/>
    <n v="9277000"/>
    <n v="9620718.6999999993"/>
    <n v="2"/>
    <m/>
  </r>
  <r>
    <x v="4"/>
    <x v="5"/>
    <x v="18"/>
    <x v="41"/>
    <n v="9300000"/>
    <n v="9620978.5999999996"/>
    <n v="1"/>
    <m/>
  </r>
  <r>
    <x v="4"/>
    <x v="5"/>
    <x v="19"/>
    <x v="42"/>
    <n v="9275666.6666666698"/>
    <n v="9620703.5"/>
    <n v="3"/>
    <m/>
  </r>
  <r>
    <x v="4"/>
    <x v="5"/>
    <x v="20"/>
    <x v="44"/>
    <n v="9300000"/>
    <n v="9620978.5999999996"/>
    <n v="1"/>
    <m/>
  </r>
  <r>
    <x v="4"/>
    <x v="5"/>
    <x v="20"/>
    <x v="45"/>
    <n v="4458500"/>
    <n v="9480326.6500000004"/>
    <n v="2"/>
    <m/>
  </r>
  <r>
    <x v="4"/>
    <x v="5"/>
    <x v="20"/>
    <x v="98"/>
    <n v="13950000"/>
    <n v="14406767.9"/>
    <n v="1"/>
    <m/>
  </r>
  <r>
    <x v="4"/>
    <x v="5"/>
    <x v="20"/>
    <x v="46"/>
    <n v="9300000"/>
    <n v="9709201.6300000008"/>
    <n v="2"/>
    <m/>
  </r>
  <r>
    <x v="4"/>
    <x v="5"/>
    <x v="21"/>
    <x v="47"/>
    <n v="9273000"/>
    <n v="9620605.6999999993"/>
    <n v="1"/>
    <m/>
  </r>
  <r>
    <x v="6"/>
    <x v="0"/>
    <x v="30"/>
    <x v="70"/>
    <n v="8581000"/>
    <n v="40300000"/>
    <n v="1"/>
    <m/>
  </r>
  <r>
    <x v="6"/>
    <x v="0"/>
    <x v="42"/>
    <x v="116"/>
    <n v="8539000"/>
    <n v="32432000"/>
    <n v="1"/>
    <m/>
  </r>
  <r>
    <x v="6"/>
    <x v="0"/>
    <x v="42"/>
    <x v="233"/>
    <n v="9286000"/>
    <n v="22900000"/>
    <n v="1"/>
    <m/>
  </r>
  <r>
    <x v="6"/>
    <x v="0"/>
    <x v="64"/>
    <x v="234"/>
    <n v="7685000"/>
    <n v="8035860.8799999999"/>
    <n v="1"/>
    <m/>
  </r>
  <r>
    <x v="6"/>
    <x v="0"/>
    <x v="31"/>
    <x v="72"/>
    <n v="6440000"/>
    <n v="41150000"/>
    <n v="1"/>
    <m/>
  </r>
  <r>
    <x v="6"/>
    <x v="0"/>
    <x v="1"/>
    <x v="104"/>
    <n v="9055333.3333333302"/>
    <n v="18628400.053333301"/>
    <n v="3"/>
    <m/>
  </r>
  <r>
    <x v="6"/>
    <x v="0"/>
    <x v="1"/>
    <x v="1"/>
    <n v="9208000"/>
    <n v="26003826.059999999"/>
    <n v="1"/>
    <m/>
  </r>
  <r>
    <x v="6"/>
    <x v="0"/>
    <x v="1"/>
    <x v="118"/>
    <n v="7670857.1428571399"/>
    <n v="14049514.2857143"/>
    <n v="7"/>
    <m/>
  </r>
  <r>
    <x v="6"/>
    <x v="0"/>
    <x v="1"/>
    <x v="119"/>
    <n v="7723000"/>
    <n v="15868562"/>
    <n v="2"/>
    <m/>
  </r>
  <r>
    <x v="6"/>
    <x v="0"/>
    <x v="1"/>
    <x v="25"/>
    <n v="9300000"/>
    <n v="9550000"/>
    <n v="1"/>
    <m/>
  </r>
  <r>
    <x v="6"/>
    <x v="0"/>
    <x v="1"/>
    <x v="120"/>
    <n v="9300000"/>
    <n v="10173846.885"/>
    <n v="2"/>
    <m/>
  </r>
  <r>
    <x v="6"/>
    <x v="0"/>
    <x v="1"/>
    <x v="121"/>
    <n v="9300000"/>
    <n v="9550000"/>
    <n v="1"/>
    <m/>
  </r>
  <r>
    <x v="6"/>
    <x v="1"/>
    <x v="3"/>
    <x v="124"/>
    <n v="8470000"/>
    <n v="8720925.3399999999"/>
    <n v="1"/>
    <m/>
  </r>
  <r>
    <x v="6"/>
    <x v="1"/>
    <x v="49"/>
    <x v="125"/>
    <n v="7490000"/>
    <n v="7740000"/>
    <n v="1"/>
    <m/>
  </r>
  <r>
    <x v="6"/>
    <x v="1"/>
    <x v="49"/>
    <x v="123"/>
    <n v="11100000"/>
    <n v="29150638.030000001"/>
    <n v="1"/>
    <m/>
  </r>
  <r>
    <x v="6"/>
    <x v="1"/>
    <x v="49"/>
    <x v="183"/>
    <n v="9209000"/>
    <n v="9709108.3399999999"/>
    <n v="1"/>
    <m/>
  </r>
  <r>
    <x v="6"/>
    <x v="1"/>
    <x v="49"/>
    <x v="127"/>
    <n v="13426000"/>
    <n v="35143397.149999999"/>
    <n v="1"/>
    <m/>
  </r>
  <r>
    <x v="6"/>
    <x v="1"/>
    <x v="45"/>
    <x v="128"/>
    <n v="9254000"/>
    <n v="17154678.309999999"/>
    <n v="1"/>
    <m/>
  </r>
  <r>
    <x v="6"/>
    <x v="1"/>
    <x v="45"/>
    <x v="235"/>
    <n v="9280000"/>
    <n v="18300000"/>
    <n v="1"/>
    <m/>
  </r>
  <r>
    <x v="6"/>
    <x v="1"/>
    <x v="51"/>
    <x v="105"/>
    <n v="7692333.3333333302"/>
    <n v="19916666.666666701"/>
    <n v="3"/>
    <m/>
  </r>
  <r>
    <x v="6"/>
    <x v="1"/>
    <x v="51"/>
    <x v="236"/>
    <n v="6860000"/>
    <n v="26100000"/>
    <n v="1"/>
    <m/>
  </r>
  <r>
    <x v="6"/>
    <x v="1"/>
    <x v="4"/>
    <x v="5"/>
    <n v="9188000"/>
    <n v="23542000"/>
    <n v="1"/>
    <m/>
  </r>
  <r>
    <x v="6"/>
    <x v="1"/>
    <x v="4"/>
    <x v="82"/>
    <n v="9300000"/>
    <n v="16045277.455"/>
    <n v="2"/>
    <m/>
  </r>
  <r>
    <x v="6"/>
    <x v="1"/>
    <x v="4"/>
    <x v="6"/>
    <n v="8735000"/>
    <n v="24120421.526666701"/>
    <n v="3"/>
    <m/>
  </r>
  <r>
    <x v="6"/>
    <x v="1"/>
    <x v="4"/>
    <x v="83"/>
    <n v="9247000"/>
    <n v="17836000"/>
    <n v="1"/>
    <m/>
  </r>
  <r>
    <x v="6"/>
    <x v="1"/>
    <x v="52"/>
    <x v="130"/>
    <n v="9300000"/>
    <n v="23312000"/>
    <n v="1"/>
    <m/>
  </r>
  <r>
    <x v="6"/>
    <x v="1"/>
    <x v="6"/>
    <x v="20"/>
    <n v="9300000"/>
    <n v="17200748.829999998"/>
    <n v="1"/>
    <m/>
  </r>
  <r>
    <x v="6"/>
    <x v="1"/>
    <x v="6"/>
    <x v="185"/>
    <n v="8137000"/>
    <n v="9642578.8499999996"/>
    <n v="2"/>
    <m/>
  </r>
  <r>
    <x v="6"/>
    <x v="1"/>
    <x v="8"/>
    <x v="131"/>
    <n v="7909000"/>
    <n v="15920323.24"/>
    <n v="1"/>
    <m/>
  </r>
  <r>
    <x v="6"/>
    <x v="1"/>
    <x v="8"/>
    <x v="132"/>
    <n v="9293000"/>
    <n v="9650000"/>
    <n v="1"/>
    <m/>
  </r>
  <r>
    <x v="6"/>
    <x v="2"/>
    <x v="32"/>
    <x v="73"/>
    <n v="9254000"/>
    <n v="12287000"/>
    <n v="1"/>
    <m/>
  </r>
  <r>
    <x v="6"/>
    <x v="2"/>
    <x v="11"/>
    <x v="133"/>
    <n v="9160000"/>
    <n v="9710218.2799999993"/>
    <n v="1"/>
    <m/>
  </r>
  <r>
    <x v="6"/>
    <x v="2"/>
    <x v="11"/>
    <x v="26"/>
    <n v="9293000"/>
    <n v="9650000"/>
    <n v="1"/>
    <m/>
  </r>
  <r>
    <x v="6"/>
    <x v="2"/>
    <x v="11"/>
    <x v="27"/>
    <n v="9260000"/>
    <n v="9650369.2599999998"/>
    <n v="1"/>
    <m/>
  </r>
  <r>
    <x v="6"/>
    <x v="2"/>
    <x v="11"/>
    <x v="237"/>
    <n v="9280000"/>
    <n v="9649836"/>
    <n v="1"/>
    <m/>
  </r>
  <r>
    <x v="6"/>
    <x v="2"/>
    <x v="68"/>
    <x v="123"/>
    <n v="9221000"/>
    <n v="15061424.51"/>
    <n v="1"/>
    <m/>
  </r>
  <r>
    <x v="6"/>
    <x v="3"/>
    <x v="13"/>
    <x v="30"/>
    <n v="8890000"/>
    <n v="9296250"/>
    <n v="4"/>
    <m/>
  </r>
  <r>
    <x v="6"/>
    <x v="3"/>
    <x v="13"/>
    <x v="31"/>
    <n v="9280000"/>
    <n v="18700000"/>
    <n v="1"/>
    <m/>
  </r>
  <r>
    <x v="6"/>
    <x v="4"/>
    <x v="39"/>
    <x v="92"/>
    <n v="9300000"/>
    <n v="9550000"/>
    <n v="1"/>
    <m/>
  </r>
  <r>
    <x v="6"/>
    <x v="4"/>
    <x v="39"/>
    <x v="137"/>
    <n v="9273000"/>
    <n v="9500000"/>
    <n v="1"/>
    <m/>
  </r>
  <r>
    <x v="6"/>
    <x v="4"/>
    <x v="55"/>
    <x v="138"/>
    <n v="9300000"/>
    <n v="9600000"/>
    <n v="1"/>
    <m/>
  </r>
  <r>
    <x v="6"/>
    <x v="4"/>
    <x v="55"/>
    <x v="139"/>
    <n v="9241000"/>
    <n v="9550000"/>
    <n v="1"/>
    <m/>
  </r>
  <r>
    <x v="6"/>
    <x v="4"/>
    <x v="35"/>
    <x v="78"/>
    <n v="9277000"/>
    <n v="9650002.1999999993"/>
    <n v="2"/>
    <m/>
  </r>
  <r>
    <x v="6"/>
    <x v="4"/>
    <x v="57"/>
    <x v="238"/>
    <n v="9247000"/>
    <n v="9650000"/>
    <n v="1"/>
    <m/>
  </r>
  <r>
    <x v="6"/>
    <x v="4"/>
    <x v="58"/>
    <x v="239"/>
    <n v="9182000"/>
    <n v="14950042.779999999"/>
    <n v="1"/>
    <m/>
  </r>
  <r>
    <x v="6"/>
    <x v="4"/>
    <x v="58"/>
    <x v="240"/>
    <n v="9300000"/>
    <n v="9600000"/>
    <n v="1"/>
    <m/>
  </r>
  <r>
    <x v="6"/>
    <x v="5"/>
    <x v="15"/>
    <x v="146"/>
    <n v="9300000"/>
    <n v="9600000"/>
    <n v="1"/>
    <m/>
  </r>
  <r>
    <x v="6"/>
    <x v="5"/>
    <x v="15"/>
    <x v="111"/>
    <n v="8455000"/>
    <n v="9549941.1199999992"/>
    <n v="1"/>
    <m/>
  </r>
  <r>
    <x v="6"/>
    <x v="5"/>
    <x v="15"/>
    <x v="206"/>
    <n v="9300000"/>
    <n v="9600000"/>
    <n v="1"/>
    <m/>
  </r>
  <r>
    <x v="6"/>
    <x v="5"/>
    <x v="15"/>
    <x v="241"/>
    <n v="9273000"/>
    <n v="9600000"/>
    <n v="1"/>
    <m/>
  </r>
  <r>
    <x v="6"/>
    <x v="5"/>
    <x v="60"/>
    <x v="242"/>
    <n v="9169000"/>
    <n v="10550000"/>
    <n v="1"/>
    <m/>
  </r>
  <r>
    <x v="6"/>
    <x v="5"/>
    <x v="16"/>
    <x v="36"/>
    <n v="9250482.7586206906"/>
    <n v="10241206.8965517"/>
    <n v="29"/>
    <m/>
  </r>
  <r>
    <x v="6"/>
    <x v="5"/>
    <x v="16"/>
    <x v="37"/>
    <n v="9277428.5714285709"/>
    <n v="9480000"/>
    <n v="7"/>
    <m/>
  </r>
  <r>
    <x v="6"/>
    <x v="5"/>
    <x v="16"/>
    <x v="151"/>
    <n v="9300000"/>
    <n v="9650000"/>
    <n v="1"/>
    <m/>
  </r>
  <r>
    <x v="6"/>
    <x v="5"/>
    <x v="17"/>
    <x v="38"/>
    <n v="8791000"/>
    <n v="35075975.810000002"/>
    <n v="1"/>
    <m/>
  </r>
  <r>
    <x v="6"/>
    <x v="5"/>
    <x v="18"/>
    <x v="39"/>
    <n v="9300000"/>
    <n v="9666666.6666666698"/>
    <n v="3"/>
    <m/>
  </r>
  <r>
    <x v="6"/>
    <x v="5"/>
    <x v="18"/>
    <x v="196"/>
    <n v="9293000"/>
    <n v="9550000"/>
    <n v="1"/>
    <m/>
  </r>
  <r>
    <x v="6"/>
    <x v="5"/>
    <x v="18"/>
    <x v="152"/>
    <n v="9300000"/>
    <n v="12700000"/>
    <n v="1"/>
    <m/>
  </r>
  <r>
    <x v="6"/>
    <x v="5"/>
    <x v="20"/>
    <x v="44"/>
    <n v="8161000"/>
    <n v="9523172.5700000003"/>
    <n v="1"/>
    <m/>
  </r>
  <r>
    <x v="6"/>
    <x v="5"/>
    <x v="22"/>
    <x v="48"/>
    <n v="9300000"/>
    <n v="9600000"/>
    <n v="2"/>
    <m/>
  </r>
  <r>
    <x v="6"/>
    <x v="5"/>
    <x v="22"/>
    <x v="156"/>
    <n v="9260000"/>
    <n v="20200000"/>
    <n v="1"/>
    <m/>
  </r>
  <r>
    <x v="6"/>
    <x v="5"/>
    <x v="22"/>
    <x v="49"/>
    <n v="11585500"/>
    <n v="11925000"/>
    <n v="2"/>
    <m/>
  </r>
  <r>
    <x v="6"/>
    <x v="6"/>
    <x v="24"/>
    <x v="53"/>
    <n v="9300000"/>
    <n v="9650000"/>
    <n v="1"/>
    <m/>
  </r>
  <r>
    <x v="6"/>
    <x v="6"/>
    <x v="25"/>
    <x v="55"/>
    <n v="8332500"/>
    <n v="30475000"/>
    <n v="4"/>
    <m/>
  </r>
  <r>
    <x v="6"/>
    <x v="6"/>
    <x v="25"/>
    <x v="57"/>
    <n v="9300000"/>
    <n v="9650000"/>
    <n v="1"/>
    <m/>
  </r>
  <r>
    <x v="6"/>
    <x v="6"/>
    <x v="25"/>
    <x v="58"/>
    <n v="9300000"/>
    <n v="9650000"/>
    <n v="1"/>
    <m/>
  </r>
  <r>
    <x v="6"/>
    <x v="6"/>
    <x v="25"/>
    <x v="60"/>
    <n v="6608000"/>
    <n v="45840584.780000001"/>
    <n v="1"/>
    <m/>
  </r>
  <r>
    <x v="6"/>
    <x v="6"/>
    <x v="28"/>
    <x v="65"/>
    <n v="9280000"/>
    <n v="9650000"/>
    <n v="2"/>
    <m/>
  </r>
  <r>
    <x v="6"/>
    <x v="6"/>
    <x v="29"/>
    <x v="66"/>
    <n v="9250500"/>
    <n v="18910000"/>
    <n v="2"/>
    <m/>
  </r>
  <r>
    <x v="6"/>
    <x v="6"/>
    <x v="29"/>
    <x v="67"/>
    <n v="4636500"/>
    <n v="9525000"/>
    <n v="2"/>
    <m/>
  </r>
  <r>
    <x v="7"/>
    <x v="0"/>
    <x v="1"/>
    <x v="120"/>
    <n v="9300000"/>
    <n v="9580209"/>
    <n v="1"/>
    <m/>
  </r>
  <r>
    <x v="7"/>
    <x v="5"/>
    <x v="18"/>
    <x v="196"/>
    <n v="8203000"/>
    <n v="9580209"/>
    <n v="1"/>
    <m/>
  </r>
  <r>
    <x v="8"/>
    <x v="0"/>
    <x v="71"/>
    <x v="243"/>
    <n v="9300000"/>
    <n v="9604558"/>
    <n v="1"/>
    <m/>
  </r>
  <r>
    <x v="8"/>
    <x v="0"/>
    <x v="1"/>
    <x v="244"/>
    <n v="9300000"/>
    <n v="9604557.5099999998"/>
    <n v="1"/>
    <m/>
  </r>
  <r>
    <x v="8"/>
    <x v="1"/>
    <x v="4"/>
    <x v="6"/>
    <n v="9280000"/>
    <n v="9604331.5099999998"/>
    <n v="1"/>
    <m/>
  </r>
  <r>
    <x v="8"/>
    <x v="1"/>
    <x v="5"/>
    <x v="12"/>
    <n v="9300000"/>
    <n v="9612282"/>
    <n v="1"/>
    <m/>
  </r>
  <r>
    <x v="8"/>
    <x v="1"/>
    <x v="5"/>
    <x v="13"/>
    <n v="9300000"/>
    <n v="9604558"/>
    <n v="1"/>
    <m/>
  </r>
  <r>
    <x v="8"/>
    <x v="1"/>
    <x v="5"/>
    <x v="14"/>
    <n v="9300000"/>
    <n v="9604558"/>
    <n v="1"/>
    <m/>
  </r>
  <r>
    <x v="8"/>
    <x v="1"/>
    <x v="7"/>
    <x v="84"/>
    <n v="9300000"/>
    <n v="9604558"/>
    <n v="2"/>
    <m/>
  </r>
  <r>
    <x v="8"/>
    <x v="1"/>
    <x v="7"/>
    <x v="22"/>
    <n v="9293000"/>
    <n v="9604558"/>
    <n v="2"/>
    <m/>
  </r>
  <r>
    <x v="8"/>
    <x v="1"/>
    <x v="8"/>
    <x v="131"/>
    <n v="9300000"/>
    <n v="9604558"/>
    <n v="1"/>
    <m/>
  </r>
  <r>
    <x v="8"/>
    <x v="2"/>
    <x v="32"/>
    <x v="186"/>
    <n v="8119000"/>
    <n v="8445954"/>
    <n v="1"/>
    <m/>
  </r>
  <r>
    <x v="8"/>
    <x v="2"/>
    <x v="9"/>
    <x v="245"/>
    <n v="9300000"/>
    <n v="10924242.5"/>
    <n v="1"/>
    <m/>
  </r>
  <r>
    <x v="8"/>
    <x v="2"/>
    <x v="63"/>
    <x v="162"/>
    <n v="6500000"/>
    <n v="6739111"/>
    <n v="1"/>
    <m/>
  </r>
  <r>
    <x v="8"/>
    <x v="4"/>
    <x v="38"/>
    <x v="85"/>
    <n v="9260000"/>
    <n v="9604558"/>
    <n v="1"/>
    <m/>
  </r>
  <r>
    <x v="8"/>
    <x v="6"/>
    <x v="25"/>
    <x v="57"/>
    <n v="9300000"/>
    <n v="9622982"/>
    <n v="1"/>
    <m/>
  </r>
  <r>
    <x v="9"/>
    <x v="2"/>
    <x v="11"/>
    <x v="246"/>
    <n v="9300000"/>
    <n v="9545000"/>
    <n v="1"/>
    <m/>
  </r>
  <r>
    <x v="17"/>
    <x v="0"/>
    <x v="1"/>
    <x v="104"/>
    <n v="9300000"/>
    <n v="9599973.5399999991"/>
    <n v="2"/>
    <m/>
  </r>
  <r>
    <x v="17"/>
    <x v="0"/>
    <x v="1"/>
    <x v="118"/>
    <n v="8137500"/>
    <n v="10657521.77"/>
    <n v="4"/>
    <m/>
  </r>
  <r>
    <x v="17"/>
    <x v="0"/>
    <x v="1"/>
    <x v="2"/>
    <n v="9300000"/>
    <n v="9599973.5399999991"/>
    <n v="2"/>
    <m/>
  </r>
  <r>
    <x v="17"/>
    <x v="0"/>
    <x v="1"/>
    <x v="244"/>
    <n v="9300000"/>
    <n v="9599973.5399999991"/>
    <n v="1"/>
    <m/>
  </r>
  <r>
    <x v="17"/>
    <x v="1"/>
    <x v="6"/>
    <x v="19"/>
    <n v="9127000"/>
    <n v="9598018.6400000006"/>
    <n v="1"/>
    <m/>
  </r>
  <r>
    <x v="17"/>
    <x v="4"/>
    <x v="38"/>
    <x v="85"/>
    <n v="9300000"/>
    <n v="9599973.5399999991"/>
    <n v="1"/>
    <m/>
  </r>
  <r>
    <x v="17"/>
    <x v="4"/>
    <x v="39"/>
    <x v="93"/>
    <n v="6776000"/>
    <n v="9571452.3399999999"/>
    <n v="1"/>
    <m/>
  </r>
  <r>
    <x v="17"/>
    <x v="4"/>
    <x v="55"/>
    <x v="139"/>
    <n v="9300000"/>
    <n v="9599973.5399999991"/>
    <n v="1"/>
    <m/>
  </r>
  <r>
    <x v="17"/>
    <x v="4"/>
    <x v="55"/>
    <x v="247"/>
    <n v="9300000"/>
    <n v="9599973.5399999991"/>
    <n v="1"/>
    <m/>
  </r>
  <r>
    <x v="17"/>
    <x v="4"/>
    <x v="56"/>
    <x v="130"/>
    <n v="9300000"/>
    <n v="9599973.5399999991"/>
    <n v="1"/>
    <m/>
  </r>
  <r>
    <x v="17"/>
    <x v="4"/>
    <x v="58"/>
    <x v="239"/>
    <n v="9300000"/>
    <n v="9599973.5399999991"/>
    <n v="1"/>
    <m/>
  </r>
  <r>
    <x v="17"/>
    <x v="4"/>
    <x v="14"/>
    <x v="33"/>
    <n v="9001000"/>
    <n v="9596594.8399999999"/>
    <n v="1"/>
    <m/>
  </r>
  <r>
    <x v="17"/>
    <x v="5"/>
    <x v="16"/>
    <x v="231"/>
    <n v="9300000"/>
    <n v="9599973.5399999991"/>
    <n v="1"/>
    <m/>
  </r>
  <r>
    <x v="17"/>
    <x v="5"/>
    <x v="18"/>
    <x v="39"/>
    <n v="9300000"/>
    <n v="9599973.5399999991"/>
    <n v="1"/>
    <m/>
  </r>
  <r>
    <x v="17"/>
    <x v="5"/>
    <x v="18"/>
    <x v="196"/>
    <n v="9273000"/>
    <n v="9599973.5399999991"/>
    <n v="1"/>
    <m/>
  </r>
  <r>
    <x v="17"/>
    <x v="5"/>
    <x v="61"/>
    <x v="197"/>
    <n v="13368000"/>
    <n v="14226000"/>
    <n v="1"/>
    <m/>
  </r>
  <r>
    <x v="17"/>
    <x v="5"/>
    <x v="61"/>
    <x v="153"/>
    <n v="9300000"/>
    <n v="9599973.5399999991"/>
    <n v="1"/>
    <m/>
  </r>
  <r>
    <x v="17"/>
    <x v="5"/>
    <x v="20"/>
    <x v="44"/>
    <n v="9300000"/>
    <n v="9599973.5399999991"/>
    <n v="1"/>
    <m/>
  </r>
  <r>
    <x v="17"/>
    <x v="6"/>
    <x v="24"/>
    <x v="52"/>
    <n v="9300000"/>
    <n v="9599973.5399999991"/>
    <n v="1"/>
    <m/>
  </r>
  <r>
    <x v="18"/>
    <x v="0"/>
    <x v="71"/>
    <x v="248"/>
    <n v="9250500"/>
    <n v="9499646.875"/>
    <n v="2"/>
    <m/>
  </r>
  <r>
    <x v="18"/>
    <x v="1"/>
    <x v="3"/>
    <x v="109"/>
    <n v="9300000"/>
    <n v="9511293.75"/>
    <n v="2"/>
    <m/>
  </r>
  <r>
    <x v="18"/>
    <x v="1"/>
    <x v="36"/>
    <x v="249"/>
    <n v="8413000"/>
    <n v="9511197.75"/>
    <n v="1"/>
    <m/>
  </r>
  <r>
    <x v="18"/>
    <x v="1"/>
    <x v="36"/>
    <x v="79"/>
    <n v="9300000"/>
    <n v="9511293.5"/>
    <n v="1"/>
    <m/>
  </r>
  <r>
    <x v="18"/>
    <x v="1"/>
    <x v="45"/>
    <x v="128"/>
    <n v="9200000"/>
    <n v="9411293.75"/>
    <n v="1"/>
    <m/>
  </r>
  <r>
    <x v="18"/>
    <x v="1"/>
    <x v="70"/>
    <x v="36"/>
    <n v="7234000"/>
    <n v="7497779.7300000004"/>
    <n v="2"/>
    <m/>
  </r>
  <r>
    <x v="18"/>
    <x v="1"/>
    <x v="4"/>
    <x v="6"/>
    <n v="8497000"/>
    <n v="9511293.75"/>
    <n v="1"/>
    <m/>
  </r>
  <r>
    <x v="18"/>
    <x v="1"/>
    <x v="4"/>
    <x v="8"/>
    <n v="5796000"/>
    <n v="11897518.449999999"/>
    <n v="4"/>
    <m/>
  </r>
  <r>
    <x v="18"/>
    <x v="1"/>
    <x v="4"/>
    <x v="83"/>
    <n v="9293000"/>
    <n v="9511293.75"/>
    <n v="1"/>
    <m/>
  </r>
  <r>
    <x v="18"/>
    <x v="4"/>
    <x v="38"/>
    <x v="86"/>
    <n v="9300000"/>
    <n v="9511293.75"/>
    <n v="1"/>
    <m/>
  </r>
  <r>
    <x v="18"/>
    <x v="4"/>
    <x v="56"/>
    <x v="140"/>
    <n v="6975000"/>
    <n v="14258868.15"/>
    <n v="2"/>
    <m/>
  </r>
  <r>
    <x v="18"/>
    <x v="4"/>
    <x v="57"/>
    <x v="141"/>
    <n v="9300000"/>
    <n v="9511293.5"/>
    <n v="1"/>
    <m/>
  </r>
  <r>
    <x v="18"/>
    <x v="5"/>
    <x v="15"/>
    <x v="35"/>
    <n v="9300000"/>
    <n v="9511293.8000000007"/>
    <n v="2"/>
    <m/>
  </r>
  <r>
    <x v="18"/>
    <x v="5"/>
    <x v="15"/>
    <x v="146"/>
    <n v="9254000"/>
    <n v="9511293.75"/>
    <n v="1"/>
    <m/>
  </r>
  <r>
    <x v="18"/>
    <x v="5"/>
    <x v="15"/>
    <x v="250"/>
    <n v="9280000"/>
    <n v="9511293.75"/>
    <n v="1"/>
    <m/>
  </r>
  <r>
    <x v="18"/>
    <x v="5"/>
    <x v="60"/>
    <x v="149"/>
    <n v="9257000"/>
    <n v="9508146.875"/>
    <n v="2"/>
    <m/>
  </r>
  <r>
    <x v="18"/>
    <x v="5"/>
    <x v="21"/>
    <x v="47"/>
    <n v="9267000"/>
    <n v="9511293.75"/>
    <n v="1"/>
    <m/>
  </r>
  <r>
    <x v="18"/>
    <x v="6"/>
    <x v="29"/>
    <x v="66"/>
    <n v="9286000"/>
    <n v="9511293.75"/>
    <n v="1"/>
    <m/>
  </r>
  <r>
    <x v="19"/>
    <x v="1"/>
    <x v="4"/>
    <x v="8"/>
    <n v="9300000"/>
    <n v="9644360"/>
    <n v="1"/>
    <m/>
  </r>
  <r>
    <x v="19"/>
    <x v="1"/>
    <x v="4"/>
    <x v="83"/>
    <n v="9300000"/>
    <n v="11108770"/>
    <n v="1"/>
    <m/>
  </r>
  <r>
    <x v="19"/>
    <x v="5"/>
    <x v="15"/>
    <x v="148"/>
    <n v="8623000"/>
    <n v="9644360"/>
    <n v="1"/>
    <m/>
  </r>
  <r>
    <x v="12"/>
    <x v="1"/>
    <x v="7"/>
    <x v="84"/>
    <n v="9300000"/>
    <n v="9645157.5"/>
    <n v="1"/>
    <m/>
  </r>
  <r>
    <x v="0"/>
    <x v="0"/>
    <x v="66"/>
    <x v="180"/>
    <n v="19760000"/>
    <n v="19940000"/>
    <m/>
    <n v="1"/>
  </r>
  <r>
    <x v="0"/>
    <x v="1"/>
    <x v="4"/>
    <x v="6"/>
    <n v="23526990.379999999"/>
    <n v="23742129.109999999"/>
    <m/>
    <n v="1"/>
  </r>
  <r>
    <x v="0"/>
    <x v="1"/>
    <x v="5"/>
    <x v="12"/>
    <n v="21154869.27"/>
    <n v="21309802.780000001"/>
    <m/>
    <n v="2"/>
  </r>
  <r>
    <x v="0"/>
    <x v="2"/>
    <x v="11"/>
    <x v="27"/>
    <n v="19713375.399999999"/>
    <n v="19873393.43"/>
    <m/>
    <n v="1"/>
  </r>
  <r>
    <x v="0"/>
    <x v="3"/>
    <x v="13"/>
    <x v="31"/>
    <n v="20565650.460000001"/>
    <n v="20565650.460000001"/>
    <m/>
    <n v="1"/>
  </r>
  <r>
    <x v="0"/>
    <x v="5"/>
    <x v="22"/>
    <x v="48"/>
    <n v="21646462.550000001"/>
    <n v="21646462.550000001"/>
    <m/>
    <n v="1"/>
  </r>
  <r>
    <x v="0"/>
    <x v="6"/>
    <x v="25"/>
    <x v="57"/>
    <n v="15680305.98"/>
    <n v="15680305.98"/>
    <m/>
    <n v="1"/>
  </r>
  <r>
    <x v="0"/>
    <x v="6"/>
    <x v="25"/>
    <x v="59"/>
    <n v="17953026.1133333"/>
    <n v="17972790.829999998"/>
    <m/>
    <n v="3"/>
  </r>
  <r>
    <x v="0"/>
    <x v="6"/>
    <x v="26"/>
    <x v="63"/>
    <n v="14339118.289999999"/>
    <n v="14339118.289999999"/>
    <m/>
    <n v="1"/>
  </r>
  <r>
    <x v="0"/>
    <x v="6"/>
    <x v="29"/>
    <x v="68"/>
    <n v="17780537.199999999"/>
    <n v="17832819.109999999"/>
    <m/>
    <n v="1"/>
  </r>
  <r>
    <x v="13"/>
    <x v="0"/>
    <x v="48"/>
    <x v="208"/>
    <n v="16356630.359999999"/>
    <n v="16537162.99"/>
    <m/>
    <n v="1"/>
  </r>
  <r>
    <x v="13"/>
    <x v="2"/>
    <x v="9"/>
    <x v="188"/>
    <n v="25479858.850000001"/>
    <n v="25479858.850000001"/>
    <m/>
    <n v="1"/>
  </r>
  <r>
    <x v="13"/>
    <x v="6"/>
    <x v="25"/>
    <x v="57"/>
    <n v="25068944.629999999"/>
    <n v="25124382.920000002"/>
    <m/>
    <n v="1"/>
  </r>
  <r>
    <x v="1"/>
    <x v="5"/>
    <x v="60"/>
    <x v="149"/>
    <n v="19404612.25"/>
    <n v="19578017.5"/>
    <m/>
    <n v="1"/>
  </r>
  <r>
    <x v="1"/>
    <x v="6"/>
    <x v="25"/>
    <x v="59"/>
    <n v="20208077.219999999"/>
    <n v="20400357.620000001"/>
    <m/>
    <n v="1"/>
  </r>
  <r>
    <x v="3"/>
    <x v="6"/>
    <x v="28"/>
    <x v="251"/>
    <n v="18376725.300000001"/>
    <n v="18391850.300000001"/>
    <m/>
    <n v="1"/>
  </r>
  <r>
    <x v="4"/>
    <x v="0"/>
    <x v="44"/>
    <x v="227"/>
    <n v="24630659.25"/>
    <n v="24630659.25"/>
    <m/>
    <n v="1"/>
  </r>
  <r>
    <x v="4"/>
    <x v="1"/>
    <x v="3"/>
    <x v="107"/>
    <n v="24329089.399999999"/>
    <n v="24329089.399999999"/>
    <m/>
    <n v="1"/>
  </r>
  <r>
    <x v="4"/>
    <x v="1"/>
    <x v="50"/>
    <x v="117"/>
    <n v="15161284.4"/>
    <n v="15161284.4"/>
    <m/>
    <n v="2"/>
  </r>
  <r>
    <x v="4"/>
    <x v="1"/>
    <x v="4"/>
    <x v="6"/>
    <n v="22533469.190000001"/>
    <n v="22533469.190000001"/>
    <m/>
    <n v="1"/>
  </r>
  <r>
    <x v="4"/>
    <x v="5"/>
    <x v="20"/>
    <x v="45"/>
    <n v="24805537.379999999"/>
    <n v="24996481.969999999"/>
    <m/>
    <n v="1"/>
  </r>
  <r>
    <x v="6"/>
    <x v="0"/>
    <x v="1"/>
    <x v="104"/>
    <n v="13950000"/>
    <n v="14449832.9"/>
    <m/>
    <n v="1"/>
  </r>
  <r>
    <x v="6"/>
    <x v="0"/>
    <x v="1"/>
    <x v="118"/>
    <n v="14568290.279999999"/>
    <n v="14856580.560000001"/>
    <m/>
    <n v="1"/>
  </r>
  <r>
    <x v="6"/>
    <x v="0"/>
    <x v="1"/>
    <x v="2"/>
    <n v="9195000"/>
    <n v="13900000"/>
    <m/>
    <n v="1"/>
  </r>
  <r>
    <x v="6"/>
    <x v="0"/>
    <x v="1"/>
    <x v="120"/>
    <n v="18829714.079999998"/>
    <n v="18993520.120000001"/>
    <m/>
    <n v="1"/>
  </r>
  <r>
    <x v="6"/>
    <x v="0"/>
    <x v="1"/>
    <x v="160"/>
    <n v="17769274.800000001"/>
    <n v="17940392.57"/>
    <m/>
    <n v="1"/>
  </r>
  <r>
    <x v="6"/>
    <x v="1"/>
    <x v="2"/>
    <x v="252"/>
    <n v="15224084.800000001"/>
    <n v="15224084.800000001"/>
    <m/>
    <n v="1"/>
  </r>
  <r>
    <x v="6"/>
    <x v="1"/>
    <x v="45"/>
    <x v="235"/>
    <n v="21695854.780000001"/>
    <n v="21695854.780000001"/>
    <m/>
    <n v="1"/>
  </r>
  <r>
    <x v="6"/>
    <x v="1"/>
    <x v="4"/>
    <x v="6"/>
    <n v="26265710.149999999"/>
    <n v="26481877.719999999"/>
    <m/>
    <n v="1"/>
  </r>
  <r>
    <x v="6"/>
    <x v="1"/>
    <x v="4"/>
    <x v="8"/>
    <n v="21252632.02"/>
    <n v="21377932.02"/>
    <m/>
    <n v="2"/>
  </r>
  <r>
    <x v="6"/>
    <x v="1"/>
    <x v="4"/>
    <x v="11"/>
    <n v="21054281.309999999"/>
    <n v="21054281.309999999"/>
    <m/>
    <n v="1"/>
  </r>
  <r>
    <x v="6"/>
    <x v="1"/>
    <x v="4"/>
    <x v="253"/>
    <n v="19921507.579999998"/>
    <n v="19921507.579999998"/>
    <m/>
    <n v="1"/>
  </r>
  <r>
    <x v="6"/>
    <x v="1"/>
    <x v="4"/>
    <x v="83"/>
    <n v="17983780"/>
    <n v="18035780"/>
    <m/>
    <n v="1"/>
  </r>
  <r>
    <x v="6"/>
    <x v="1"/>
    <x v="5"/>
    <x v="184"/>
    <n v="15800163.9"/>
    <n v="15963091.289999999"/>
    <m/>
    <n v="1"/>
  </r>
  <r>
    <x v="6"/>
    <x v="1"/>
    <x v="7"/>
    <x v="21"/>
    <n v="18392769.870000001"/>
    <n v="18725539.739999998"/>
    <m/>
    <n v="1"/>
  </r>
  <r>
    <x v="6"/>
    <x v="1"/>
    <x v="8"/>
    <x v="23"/>
    <n v="20740600"/>
    <n v="21041200"/>
    <m/>
    <n v="1"/>
  </r>
  <r>
    <x v="6"/>
    <x v="2"/>
    <x v="12"/>
    <x v="75"/>
    <n v="21527612.640000001"/>
    <n v="21527612.640000001"/>
    <m/>
    <n v="1"/>
  </r>
  <r>
    <x v="6"/>
    <x v="3"/>
    <x v="13"/>
    <x v="30"/>
    <n v="18701805.109999999"/>
    <n v="18937991.704999998"/>
    <m/>
    <n v="2"/>
  </r>
  <r>
    <x v="6"/>
    <x v="3"/>
    <x v="13"/>
    <x v="31"/>
    <n v="19925449.696666699"/>
    <n v="20002807.693333302"/>
    <m/>
    <n v="3"/>
  </r>
  <r>
    <x v="6"/>
    <x v="4"/>
    <x v="55"/>
    <x v="138"/>
    <n v="14972995.189999999"/>
    <n v="15022173.189999999"/>
    <m/>
    <n v="1"/>
  </r>
  <r>
    <x v="6"/>
    <x v="4"/>
    <x v="59"/>
    <x v="76"/>
    <n v="17049723"/>
    <n v="17219747.140000001"/>
    <m/>
    <n v="1"/>
  </r>
  <r>
    <x v="6"/>
    <x v="5"/>
    <x v="15"/>
    <x v="147"/>
    <n v="20539127.050000001"/>
    <n v="20599030.059999999"/>
    <m/>
    <n v="1"/>
  </r>
  <r>
    <x v="6"/>
    <x v="5"/>
    <x v="16"/>
    <x v="195"/>
    <n v="18869091.300000001"/>
    <n v="18927899.510000002"/>
    <m/>
    <n v="1"/>
  </r>
  <r>
    <x v="6"/>
    <x v="5"/>
    <x v="16"/>
    <x v="151"/>
    <n v="19056991.280000001"/>
    <n v="19333982.559999999"/>
    <m/>
    <n v="1"/>
  </r>
  <r>
    <x v="6"/>
    <x v="5"/>
    <x v="17"/>
    <x v="38"/>
    <n v="25716865.77"/>
    <n v="25716865.77"/>
    <m/>
    <n v="1"/>
  </r>
  <r>
    <x v="6"/>
    <x v="5"/>
    <x v="20"/>
    <x v="98"/>
    <n v="13730323.42"/>
    <n v="13730323.42"/>
    <m/>
    <n v="1"/>
  </r>
  <r>
    <x v="6"/>
    <x v="6"/>
    <x v="25"/>
    <x v="55"/>
    <n v="22515391.699999999"/>
    <n v="22544140.699999999"/>
    <m/>
    <n v="2"/>
  </r>
  <r>
    <x v="6"/>
    <x v="6"/>
    <x v="25"/>
    <x v="57"/>
    <n v="17229190.1366667"/>
    <n v="17332016.256666701"/>
    <m/>
    <n v="3"/>
  </r>
  <r>
    <x v="6"/>
    <x v="6"/>
    <x v="25"/>
    <x v="59"/>
    <n v="19716824.410909101"/>
    <n v="19834262.7472727"/>
    <m/>
    <n v="11"/>
  </r>
  <r>
    <x v="6"/>
    <x v="6"/>
    <x v="26"/>
    <x v="61"/>
    <n v="14443271.939999999"/>
    <n v="14443271.939999999"/>
    <m/>
    <n v="1"/>
  </r>
  <r>
    <x v="6"/>
    <x v="6"/>
    <x v="26"/>
    <x v="164"/>
    <n v="19387614.93"/>
    <n v="19449272.719999999"/>
    <m/>
    <n v="1"/>
  </r>
  <r>
    <x v="6"/>
    <x v="6"/>
    <x v="28"/>
    <x v="65"/>
    <n v="15720305.98"/>
    <n v="15720305.98"/>
    <m/>
    <n v="1"/>
  </r>
  <r>
    <x v="6"/>
    <x v="6"/>
    <x v="28"/>
    <x v="173"/>
    <n v="16821606.91"/>
    <n v="16878452.120000001"/>
    <m/>
    <n v="1"/>
  </r>
  <r>
    <x v="6"/>
    <x v="6"/>
    <x v="29"/>
    <x v="66"/>
    <n v="19789892.899999999"/>
    <n v="19875012.850000001"/>
    <m/>
    <n v="3"/>
  </r>
  <r>
    <x v="7"/>
    <x v="0"/>
    <x v="1"/>
    <x v="1"/>
    <n v="14271651.66"/>
    <n v="14403797.91"/>
    <m/>
    <n v="1"/>
  </r>
  <r>
    <x v="8"/>
    <x v="0"/>
    <x v="42"/>
    <x v="245"/>
    <n v="25429343.73"/>
    <n v="25613348.190000001"/>
    <m/>
    <n v="1"/>
  </r>
  <r>
    <x v="8"/>
    <x v="0"/>
    <x v="44"/>
    <x v="103"/>
    <n v="19813091.25"/>
    <n v="19813091.25"/>
    <m/>
    <n v="1"/>
  </r>
  <r>
    <x v="8"/>
    <x v="1"/>
    <x v="4"/>
    <x v="8"/>
    <n v="20076545.629999999"/>
    <n v="20313091.260000002"/>
    <m/>
    <n v="1"/>
  </r>
  <r>
    <x v="8"/>
    <x v="4"/>
    <x v="59"/>
    <x v="169"/>
    <n v="19788647.436666701"/>
    <n v="19835956.563333299"/>
    <m/>
    <n v="3"/>
  </r>
  <r>
    <x v="9"/>
    <x v="6"/>
    <x v="27"/>
    <x v="157"/>
    <n v="14238620.189999999"/>
    <n v="14362314.560000001"/>
    <m/>
    <n v="1"/>
  </r>
  <r>
    <x v="11"/>
    <x v="1"/>
    <x v="3"/>
    <x v="107"/>
    <n v="14921557.619999999"/>
    <n v="15143115.24"/>
    <m/>
    <n v="1"/>
  </r>
  <r>
    <x v="11"/>
    <x v="1"/>
    <x v="3"/>
    <x v="21"/>
    <n v="14921557.619999999"/>
    <n v="15143115.24"/>
    <m/>
    <n v="1"/>
  </r>
  <r>
    <x v="11"/>
    <x v="1"/>
    <x v="4"/>
    <x v="82"/>
    <n v="14921557.619999999"/>
    <n v="15143115.24"/>
    <m/>
    <n v="1"/>
  </r>
  <r>
    <x v="11"/>
    <x v="4"/>
    <x v="59"/>
    <x v="76"/>
    <n v="17217901.710000001"/>
    <n v="17259890.789999999"/>
    <m/>
    <n v="1"/>
  </r>
  <r>
    <x v="11"/>
    <x v="5"/>
    <x v="15"/>
    <x v="206"/>
    <n v="14299842.890000001"/>
    <n v="14428346.98"/>
    <m/>
    <n v="1"/>
  </r>
  <r>
    <x v="11"/>
    <x v="5"/>
    <x v="15"/>
    <x v="171"/>
    <n v="14214173.49"/>
    <n v="14428346.98"/>
    <m/>
    <n v="1"/>
  </r>
  <r>
    <x v="11"/>
    <x v="5"/>
    <x v="17"/>
    <x v="38"/>
    <n v="14929326.369999999"/>
    <n v="15158652.74"/>
    <m/>
    <n v="1"/>
  </r>
  <r>
    <x v="18"/>
    <x v="5"/>
    <x v="60"/>
    <x v="149"/>
    <n v="12950155.630000001"/>
    <n v="13048793.76"/>
    <m/>
    <n v="1"/>
  </r>
  <r>
    <x v="0"/>
    <x v="0"/>
    <x v="44"/>
    <x v="102"/>
    <n v="22365054.02"/>
    <n v="22365054.02"/>
    <m/>
    <n v="1"/>
  </r>
  <r>
    <x v="0"/>
    <x v="0"/>
    <x v="44"/>
    <x v="254"/>
    <n v="23062641.25"/>
    <n v="23062641.25"/>
    <m/>
    <n v="1"/>
  </r>
  <r>
    <x v="0"/>
    <x v="0"/>
    <x v="1"/>
    <x v="118"/>
    <n v="22406563.629999999"/>
    <n v="22597912.039999999"/>
    <m/>
    <n v="1"/>
  </r>
  <r>
    <x v="0"/>
    <x v="1"/>
    <x v="4"/>
    <x v="5"/>
    <n v="15553198.800000001"/>
    <n v="15709369.720000001"/>
    <m/>
    <n v="1"/>
  </r>
  <r>
    <x v="0"/>
    <x v="1"/>
    <x v="4"/>
    <x v="8"/>
    <n v="15565162.68"/>
    <n v="15726460.970000001"/>
    <m/>
    <n v="1"/>
  </r>
  <r>
    <x v="0"/>
    <x v="1"/>
    <x v="5"/>
    <x v="12"/>
    <n v="22779259.620000001"/>
    <n v="22838066.25"/>
    <m/>
    <n v="1"/>
  </r>
  <r>
    <x v="0"/>
    <x v="2"/>
    <x v="11"/>
    <x v="27"/>
    <n v="19266717"/>
    <n v="19441024.289999999"/>
    <m/>
    <n v="1"/>
  </r>
  <r>
    <x v="0"/>
    <x v="5"/>
    <x v="19"/>
    <x v="42"/>
    <n v="16739648.51"/>
    <n v="16792942.789999999"/>
    <m/>
    <n v="1"/>
  </r>
  <r>
    <x v="0"/>
    <x v="5"/>
    <x v="22"/>
    <x v="48"/>
    <n v="21646462.550000001"/>
    <n v="21646462.550000001"/>
    <m/>
    <n v="1"/>
  </r>
  <r>
    <x v="0"/>
    <x v="6"/>
    <x v="25"/>
    <x v="57"/>
    <n v="20566929.359999999"/>
    <n v="20778221.600000001"/>
    <m/>
    <n v="1"/>
  </r>
  <r>
    <x v="0"/>
    <x v="6"/>
    <x v="25"/>
    <x v="59"/>
    <n v="22862558.498"/>
    <n v="22951103.534000002"/>
    <m/>
    <n v="5"/>
  </r>
  <r>
    <x v="0"/>
    <x v="6"/>
    <x v="28"/>
    <x v="251"/>
    <n v="19249249.899999999"/>
    <n v="19249249.899999999"/>
    <m/>
    <n v="1"/>
  </r>
  <r>
    <x v="0"/>
    <x v="6"/>
    <x v="29"/>
    <x v="67"/>
    <n v="18583131.329999998"/>
    <n v="18752733.93"/>
    <m/>
    <n v="1"/>
  </r>
  <r>
    <x v="13"/>
    <x v="0"/>
    <x v="0"/>
    <x v="175"/>
    <n v="4615936.92"/>
    <n v="4688790.8600000003"/>
    <m/>
    <n v="1"/>
  </r>
  <r>
    <x v="13"/>
    <x v="0"/>
    <x v="48"/>
    <x v="208"/>
    <n v="17706771.960000001"/>
    <n v="17706771.960000001"/>
    <m/>
    <n v="1"/>
  </r>
  <r>
    <x v="1"/>
    <x v="0"/>
    <x v="30"/>
    <x v="113"/>
    <n v="30000000"/>
    <n v="48933333.333333299"/>
    <m/>
    <n v="3"/>
  </r>
  <r>
    <x v="2"/>
    <x v="1"/>
    <x v="4"/>
    <x v="82"/>
    <n v="24303788.960000001"/>
    <n v="24364209.960000001"/>
    <m/>
    <n v="1"/>
  </r>
  <r>
    <x v="2"/>
    <x v="1"/>
    <x v="7"/>
    <x v="21"/>
    <n v="19728121.949999999"/>
    <n v="19780135.5"/>
    <m/>
    <n v="1"/>
  </r>
  <r>
    <x v="2"/>
    <x v="1"/>
    <x v="7"/>
    <x v="84"/>
    <n v="19223130.59"/>
    <n v="19274589.539999999"/>
    <m/>
    <n v="1"/>
  </r>
  <r>
    <x v="2"/>
    <x v="4"/>
    <x v="39"/>
    <x v="92"/>
    <n v="24318464.465714298"/>
    <n v="24433225.002142899"/>
    <m/>
    <n v="28"/>
  </r>
  <r>
    <x v="2"/>
    <x v="4"/>
    <x v="14"/>
    <x v="33"/>
    <n v="19780354.155000001"/>
    <n v="19832796.754999999"/>
    <m/>
    <n v="2"/>
  </r>
  <r>
    <x v="3"/>
    <x v="2"/>
    <x v="11"/>
    <x v="246"/>
    <n v="22289757.93"/>
    <n v="22289757.93"/>
    <m/>
    <n v="1"/>
  </r>
  <r>
    <x v="3"/>
    <x v="6"/>
    <x v="24"/>
    <x v="52"/>
    <n v="21149083.890000001"/>
    <n v="21149083.890000001"/>
    <m/>
    <n v="1"/>
  </r>
  <r>
    <x v="3"/>
    <x v="6"/>
    <x v="24"/>
    <x v="54"/>
    <n v="21149083.890000001"/>
    <n v="21149083.890000001"/>
    <m/>
    <n v="1"/>
  </r>
  <r>
    <x v="3"/>
    <x v="6"/>
    <x v="25"/>
    <x v="56"/>
    <n v="25222794.379999999"/>
    <n v="25222794.379999999"/>
    <m/>
    <n v="2"/>
  </r>
  <r>
    <x v="3"/>
    <x v="6"/>
    <x v="29"/>
    <x v="68"/>
    <n v="19946165.800000001"/>
    <n v="19946165.800000001"/>
    <m/>
    <n v="2"/>
  </r>
  <r>
    <x v="16"/>
    <x v="0"/>
    <x v="1"/>
    <x v="119"/>
    <n v="14088619.51"/>
    <n v="14088619.51"/>
    <m/>
    <n v="1"/>
  </r>
  <r>
    <x v="16"/>
    <x v="1"/>
    <x v="7"/>
    <x v="21"/>
    <n v="31512036.646666698"/>
    <n v="31548335.640000001"/>
    <m/>
    <n v="3"/>
  </r>
  <r>
    <x v="16"/>
    <x v="4"/>
    <x v="57"/>
    <x v="141"/>
    <n v="24598868.920000002"/>
    <n v="24598868.920000002"/>
    <m/>
    <n v="1"/>
  </r>
  <r>
    <x v="4"/>
    <x v="0"/>
    <x v="1"/>
    <x v="25"/>
    <n v="13911481.789999999"/>
    <n v="14041545.42"/>
    <m/>
    <n v="1"/>
  </r>
  <r>
    <x v="4"/>
    <x v="0"/>
    <x v="1"/>
    <x v="120"/>
    <n v="18870765.850000001"/>
    <n v="19029665.5"/>
    <m/>
    <n v="1"/>
  </r>
  <r>
    <x v="4"/>
    <x v="4"/>
    <x v="57"/>
    <x v="141"/>
    <n v="18227109.239999998"/>
    <n v="18279010.27"/>
    <m/>
    <n v="1"/>
  </r>
  <r>
    <x v="4"/>
    <x v="5"/>
    <x v="16"/>
    <x v="151"/>
    <n v="18989788.09"/>
    <n v="19044306.289999999"/>
    <m/>
    <n v="1"/>
  </r>
  <r>
    <x v="5"/>
    <x v="0"/>
    <x v="46"/>
    <x v="112"/>
    <n v="13337000"/>
    <n v="13891904.880000001"/>
    <m/>
    <n v="1"/>
  </r>
  <r>
    <x v="6"/>
    <x v="0"/>
    <x v="30"/>
    <x v="70"/>
    <n v="25499218.879999999"/>
    <n v="25713169.829999998"/>
    <m/>
    <n v="1"/>
  </r>
  <r>
    <x v="6"/>
    <x v="0"/>
    <x v="65"/>
    <x v="226"/>
    <n v="15239964"/>
    <n v="15496454"/>
    <m/>
    <n v="1"/>
  </r>
  <r>
    <x v="6"/>
    <x v="0"/>
    <x v="1"/>
    <x v="104"/>
    <n v="19317954.039999999"/>
    <n v="19350779.760000002"/>
    <m/>
    <n v="1"/>
  </r>
  <r>
    <x v="6"/>
    <x v="1"/>
    <x v="49"/>
    <x v="204"/>
    <n v="27871190.109999999"/>
    <n v="27911190.109999999"/>
    <m/>
    <n v="2"/>
  </r>
  <r>
    <x v="6"/>
    <x v="1"/>
    <x v="5"/>
    <x v="184"/>
    <n v="17180633.239999998"/>
    <n v="17231314.710000001"/>
    <m/>
    <n v="2"/>
  </r>
  <r>
    <x v="6"/>
    <x v="1"/>
    <x v="7"/>
    <x v="21"/>
    <n v="16402314.720000001"/>
    <n v="16570449.6"/>
    <m/>
    <n v="1"/>
  </r>
  <r>
    <x v="6"/>
    <x v="2"/>
    <x v="32"/>
    <x v="213"/>
    <n v="42840052.219999999"/>
    <n v="43083884.954999998"/>
    <m/>
    <n v="2"/>
  </r>
  <r>
    <x v="6"/>
    <x v="2"/>
    <x v="32"/>
    <x v="186"/>
    <n v="39879942.309199996"/>
    <n v="40053559.322400004"/>
    <m/>
    <n v="25"/>
  </r>
  <r>
    <x v="6"/>
    <x v="3"/>
    <x v="13"/>
    <x v="30"/>
    <n v="21098833"/>
    <n v="21158833"/>
    <m/>
    <n v="2"/>
  </r>
  <r>
    <x v="6"/>
    <x v="3"/>
    <x v="13"/>
    <x v="31"/>
    <n v="13005400"/>
    <n v="13130400"/>
    <m/>
    <n v="1"/>
  </r>
  <r>
    <x v="6"/>
    <x v="5"/>
    <x v="15"/>
    <x v="111"/>
    <n v="18165148.370000001"/>
    <n v="18165148.370000001"/>
    <m/>
    <n v="3"/>
  </r>
  <r>
    <x v="6"/>
    <x v="5"/>
    <x v="15"/>
    <x v="206"/>
    <n v="17328621.809999999"/>
    <n v="17355889.27"/>
    <m/>
    <n v="2"/>
  </r>
  <r>
    <x v="6"/>
    <x v="5"/>
    <x v="16"/>
    <x v="37"/>
    <n v="15207775"/>
    <n v="15505550"/>
    <m/>
    <n v="1"/>
  </r>
  <r>
    <x v="6"/>
    <x v="5"/>
    <x v="17"/>
    <x v="38"/>
    <n v="30723382.579999998"/>
    <n v="30723382.579999998"/>
    <m/>
    <n v="1"/>
  </r>
  <r>
    <x v="6"/>
    <x v="5"/>
    <x v="20"/>
    <x v="46"/>
    <n v="13753123.42"/>
    <n v="13753123.42"/>
    <m/>
    <n v="1"/>
  </r>
  <r>
    <x v="6"/>
    <x v="6"/>
    <x v="25"/>
    <x v="57"/>
    <n v="19462900.710000001"/>
    <n v="19775801.43"/>
    <m/>
    <n v="1"/>
  </r>
  <r>
    <x v="6"/>
    <x v="6"/>
    <x v="25"/>
    <x v="58"/>
    <n v="20539920.105"/>
    <n v="20726972.015000001"/>
    <m/>
    <n v="2"/>
  </r>
  <r>
    <x v="6"/>
    <x v="6"/>
    <x v="25"/>
    <x v="59"/>
    <n v="19487212.622000001"/>
    <n v="20153726.890000001"/>
    <m/>
    <n v="5"/>
  </r>
  <r>
    <x v="6"/>
    <x v="6"/>
    <x v="28"/>
    <x v="173"/>
    <n v="19235811.59"/>
    <n v="19418730.850000001"/>
    <m/>
    <n v="1"/>
  </r>
  <r>
    <x v="6"/>
    <x v="6"/>
    <x v="29"/>
    <x v="66"/>
    <n v="19564922.239999998"/>
    <n v="19659076.690000001"/>
    <m/>
    <n v="2"/>
  </r>
  <r>
    <x v="6"/>
    <x v="6"/>
    <x v="29"/>
    <x v="67"/>
    <n v="19338738.359999999"/>
    <n v="19399868.27"/>
    <m/>
    <n v="1"/>
  </r>
  <r>
    <x v="9"/>
    <x v="1"/>
    <x v="4"/>
    <x v="82"/>
    <n v="27298834.289999999"/>
    <n v="27298834.289999999"/>
    <m/>
    <n v="1"/>
  </r>
  <r>
    <x v="9"/>
    <x v="1"/>
    <x v="5"/>
    <x v="14"/>
    <n v="14250584.07"/>
    <n v="14379405.810000001"/>
    <m/>
    <n v="1"/>
  </r>
  <r>
    <x v="9"/>
    <x v="3"/>
    <x v="13"/>
    <x v="30"/>
    <n v="14156157.279999999"/>
    <n v="14362314.560000001"/>
    <m/>
    <n v="1"/>
  </r>
  <r>
    <x v="9"/>
    <x v="3"/>
    <x v="13"/>
    <x v="31"/>
    <n v="18942006.399999999"/>
    <n v="19234012.809999999"/>
    <m/>
    <n v="1"/>
  </r>
  <r>
    <x v="11"/>
    <x v="1"/>
    <x v="6"/>
    <x v="19"/>
    <n v="15010180.67"/>
    <n v="15143115.24"/>
    <m/>
    <n v="1"/>
  </r>
  <r>
    <x v="11"/>
    <x v="6"/>
    <x v="24"/>
    <x v="52"/>
    <n v="14299842.890000001"/>
    <n v="14428436.98"/>
    <m/>
    <n v="1"/>
  </r>
  <r>
    <x v="11"/>
    <x v="6"/>
    <x v="25"/>
    <x v="58"/>
    <n v="18469184.280000001"/>
    <n v="18601691.829999998"/>
    <m/>
    <n v="1"/>
  </r>
  <r>
    <x v="19"/>
    <x v="1"/>
    <x v="6"/>
    <x v="185"/>
    <n v="8480000"/>
    <n v="15067771.67"/>
    <m/>
    <n v="1"/>
  </r>
  <r>
    <x v="12"/>
    <x v="1"/>
    <x v="7"/>
    <x v="84"/>
    <n v="14261188.5"/>
    <n v="14394555"/>
    <m/>
    <n v="1"/>
  </r>
  <r>
    <x v="12"/>
    <x v="4"/>
    <x v="14"/>
    <x v="145"/>
    <n v="14210816"/>
    <n v="14471632"/>
    <m/>
    <n v="1"/>
  </r>
  <r>
    <x v="12"/>
    <x v="5"/>
    <x v="21"/>
    <x v="47"/>
    <n v="14172277.5"/>
    <n v="14394555"/>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81C368A-F318-4FDA-B44E-336AC4B7971E}"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1086" firstHeaderRow="0" firstDataRow="1" firstDataCol="1"/>
  <pivotFields count="8">
    <pivotField axis="axisRow" showAll="0">
      <items count="21">
        <item n="MUTUAL CARTAGO" x="0"/>
        <item n="INVU" x="13"/>
        <item n="COOCIQUE" x="2"/>
        <item n="COOPENAE" x="16"/>
        <item n="GRUPO MUTUAL ALAJUELA LA VIVIENDA" x="6"/>
        <item n="BANCO DE COSTA RICA" x="15"/>
        <item x="11"/>
        <item x="4"/>
        <item x="3"/>
        <item x="14"/>
        <item x="18"/>
        <item x="9"/>
        <item x="1"/>
        <item x="8"/>
        <item x="12"/>
        <item x="17"/>
        <item x="5"/>
        <item x="7"/>
        <item x="10"/>
        <item x="19"/>
        <item t="default"/>
      </items>
    </pivotField>
    <pivotField axis="axisRow" showAll="0">
      <items count="8">
        <item x="1"/>
        <item x="2"/>
        <item x="4"/>
        <item x="3"/>
        <item x="6"/>
        <item x="5"/>
        <item x="0"/>
        <item t="default"/>
      </items>
    </pivotField>
    <pivotField axis="axisRow" showAll="0">
      <items count="73">
        <item x="16"/>
        <item x="20"/>
        <item x="65"/>
        <item x="19"/>
        <item x="49"/>
        <item x="29"/>
        <item x="7"/>
        <item x="24"/>
        <item x="18"/>
        <item x="9"/>
        <item x="1"/>
        <item x="25"/>
        <item x="15"/>
        <item x="4"/>
        <item x="3"/>
        <item x="39"/>
        <item x="13"/>
        <item x="11"/>
        <item x="5"/>
        <item x="27"/>
        <item x="28"/>
        <item x="34"/>
        <item x="6"/>
        <item x="57"/>
        <item x="48"/>
        <item x="59"/>
        <item x="14"/>
        <item x="21"/>
        <item x="22"/>
        <item x="17"/>
        <item x="46"/>
        <item x="31"/>
        <item x="70"/>
        <item x="55"/>
        <item x="44"/>
        <item x="37"/>
        <item x="42"/>
        <item x="58"/>
        <item x="60"/>
        <item x="0"/>
        <item x="2"/>
        <item x="51"/>
        <item x="32"/>
        <item x="67"/>
        <item x="12"/>
        <item x="26"/>
        <item x="54"/>
        <item x="56"/>
        <item x="50"/>
        <item x="38"/>
        <item x="40"/>
        <item x="30"/>
        <item x="45"/>
        <item x="8"/>
        <item x="68"/>
        <item x="61"/>
        <item x="69"/>
        <item x="43"/>
        <item x="10"/>
        <item x="23"/>
        <item x="33"/>
        <item x="35"/>
        <item x="36"/>
        <item x="41"/>
        <item x="47"/>
        <item x="52"/>
        <item x="53"/>
        <item x="62"/>
        <item x="63"/>
        <item x="64"/>
        <item x="66"/>
        <item x="71"/>
        <item t="default"/>
      </items>
    </pivotField>
    <pivotField axis="axisRow" showAll="0">
      <items count="256">
        <item x="6"/>
        <item x="59"/>
        <item x="118"/>
        <item x="82"/>
        <item x="66"/>
        <item x="55"/>
        <item x="57"/>
        <item x="58"/>
        <item x="45"/>
        <item x="4"/>
        <item x="19"/>
        <item x="31"/>
        <item x="123"/>
        <item x="42"/>
        <item x="68"/>
        <item x="30"/>
        <item x="208"/>
        <item x="7"/>
        <item x="133"/>
        <item x="65"/>
        <item x="76"/>
        <item x="2"/>
        <item x="34"/>
        <item x="47"/>
        <item x="38"/>
        <item x="56"/>
        <item x="206"/>
        <item x="112"/>
        <item x="202"/>
        <item x="104"/>
        <item x="11"/>
        <item x="138"/>
        <item x="147"/>
        <item x="37"/>
        <item x="43"/>
        <item x="49"/>
        <item x="125"/>
        <item x="77"/>
        <item x="21"/>
        <item x="106"/>
        <item x="1"/>
        <item x="75"/>
        <item x="51"/>
        <item x="174"/>
        <item x="80"/>
        <item x="73"/>
        <item x="188"/>
        <item x="189"/>
        <item x="141"/>
        <item x="148"/>
        <item x="151"/>
        <item x="25"/>
        <item x="191"/>
        <item x="211"/>
        <item x="127"/>
        <item x="5"/>
        <item x="168"/>
        <item x="12"/>
        <item x="84"/>
        <item x="85"/>
        <item x="90"/>
        <item x="95"/>
        <item x="44"/>
        <item x="120"/>
        <item x="166"/>
        <item x="245"/>
        <item x="122"/>
        <item x="212"/>
        <item x="108"/>
        <item x="109"/>
        <item x="36"/>
        <item x="8"/>
        <item x="83"/>
        <item x="17"/>
        <item x="9"/>
        <item x="33"/>
        <item x="196"/>
        <item x="61"/>
        <item x="164"/>
        <item x="157"/>
        <item x="140"/>
        <item x="246"/>
        <item x="52"/>
        <item x="242"/>
        <item x="156"/>
        <item x="54"/>
        <item x="161"/>
        <item x="18"/>
        <item x="63"/>
        <item x="105"/>
        <item x="219"/>
        <item x="16"/>
        <item x="203"/>
        <item x="86"/>
        <item x="152"/>
        <item x="197"/>
        <item x="46"/>
        <item x="48"/>
        <item x="200"/>
        <item x="69"/>
        <item x="119"/>
        <item x="131"/>
        <item x="186"/>
        <item x="128"/>
        <item x="121"/>
        <item x="192"/>
        <item x="185"/>
        <item x="204"/>
        <item x="114"/>
        <item x="24"/>
        <item x="72"/>
        <item x="184"/>
        <item x="247"/>
        <item x="171"/>
        <item x="60"/>
        <item x="103"/>
        <item x="107"/>
        <item x="221"/>
        <item x="70"/>
        <item x="222"/>
        <item x="0"/>
        <item x="3"/>
        <item x="10"/>
        <item x="13"/>
        <item x="14"/>
        <item x="15"/>
        <item x="20"/>
        <item x="22"/>
        <item x="23"/>
        <item x="26"/>
        <item x="27"/>
        <item x="28"/>
        <item x="29"/>
        <item x="32"/>
        <item x="35"/>
        <item x="39"/>
        <item x="40"/>
        <item x="41"/>
        <item x="50"/>
        <item x="53"/>
        <item x="62"/>
        <item x="64"/>
        <item x="67"/>
        <item x="71"/>
        <item x="74"/>
        <item x="78"/>
        <item x="79"/>
        <item x="81"/>
        <item x="87"/>
        <item x="88"/>
        <item x="89"/>
        <item x="91"/>
        <item x="92"/>
        <item x="93"/>
        <item x="94"/>
        <item x="96"/>
        <item x="97"/>
        <item x="98"/>
        <item x="99"/>
        <item x="100"/>
        <item x="101"/>
        <item x="102"/>
        <item x="110"/>
        <item x="111"/>
        <item x="113"/>
        <item x="115"/>
        <item x="116"/>
        <item x="117"/>
        <item x="124"/>
        <item x="126"/>
        <item x="129"/>
        <item x="130"/>
        <item x="132"/>
        <item x="134"/>
        <item x="135"/>
        <item x="136"/>
        <item x="137"/>
        <item x="139"/>
        <item x="142"/>
        <item x="143"/>
        <item x="144"/>
        <item x="145"/>
        <item x="146"/>
        <item x="149"/>
        <item x="150"/>
        <item x="153"/>
        <item x="154"/>
        <item x="155"/>
        <item x="158"/>
        <item x="159"/>
        <item x="160"/>
        <item x="162"/>
        <item x="163"/>
        <item x="165"/>
        <item x="167"/>
        <item x="169"/>
        <item x="170"/>
        <item x="172"/>
        <item x="173"/>
        <item x="175"/>
        <item x="176"/>
        <item x="177"/>
        <item x="178"/>
        <item x="179"/>
        <item x="180"/>
        <item x="181"/>
        <item x="182"/>
        <item x="183"/>
        <item x="187"/>
        <item x="190"/>
        <item x="193"/>
        <item x="194"/>
        <item x="195"/>
        <item x="198"/>
        <item x="199"/>
        <item x="201"/>
        <item x="205"/>
        <item x="207"/>
        <item x="209"/>
        <item x="210"/>
        <item x="213"/>
        <item x="214"/>
        <item x="215"/>
        <item x="216"/>
        <item x="217"/>
        <item x="218"/>
        <item x="220"/>
        <item x="223"/>
        <item x="224"/>
        <item x="225"/>
        <item x="226"/>
        <item x="227"/>
        <item x="228"/>
        <item x="229"/>
        <item x="230"/>
        <item x="231"/>
        <item x="232"/>
        <item x="233"/>
        <item x="234"/>
        <item x="235"/>
        <item x="236"/>
        <item x="237"/>
        <item x="238"/>
        <item x="239"/>
        <item x="240"/>
        <item x="241"/>
        <item x="243"/>
        <item x="244"/>
        <item x="248"/>
        <item x="249"/>
        <item x="250"/>
        <item x="251"/>
        <item x="252"/>
        <item x="253"/>
        <item x="254"/>
        <item t="default"/>
      </items>
    </pivotField>
    <pivotField dataField="1" numFmtId="4" showAll="0"/>
    <pivotField dataField="1" numFmtId="4" showAll="0"/>
    <pivotField dataField="1" showAll="0"/>
    <pivotField dataField="1" showAll="0"/>
  </pivotFields>
  <rowFields count="4">
    <field x="0"/>
    <field x="1"/>
    <field x="2"/>
    <field x="3"/>
  </rowFields>
  <rowItems count="1077">
    <i>
      <x/>
    </i>
    <i r="1">
      <x/>
    </i>
    <i r="2">
      <x v="4"/>
    </i>
    <i r="3">
      <x v="36"/>
    </i>
    <i r="3">
      <x v="207"/>
    </i>
    <i r="2">
      <x v="6"/>
    </i>
    <i r="3">
      <x v="38"/>
    </i>
    <i r="3">
      <x v="127"/>
    </i>
    <i r="2">
      <x v="13"/>
    </i>
    <i r="3">
      <x/>
    </i>
    <i r="3">
      <x v="3"/>
    </i>
    <i r="3">
      <x v="17"/>
    </i>
    <i r="3">
      <x v="30"/>
    </i>
    <i r="3">
      <x v="55"/>
    </i>
    <i r="3">
      <x v="71"/>
    </i>
    <i r="3">
      <x v="74"/>
    </i>
    <i r="3">
      <x v="86"/>
    </i>
    <i r="3">
      <x v="122"/>
    </i>
    <i r="2">
      <x v="14"/>
    </i>
    <i r="3">
      <x v="9"/>
    </i>
    <i r="3">
      <x v="64"/>
    </i>
    <i r="2">
      <x v="18"/>
    </i>
    <i r="3">
      <x v="57"/>
    </i>
    <i r="3">
      <x v="73"/>
    </i>
    <i r="3">
      <x v="87"/>
    </i>
    <i r="3">
      <x v="91"/>
    </i>
    <i r="3">
      <x v="111"/>
    </i>
    <i r="3">
      <x v="123"/>
    </i>
    <i r="3">
      <x v="124"/>
    </i>
    <i r="3">
      <x v="125"/>
    </i>
    <i r="2">
      <x v="22"/>
    </i>
    <i r="3">
      <x v="10"/>
    </i>
    <i r="3">
      <x v="106"/>
    </i>
    <i r="3">
      <x v="126"/>
    </i>
    <i r="2">
      <x v="40"/>
    </i>
    <i r="3">
      <x v="121"/>
    </i>
    <i r="2">
      <x v="53"/>
    </i>
    <i r="3">
      <x v="128"/>
    </i>
    <i r="3">
      <x v="172"/>
    </i>
    <i r="1">
      <x v="1"/>
    </i>
    <i r="2">
      <x v="9"/>
    </i>
    <i r="3">
      <x v="46"/>
    </i>
    <i r="3">
      <x v="47"/>
    </i>
    <i r="3">
      <x v="109"/>
    </i>
    <i r="2">
      <x v="17"/>
    </i>
    <i r="3">
      <x v="18"/>
    </i>
    <i r="3">
      <x v="52"/>
    </i>
    <i r="3">
      <x v="60"/>
    </i>
    <i r="3">
      <x v="129"/>
    </i>
    <i r="3">
      <x v="130"/>
    </i>
    <i r="2">
      <x v="42"/>
    </i>
    <i r="3">
      <x v="45"/>
    </i>
    <i r="3">
      <x v="102"/>
    </i>
    <i r="3">
      <x v="144"/>
    </i>
    <i r="3">
      <x v="208"/>
    </i>
    <i r="2">
      <x v="43"/>
    </i>
    <i r="3">
      <x v="105"/>
    </i>
    <i r="2">
      <x v="44"/>
    </i>
    <i r="3">
      <x v="38"/>
    </i>
    <i r="3">
      <x v="131"/>
    </i>
    <i r="2">
      <x v="58"/>
    </i>
    <i r="3">
      <x v="51"/>
    </i>
    <i r="3">
      <x v="209"/>
    </i>
    <i r="1">
      <x v="2"/>
    </i>
    <i r="2">
      <x v="21"/>
    </i>
    <i r="3">
      <x v="37"/>
    </i>
    <i r="3">
      <x v="210"/>
    </i>
    <i r="2">
      <x v="25"/>
    </i>
    <i r="3">
      <x v="128"/>
    </i>
    <i r="3">
      <x v="211"/>
    </i>
    <i r="2">
      <x v="26"/>
    </i>
    <i r="3">
      <x v="22"/>
    </i>
    <i r="3">
      <x v="75"/>
    </i>
    <i r="3">
      <x v="181"/>
    </i>
    <i r="2">
      <x v="33"/>
    </i>
    <i r="3">
      <x v="31"/>
    </i>
    <i r="3">
      <x v="74"/>
    </i>
    <i r="3">
      <x v="177"/>
    </i>
    <i r="2">
      <x v="47"/>
    </i>
    <i r="3">
      <x v="80"/>
    </i>
    <i r="1">
      <x v="3"/>
    </i>
    <i r="2">
      <x v="16"/>
    </i>
    <i r="3">
      <x v="11"/>
    </i>
    <i r="3">
      <x v="15"/>
    </i>
    <i r="3">
      <x v="132"/>
    </i>
    <i r="3">
      <x v="133"/>
    </i>
    <i r="1">
      <x v="4"/>
    </i>
    <i r="2">
      <x v="5"/>
    </i>
    <i r="3">
      <x v="4"/>
    </i>
    <i r="3">
      <x v="14"/>
    </i>
    <i r="3">
      <x v="99"/>
    </i>
    <i r="3">
      <x v="142"/>
    </i>
    <i r="2">
      <x v="7"/>
    </i>
    <i r="3">
      <x v="42"/>
    </i>
    <i r="3">
      <x v="82"/>
    </i>
    <i r="3">
      <x v="85"/>
    </i>
    <i r="3">
      <x v="139"/>
    </i>
    <i r="2">
      <x v="11"/>
    </i>
    <i r="3">
      <x v="1"/>
    </i>
    <i r="3">
      <x v="5"/>
    </i>
    <i r="3">
      <x v="6"/>
    </i>
    <i r="3">
      <x v="7"/>
    </i>
    <i r="3">
      <x v="25"/>
    </i>
    <i r="3">
      <x v="114"/>
    </i>
    <i r="2">
      <x v="19"/>
    </i>
    <i r="3">
      <x v="141"/>
    </i>
    <i r="3">
      <x v="215"/>
    </i>
    <i r="2">
      <x v="20"/>
    </i>
    <i r="3">
      <x v="19"/>
    </i>
    <i r="3">
      <x v="198"/>
    </i>
    <i r="3">
      <x v="251"/>
    </i>
    <i r="2">
      <x v="45"/>
    </i>
    <i r="3">
      <x v="77"/>
    </i>
    <i r="3">
      <x v="88"/>
    </i>
    <i r="3">
      <x v="98"/>
    </i>
    <i r="3">
      <x v="140"/>
    </i>
    <i r="1">
      <x v="5"/>
    </i>
    <i r="2">
      <x/>
    </i>
    <i r="3">
      <x v="33"/>
    </i>
    <i r="3">
      <x v="70"/>
    </i>
    <i r="3">
      <x v="212"/>
    </i>
    <i r="2">
      <x v="1"/>
    </i>
    <i r="3">
      <x v="8"/>
    </i>
    <i r="3">
      <x v="62"/>
    </i>
    <i r="3">
      <x v="96"/>
    </i>
    <i r="3">
      <x v="157"/>
    </i>
    <i r="3">
      <x v="213"/>
    </i>
    <i r="2">
      <x v="3"/>
    </i>
    <i r="3">
      <x v="13"/>
    </i>
    <i r="3">
      <x v="34"/>
    </i>
    <i r="2">
      <x v="8"/>
    </i>
    <i r="3">
      <x v="76"/>
    </i>
    <i r="3">
      <x v="135"/>
    </i>
    <i r="3">
      <x v="136"/>
    </i>
    <i r="3">
      <x v="137"/>
    </i>
    <i r="2">
      <x v="12"/>
    </i>
    <i r="3">
      <x v="134"/>
    </i>
    <i r="2">
      <x v="27"/>
    </i>
    <i r="3">
      <x v="23"/>
    </i>
    <i r="2">
      <x v="28"/>
    </i>
    <i r="3">
      <x v="35"/>
    </i>
    <i r="3">
      <x v="84"/>
    </i>
    <i r="3">
      <x v="97"/>
    </i>
    <i r="3">
      <x v="187"/>
    </i>
    <i r="2">
      <x v="29"/>
    </i>
    <i r="3">
      <x v="24"/>
    </i>
    <i r="2">
      <x v="55"/>
    </i>
    <i r="3">
      <x v="95"/>
    </i>
    <i r="2">
      <x v="59"/>
    </i>
    <i r="3">
      <x v="138"/>
    </i>
    <i r="2">
      <x v="63"/>
    </i>
    <i r="3">
      <x v="214"/>
    </i>
    <i r="1">
      <x v="6"/>
    </i>
    <i r="2">
      <x v="2"/>
    </i>
    <i r="3">
      <x v="202"/>
    </i>
    <i r="2">
      <x v="10"/>
    </i>
    <i r="3">
      <x v="2"/>
    </i>
    <i r="3">
      <x v="21"/>
    </i>
    <i r="3">
      <x v="29"/>
    </i>
    <i r="3">
      <x v="40"/>
    </i>
    <i r="3">
      <x v="63"/>
    </i>
    <i r="3">
      <x v="205"/>
    </i>
    <i r="2">
      <x v="31"/>
    </i>
    <i r="3">
      <x v="184"/>
    </i>
    <i r="2">
      <x v="34"/>
    </i>
    <i r="3">
      <x v="115"/>
    </i>
    <i r="3">
      <x v="161"/>
    </i>
    <i r="3">
      <x v="203"/>
    </i>
    <i r="3">
      <x v="254"/>
    </i>
    <i r="2">
      <x v="39"/>
    </i>
    <i r="3">
      <x v="43"/>
    </i>
    <i r="3">
      <x v="120"/>
    </i>
    <i r="3">
      <x v="199"/>
    </i>
    <i r="2">
      <x v="57"/>
    </i>
    <i r="3">
      <x v="201"/>
    </i>
    <i r="2">
      <x v="64"/>
    </i>
    <i r="3">
      <x v="206"/>
    </i>
    <i r="2">
      <x v="69"/>
    </i>
    <i r="3">
      <x v="200"/>
    </i>
    <i r="2">
      <x v="70"/>
    </i>
    <i r="3">
      <x v="204"/>
    </i>
    <i>
      <x v="1"/>
    </i>
    <i r="1">
      <x v="1"/>
    </i>
    <i r="2">
      <x v="9"/>
    </i>
    <i r="3">
      <x v="46"/>
    </i>
    <i r="2">
      <x v="54"/>
    </i>
    <i r="3">
      <x v="92"/>
    </i>
    <i r="1">
      <x v="2"/>
    </i>
    <i r="2">
      <x v="21"/>
    </i>
    <i r="3">
      <x v="37"/>
    </i>
    <i r="1">
      <x v="4"/>
    </i>
    <i r="2">
      <x v="11"/>
    </i>
    <i r="3">
      <x v="6"/>
    </i>
    <i r="1">
      <x v="6"/>
    </i>
    <i r="2">
      <x v="2"/>
    </i>
    <i r="3">
      <x v="28"/>
    </i>
    <i r="2">
      <x v="24"/>
    </i>
    <i r="3">
      <x v="16"/>
    </i>
    <i r="2">
      <x v="39"/>
    </i>
    <i r="3">
      <x v="199"/>
    </i>
    <i>
      <x v="2"/>
    </i>
    <i r="1">
      <x/>
    </i>
    <i r="2">
      <x v="6"/>
    </i>
    <i r="3">
      <x v="38"/>
    </i>
    <i r="3">
      <x v="58"/>
    </i>
    <i r="3">
      <x v="127"/>
    </i>
    <i r="2">
      <x v="13"/>
    </i>
    <i r="3">
      <x v="3"/>
    </i>
    <i r="3">
      <x v="71"/>
    </i>
    <i r="3">
      <x v="72"/>
    </i>
    <i r="3">
      <x v="90"/>
    </i>
    <i r="2">
      <x v="18"/>
    </i>
    <i r="3">
      <x v="91"/>
    </i>
    <i r="3">
      <x v="124"/>
    </i>
    <i r="2">
      <x v="22"/>
    </i>
    <i r="3">
      <x v="10"/>
    </i>
    <i r="3">
      <x v="126"/>
    </i>
    <i r="2">
      <x v="35"/>
    </i>
    <i r="3">
      <x v="44"/>
    </i>
    <i r="3">
      <x v="147"/>
    </i>
    <i r="2">
      <x v="40"/>
    </i>
    <i r="3">
      <x v="225"/>
    </i>
    <i r="2">
      <x v="53"/>
    </i>
    <i r="3">
      <x v="128"/>
    </i>
    <i r="2">
      <x v="62"/>
    </i>
    <i r="3">
      <x v="146"/>
    </i>
    <i r="1">
      <x v="2"/>
    </i>
    <i r="2">
      <x v="15"/>
    </i>
    <i r="3">
      <x v="60"/>
    </i>
    <i r="3">
      <x v="151"/>
    </i>
    <i r="3">
      <x v="152"/>
    </i>
    <i r="3">
      <x v="153"/>
    </i>
    <i r="3">
      <x v="154"/>
    </i>
    <i r="2">
      <x v="21"/>
    </i>
    <i r="3">
      <x v="37"/>
    </i>
    <i r="3">
      <x v="226"/>
    </i>
    <i r="2">
      <x v="26"/>
    </i>
    <i r="3">
      <x v="22"/>
    </i>
    <i r="3">
      <x v="75"/>
    </i>
    <i r="2">
      <x v="47"/>
    </i>
    <i r="3">
      <x v="80"/>
    </i>
    <i r="3">
      <x v="117"/>
    </i>
    <i r="2">
      <x v="49"/>
    </i>
    <i r="3">
      <x v="59"/>
    </i>
    <i r="3">
      <x v="93"/>
    </i>
    <i r="3">
      <x v="148"/>
    </i>
    <i r="3">
      <x v="149"/>
    </i>
    <i r="3">
      <x v="150"/>
    </i>
    <i r="3">
      <x v="162"/>
    </i>
    <i r="2">
      <x v="50"/>
    </i>
    <i r="3">
      <x v="61"/>
    </i>
    <i r="3">
      <x v="155"/>
    </i>
    <i r="3">
      <x v="156"/>
    </i>
    <i r="1">
      <x v="3"/>
    </i>
    <i r="2">
      <x v="16"/>
    </i>
    <i r="3">
      <x v="11"/>
    </i>
    <i r="3">
      <x v="15"/>
    </i>
    <i r="3">
      <x v="132"/>
    </i>
    <i r="1">
      <x v="4"/>
    </i>
    <i r="2">
      <x v="5"/>
    </i>
    <i r="3">
      <x v="142"/>
    </i>
    <i r="2">
      <x v="7"/>
    </i>
    <i r="3">
      <x v="42"/>
    </i>
    <i r="2">
      <x v="11"/>
    </i>
    <i r="3">
      <x v="6"/>
    </i>
    <i r="2">
      <x v="19"/>
    </i>
    <i r="3">
      <x v="141"/>
    </i>
    <i r="1">
      <x v="5"/>
    </i>
    <i r="2">
      <x/>
    </i>
    <i r="3">
      <x v="33"/>
    </i>
    <i r="3">
      <x v="70"/>
    </i>
    <i r="3">
      <x v="119"/>
    </i>
    <i r="2">
      <x v="1"/>
    </i>
    <i r="3">
      <x v="62"/>
    </i>
    <i r="3">
      <x v="96"/>
    </i>
    <i r="3">
      <x v="157"/>
    </i>
    <i r="2">
      <x v="3"/>
    </i>
    <i r="3">
      <x v="13"/>
    </i>
    <i r="2">
      <x v="28"/>
    </i>
    <i r="3">
      <x v="35"/>
    </i>
    <i r="2">
      <x v="63"/>
    </i>
    <i r="3">
      <x v="158"/>
    </i>
    <i r="1">
      <x v="6"/>
    </i>
    <i r="2">
      <x v="10"/>
    </i>
    <i r="3">
      <x v="29"/>
    </i>
    <i r="3">
      <x v="104"/>
    </i>
    <i>
      <x v="3"/>
    </i>
    <i r="1">
      <x/>
    </i>
    <i r="2">
      <x v="6"/>
    </i>
    <i r="3">
      <x v="38"/>
    </i>
    <i r="2">
      <x v="13"/>
    </i>
    <i r="3">
      <x v="3"/>
    </i>
    <i r="3">
      <x v="72"/>
    </i>
    <i r="3">
      <x v="86"/>
    </i>
    <i r="2">
      <x v="18"/>
    </i>
    <i r="3">
      <x v="57"/>
    </i>
    <i r="2">
      <x v="22"/>
    </i>
    <i r="3">
      <x v="10"/>
    </i>
    <i r="3">
      <x v="126"/>
    </i>
    <i r="1">
      <x v="2"/>
    </i>
    <i r="2">
      <x v="15"/>
    </i>
    <i r="3">
      <x v="60"/>
    </i>
    <i r="3">
      <x v="152"/>
    </i>
    <i r="2">
      <x v="23"/>
    </i>
    <i r="3">
      <x v="48"/>
    </i>
    <i r="2">
      <x v="26"/>
    </i>
    <i r="3">
      <x v="22"/>
    </i>
    <i r="1">
      <x v="3"/>
    </i>
    <i r="2">
      <x v="16"/>
    </i>
    <i r="3">
      <x v="11"/>
    </i>
    <i r="3">
      <x v="15"/>
    </i>
    <i r="1">
      <x v="4"/>
    </i>
    <i r="2">
      <x v="11"/>
    </i>
    <i r="3">
      <x v="1"/>
    </i>
    <i r="3">
      <x v="7"/>
    </i>
    <i r="2">
      <x v="20"/>
    </i>
    <i r="3">
      <x v="19"/>
    </i>
    <i r="1">
      <x v="5"/>
    </i>
    <i r="2">
      <x/>
    </i>
    <i r="3">
      <x v="235"/>
    </i>
    <i r="2">
      <x v="1"/>
    </i>
    <i r="3">
      <x v="8"/>
    </i>
    <i r="3">
      <x v="157"/>
    </i>
    <i r="2">
      <x v="3"/>
    </i>
    <i r="3">
      <x v="34"/>
    </i>
    <i r="2">
      <x v="8"/>
    </i>
    <i r="3">
      <x v="137"/>
    </i>
    <i r="2">
      <x v="27"/>
    </i>
    <i r="3">
      <x v="23"/>
    </i>
    <i r="2">
      <x v="28"/>
    </i>
    <i r="3">
      <x v="35"/>
    </i>
    <i r="2">
      <x v="55"/>
    </i>
    <i r="3">
      <x v="95"/>
    </i>
    <i r="2">
      <x v="59"/>
    </i>
    <i r="3">
      <x v="138"/>
    </i>
    <i r="1">
      <x v="6"/>
    </i>
    <i r="2">
      <x v="10"/>
    </i>
    <i r="3">
      <x v="2"/>
    </i>
    <i r="3">
      <x v="29"/>
    </i>
    <i r="3">
      <x v="51"/>
    </i>
    <i r="3">
      <x v="63"/>
    </i>
    <i r="3">
      <x v="100"/>
    </i>
    <i r="3">
      <x v="234"/>
    </i>
    <i r="2">
      <x v="39"/>
    </i>
    <i r="3">
      <x v="143"/>
    </i>
    <i>
      <x v="4"/>
    </i>
    <i r="1">
      <x/>
    </i>
    <i r="2">
      <x v="4"/>
    </i>
    <i r="3">
      <x v="12"/>
    </i>
    <i r="3">
      <x v="36"/>
    </i>
    <i r="3">
      <x v="54"/>
    </i>
    <i r="3">
      <x v="66"/>
    </i>
    <i r="3">
      <x v="107"/>
    </i>
    <i r="3">
      <x v="169"/>
    </i>
    <i r="3">
      <x v="207"/>
    </i>
    <i r="2">
      <x v="6"/>
    </i>
    <i r="3">
      <x v="38"/>
    </i>
    <i r="3">
      <x v="127"/>
    </i>
    <i r="2">
      <x v="13"/>
    </i>
    <i r="3">
      <x/>
    </i>
    <i r="3">
      <x v="3"/>
    </i>
    <i r="3">
      <x v="17"/>
    </i>
    <i r="3">
      <x v="30"/>
    </i>
    <i r="3">
      <x v="55"/>
    </i>
    <i r="3">
      <x v="71"/>
    </i>
    <i r="3">
      <x v="72"/>
    </i>
    <i r="3">
      <x v="74"/>
    </i>
    <i r="3">
      <x v="122"/>
    </i>
    <i r="3">
      <x v="253"/>
    </i>
    <i r="2">
      <x v="14"/>
    </i>
    <i r="3">
      <x v="9"/>
    </i>
    <i r="3">
      <x v="12"/>
    </i>
    <i r="3">
      <x v="168"/>
    </i>
    <i r="2">
      <x v="18"/>
    </i>
    <i r="3">
      <x v="111"/>
    </i>
    <i r="2">
      <x v="22"/>
    </i>
    <i r="3">
      <x v="106"/>
    </i>
    <i r="3">
      <x v="126"/>
    </i>
    <i r="2">
      <x v="35"/>
    </i>
    <i r="3">
      <x v="44"/>
    </i>
    <i r="2">
      <x v="40"/>
    </i>
    <i r="3">
      <x v="66"/>
    </i>
    <i r="3">
      <x v="252"/>
    </i>
    <i r="2">
      <x v="41"/>
    </i>
    <i r="3">
      <x v="21"/>
    </i>
    <i r="3">
      <x v="38"/>
    </i>
    <i r="3">
      <x v="89"/>
    </i>
    <i r="3">
      <x v="240"/>
    </i>
    <i r="2">
      <x v="48"/>
    </i>
    <i r="3">
      <x v="66"/>
    </i>
    <i r="2">
      <x v="52"/>
    </i>
    <i r="3">
      <x v="66"/>
    </i>
    <i r="3">
      <x v="103"/>
    </i>
    <i r="3">
      <x v="239"/>
    </i>
    <i r="2">
      <x v="53"/>
    </i>
    <i r="3">
      <x v="101"/>
    </i>
    <i r="3">
      <x v="128"/>
    </i>
    <i r="3">
      <x v="172"/>
    </i>
    <i r="2">
      <x v="65"/>
    </i>
    <i r="3">
      <x v="170"/>
    </i>
    <i r="3">
      <x v="171"/>
    </i>
    <i r="1">
      <x v="1"/>
    </i>
    <i r="2">
      <x v="17"/>
    </i>
    <i r="3">
      <x v="18"/>
    </i>
    <i r="3">
      <x v="129"/>
    </i>
    <i r="3">
      <x v="130"/>
    </i>
    <i r="3">
      <x v="173"/>
    </i>
    <i r="3">
      <x v="241"/>
    </i>
    <i r="2">
      <x v="42"/>
    </i>
    <i r="3">
      <x v="45"/>
    </i>
    <i r="3">
      <x v="102"/>
    </i>
    <i r="3">
      <x v="220"/>
    </i>
    <i r="2">
      <x v="44"/>
    </i>
    <i r="3">
      <x v="41"/>
    </i>
    <i r="3">
      <x v="131"/>
    </i>
    <i r="2">
      <x v="54"/>
    </i>
    <i r="3">
      <x v="12"/>
    </i>
    <i r="1">
      <x v="2"/>
    </i>
    <i r="2">
      <x v="15"/>
    </i>
    <i r="3">
      <x v="152"/>
    </i>
    <i r="3">
      <x v="176"/>
    </i>
    <i r="2">
      <x v="21"/>
    </i>
    <i r="3">
      <x v="37"/>
    </i>
    <i r="2">
      <x v="23"/>
    </i>
    <i r="3">
      <x v="48"/>
    </i>
    <i r="3">
      <x v="242"/>
    </i>
    <i r="2">
      <x v="25"/>
    </i>
    <i r="3">
      <x v="20"/>
    </i>
    <i r="2">
      <x v="26"/>
    </i>
    <i r="3">
      <x v="75"/>
    </i>
    <i r="3">
      <x v="181"/>
    </i>
    <i r="2">
      <x v="33"/>
    </i>
    <i r="3">
      <x v="31"/>
    </i>
    <i r="3">
      <x v="177"/>
    </i>
    <i r="2">
      <x v="37"/>
    </i>
    <i r="3">
      <x v="41"/>
    </i>
    <i r="3">
      <x v="178"/>
    </i>
    <i r="3">
      <x v="179"/>
    </i>
    <i r="3">
      <x v="180"/>
    </i>
    <i r="3">
      <x v="243"/>
    </i>
    <i r="3">
      <x v="244"/>
    </i>
    <i r="2">
      <x v="47"/>
    </i>
    <i r="3">
      <x v="80"/>
    </i>
    <i r="2">
      <x v="61"/>
    </i>
    <i r="3">
      <x v="145"/>
    </i>
    <i r="1">
      <x v="3"/>
    </i>
    <i r="2">
      <x v="16"/>
    </i>
    <i r="3">
      <x v="11"/>
    </i>
    <i r="3">
      <x v="15"/>
    </i>
    <i r="3">
      <x v="132"/>
    </i>
    <i r="2">
      <x v="46"/>
    </i>
    <i r="3">
      <x v="175"/>
    </i>
    <i r="2">
      <x v="66"/>
    </i>
    <i r="3">
      <x v="174"/>
    </i>
    <i r="1">
      <x v="4"/>
    </i>
    <i r="2">
      <x v="5"/>
    </i>
    <i r="3">
      <x v="4"/>
    </i>
    <i r="3">
      <x v="142"/>
    </i>
    <i r="2">
      <x v="7"/>
    </i>
    <i r="3">
      <x v="139"/>
    </i>
    <i r="2">
      <x v="11"/>
    </i>
    <i r="3">
      <x v="1"/>
    </i>
    <i r="3">
      <x v="5"/>
    </i>
    <i r="3">
      <x v="6"/>
    </i>
    <i r="3">
      <x v="7"/>
    </i>
    <i r="3">
      <x v="25"/>
    </i>
    <i r="3">
      <x v="114"/>
    </i>
    <i r="2">
      <x v="19"/>
    </i>
    <i r="3">
      <x v="79"/>
    </i>
    <i r="2">
      <x v="20"/>
    </i>
    <i r="3">
      <x v="19"/>
    </i>
    <i r="3">
      <x v="198"/>
    </i>
    <i r="2">
      <x v="45"/>
    </i>
    <i r="3">
      <x v="77"/>
    </i>
    <i r="3">
      <x v="78"/>
    </i>
    <i r="1">
      <x v="5"/>
    </i>
    <i r="2">
      <x/>
    </i>
    <i r="3">
      <x v="33"/>
    </i>
    <i r="3">
      <x v="50"/>
    </i>
    <i r="3">
      <x v="70"/>
    </i>
    <i r="3">
      <x v="212"/>
    </i>
    <i r="2">
      <x v="1"/>
    </i>
    <i r="3">
      <x v="62"/>
    </i>
    <i r="3">
      <x v="96"/>
    </i>
    <i r="3">
      <x v="157"/>
    </i>
    <i r="2">
      <x v="3"/>
    </i>
    <i r="3">
      <x v="13"/>
    </i>
    <i r="3">
      <x v="34"/>
    </i>
    <i r="3">
      <x v="186"/>
    </i>
    <i r="2">
      <x v="8"/>
    </i>
    <i r="3">
      <x v="76"/>
    </i>
    <i r="3">
      <x v="94"/>
    </i>
    <i r="3">
      <x v="135"/>
    </i>
    <i r="3">
      <x v="136"/>
    </i>
    <i r="3">
      <x v="137"/>
    </i>
    <i r="2">
      <x v="12"/>
    </i>
    <i r="3">
      <x v="26"/>
    </i>
    <i r="3">
      <x v="32"/>
    </i>
    <i r="3">
      <x v="49"/>
    </i>
    <i r="3">
      <x v="163"/>
    </i>
    <i r="3">
      <x v="182"/>
    </i>
    <i r="3">
      <x v="245"/>
    </i>
    <i r="2">
      <x v="27"/>
    </i>
    <i r="3">
      <x v="23"/>
    </i>
    <i r="2">
      <x v="28"/>
    </i>
    <i r="3">
      <x v="35"/>
    </i>
    <i r="3">
      <x v="84"/>
    </i>
    <i r="3">
      <x v="97"/>
    </i>
    <i r="3">
      <x v="187"/>
    </i>
    <i r="2">
      <x v="29"/>
    </i>
    <i r="3">
      <x v="12"/>
    </i>
    <i r="3">
      <x v="24"/>
    </i>
    <i r="2">
      <x v="38"/>
    </i>
    <i r="3">
      <x v="83"/>
    </i>
    <i r="3">
      <x v="183"/>
    </i>
    <i r="3">
      <x v="184"/>
    </i>
    <i r="2">
      <x v="55"/>
    </i>
    <i r="3">
      <x v="185"/>
    </i>
    <i r="2">
      <x v="59"/>
    </i>
    <i r="3">
      <x v="138"/>
    </i>
    <i r="1">
      <x v="6"/>
    </i>
    <i r="2">
      <x v="2"/>
    </i>
    <i r="3">
      <x v="230"/>
    </i>
    <i r="2">
      <x v="10"/>
    </i>
    <i r="3">
      <x v="2"/>
    </i>
    <i r="3">
      <x v="21"/>
    </i>
    <i r="3">
      <x v="29"/>
    </i>
    <i r="3">
      <x v="40"/>
    </i>
    <i r="3">
      <x v="51"/>
    </i>
    <i r="3">
      <x v="63"/>
    </i>
    <i r="3">
      <x v="100"/>
    </i>
    <i r="3">
      <x v="104"/>
    </i>
    <i r="3">
      <x v="190"/>
    </i>
    <i r="2">
      <x v="24"/>
    </i>
    <i r="3">
      <x v="167"/>
    </i>
    <i r="2">
      <x v="31"/>
    </i>
    <i r="3">
      <x v="110"/>
    </i>
    <i r="2">
      <x v="36"/>
    </i>
    <i r="3">
      <x v="166"/>
    </i>
    <i r="3">
      <x v="237"/>
    </i>
    <i r="2">
      <x v="39"/>
    </i>
    <i r="3">
      <x v="108"/>
    </i>
    <i r="3">
      <x v="165"/>
    </i>
    <i r="2">
      <x v="51"/>
    </i>
    <i r="3">
      <x v="118"/>
    </i>
    <i r="3">
      <x v="164"/>
    </i>
    <i r="2">
      <x v="69"/>
    </i>
    <i r="3">
      <x v="238"/>
    </i>
    <i>
      <x v="5"/>
    </i>
    <i r="1">
      <x/>
    </i>
    <i r="2">
      <x v="4"/>
    </i>
    <i r="3">
      <x v="54"/>
    </i>
    <i r="2">
      <x v="13"/>
    </i>
    <i r="3">
      <x v="17"/>
    </i>
    <i r="3">
      <x v="55"/>
    </i>
    <i r="2">
      <x v="40"/>
    </i>
    <i r="3">
      <x v="12"/>
    </i>
    <i r="3">
      <x v="53"/>
    </i>
    <i r="3">
      <x v="67"/>
    </i>
    <i r="1">
      <x v="1"/>
    </i>
    <i r="2">
      <x v="42"/>
    </i>
    <i r="3">
      <x v="45"/>
    </i>
    <i r="3">
      <x v="220"/>
    </i>
    <i r="3">
      <x v="221"/>
    </i>
    <i r="2">
      <x v="44"/>
    </i>
    <i r="3">
      <x v="222"/>
    </i>
    <i r="2">
      <x v="68"/>
    </i>
    <i r="3">
      <x v="208"/>
    </i>
    <i r="1">
      <x v="2"/>
    </i>
    <i r="2">
      <x v="15"/>
    </i>
    <i r="3">
      <x v="60"/>
    </i>
    <i r="2">
      <x v="37"/>
    </i>
    <i r="3">
      <x v="41"/>
    </i>
    <i r="3">
      <x v="178"/>
    </i>
    <i r="3">
      <x v="224"/>
    </i>
    <i r="2">
      <x v="61"/>
    </i>
    <i r="3">
      <x v="145"/>
    </i>
    <i r="1">
      <x v="3"/>
    </i>
    <i r="2">
      <x v="16"/>
    </i>
    <i r="3">
      <x v="11"/>
    </i>
    <i r="2">
      <x v="60"/>
    </i>
    <i r="3">
      <x v="20"/>
    </i>
    <i r="3">
      <x v="223"/>
    </i>
    <i r="1">
      <x v="4"/>
    </i>
    <i r="2">
      <x v="7"/>
    </i>
    <i r="3">
      <x v="85"/>
    </i>
    <i r="2">
      <x v="20"/>
    </i>
    <i r="3">
      <x v="19"/>
    </i>
    <i r="2">
      <x v="45"/>
    </i>
    <i r="3">
      <x v="78"/>
    </i>
    <i r="1">
      <x v="5"/>
    </i>
    <i r="2">
      <x v="59"/>
    </i>
    <i r="3">
      <x v="138"/>
    </i>
    <i r="1">
      <x v="6"/>
    </i>
    <i r="2">
      <x v="24"/>
    </i>
    <i r="3">
      <x v="16"/>
    </i>
    <i r="2">
      <x v="31"/>
    </i>
    <i r="3">
      <x v="110"/>
    </i>
    <i r="3">
      <x v="218"/>
    </i>
    <i r="2">
      <x v="51"/>
    </i>
    <i r="3">
      <x v="217"/>
    </i>
    <i r="2">
      <x v="56"/>
    </i>
    <i r="3">
      <x v="219"/>
    </i>
    <i>
      <x v="6"/>
    </i>
    <i r="1">
      <x/>
    </i>
    <i r="2">
      <x v="13"/>
    </i>
    <i r="3">
      <x v="3"/>
    </i>
    <i r="2">
      <x v="14"/>
    </i>
    <i r="3">
      <x v="38"/>
    </i>
    <i r="3">
      <x v="116"/>
    </i>
    <i r="2">
      <x v="22"/>
    </i>
    <i r="3">
      <x v="10"/>
    </i>
    <i r="2">
      <x v="65"/>
    </i>
    <i r="3">
      <x v="194"/>
    </i>
    <i r="1">
      <x v="2"/>
    </i>
    <i r="2">
      <x v="15"/>
    </i>
    <i r="3">
      <x v="60"/>
    </i>
    <i r="3">
      <x v="176"/>
    </i>
    <i r="2">
      <x v="21"/>
    </i>
    <i r="3">
      <x v="37"/>
    </i>
    <i r="2">
      <x v="25"/>
    </i>
    <i r="3">
      <x v="20"/>
    </i>
    <i r="3">
      <x v="195"/>
    </i>
    <i r="2">
      <x v="47"/>
    </i>
    <i r="3">
      <x v="56"/>
    </i>
    <i r="1">
      <x v="4"/>
    </i>
    <i r="2">
      <x v="7"/>
    </i>
    <i r="3">
      <x v="82"/>
    </i>
    <i r="3">
      <x v="85"/>
    </i>
    <i r="2">
      <x v="11"/>
    </i>
    <i r="3">
      <x v="7"/>
    </i>
    <i r="2">
      <x v="19"/>
    </i>
    <i r="3">
      <x v="79"/>
    </i>
    <i r="2">
      <x v="45"/>
    </i>
    <i r="3">
      <x v="140"/>
    </i>
    <i r="1">
      <x v="5"/>
    </i>
    <i r="2">
      <x/>
    </i>
    <i r="3">
      <x v="70"/>
    </i>
    <i r="2">
      <x v="12"/>
    </i>
    <i r="3">
      <x v="26"/>
    </i>
    <i r="3">
      <x v="113"/>
    </i>
    <i r="3">
      <x v="196"/>
    </i>
    <i r="2">
      <x v="29"/>
    </i>
    <i r="3">
      <x v="24"/>
    </i>
    <i r="2">
      <x v="38"/>
    </i>
    <i r="3">
      <x v="197"/>
    </i>
    <i>
      <x v="7"/>
    </i>
    <i r="1">
      <x/>
    </i>
    <i r="2">
      <x v="13"/>
    </i>
    <i r="3">
      <x/>
    </i>
    <i r="3">
      <x v="55"/>
    </i>
    <i r="3">
      <x v="72"/>
    </i>
    <i r="2">
      <x v="14"/>
    </i>
    <i r="3">
      <x v="116"/>
    </i>
    <i r="2">
      <x v="48"/>
    </i>
    <i r="3">
      <x v="167"/>
    </i>
    <i r="1">
      <x v="1"/>
    </i>
    <i r="2">
      <x v="54"/>
    </i>
    <i r="3">
      <x v="236"/>
    </i>
    <i r="1">
      <x v="2"/>
    </i>
    <i r="2">
      <x v="23"/>
    </i>
    <i r="3">
      <x v="48"/>
    </i>
    <i r="1">
      <x v="5"/>
    </i>
    <i r="2">
      <x/>
    </i>
    <i r="3">
      <x v="50"/>
    </i>
    <i r="3">
      <x v="70"/>
    </i>
    <i r="2">
      <x v="1"/>
    </i>
    <i r="3">
      <x v="8"/>
    </i>
    <i r="3">
      <x v="62"/>
    </i>
    <i r="3">
      <x v="96"/>
    </i>
    <i r="3">
      <x v="157"/>
    </i>
    <i r="2">
      <x v="3"/>
    </i>
    <i r="3">
      <x v="13"/>
    </i>
    <i r="2">
      <x v="8"/>
    </i>
    <i r="3">
      <x v="76"/>
    </i>
    <i r="3">
      <x v="94"/>
    </i>
    <i r="3">
      <x v="137"/>
    </i>
    <i r="2">
      <x v="12"/>
    </i>
    <i r="3">
      <x v="26"/>
    </i>
    <i r="3">
      <x v="113"/>
    </i>
    <i r="2">
      <x v="27"/>
    </i>
    <i r="3">
      <x v="23"/>
    </i>
    <i r="2">
      <x v="59"/>
    </i>
    <i r="3">
      <x v="138"/>
    </i>
    <i r="1">
      <x v="6"/>
    </i>
    <i r="2">
      <x v="10"/>
    </i>
    <i r="3">
      <x v="2"/>
    </i>
    <i r="3">
      <x v="21"/>
    </i>
    <i r="3">
      <x v="29"/>
    </i>
    <i r="3">
      <x v="40"/>
    </i>
    <i r="3">
      <x v="51"/>
    </i>
    <i r="3">
      <x v="63"/>
    </i>
    <i r="3">
      <x v="100"/>
    </i>
    <i r="2">
      <x v="34"/>
    </i>
    <i r="3">
      <x v="231"/>
    </i>
    <i>
      <x v="8"/>
    </i>
    <i r="1">
      <x/>
    </i>
    <i r="2">
      <x v="14"/>
    </i>
    <i r="3">
      <x v="38"/>
    </i>
    <i r="3">
      <x v="39"/>
    </i>
    <i r="3">
      <x v="64"/>
    </i>
    <i r="3">
      <x v="68"/>
    </i>
    <i r="3">
      <x v="69"/>
    </i>
    <i r="3">
      <x v="89"/>
    </i>
    <i r="3">
      <x v="116"/>
    </i>
    <i r="3">
      <x v="167"/>
    </i>
    <i r="2">
      <x v="32"/>
    </i>
    <i r="3">
      <x v="233"/>
    </i>
    <i r="2">
      <x v="52"/>
    </i>
    <i r="3">
      <x v="66"/>
    </i>
    <i r="3">
      <x v="143"/>
    </i>
    <i r="1">
      <x v="1"/>
    </i>
    <i r="2">
      <x v="17"/>
    </i>
    <i r="3">
      <x v="81"/>
    </i>
    <i r="2">
      <x v="42"/>
    </i>
    <i r="3">
      <x v="102"/>
    </i>
    <i r="1">
      <x v="2"/>
    </i>
    <i r="2">
      <x v="15"/>
    </i>
    <i r="3">
      <x v="60"/>
    </i>
    <i r="2">
      <x v="37"/>
    </i>
    <i r="3">
      <x v="178"/>
    </i>
    <i r="2">
      <x v="49"/>
    </i>
    <i r="3">
      <x v="59"/>
    </i>
    <i r="3">
      <x v="93"/>
    </i>
    <i r="3">
      <x v="150"/>
    </i>
    <i r="3">
      <x v="162"/>
    </i>
    <i r="2">
      <x v="50"/>
    </i>
    <i r="3">
      <x v="61"/>
    </i>
    <i r="3">
      <x v="155"/>
    </i>
    <i r="1">
      <x v="3"/>
    </i>
    <i r="2">
      <x v="16"/>
    </i>
    <i r="3">
      <x v="11"/>
    </i>
    <i r="3">
      <x v="15"/>
    </i>
    <i r="1">
      <x v="4"/>
    </i>
    <i r="2">
      <x v="5"/>
    </i>
    <i r="3">
      <x v="14"/>
    </i>
    <i r="3">
      <x v="142"/>
    </i>
    <i r="2">
      <x v="7"/>
    </i>
    <i r="3">
      <x v="82"/>
    </i>
    <i r="3">
      <x v="85"/>
    </i>
    <i r="2">
      <x v="11"/>
    </i>
    <i r="3">
      <x v="25"/>
    </i>
    <i r="2">
      <x v="20"/>
    </i>
    <i r="3">
      <x v="251"/>
    </i>
    <i r="1">
      <x v="5"/>
    </i>
    <i r="2">
      <x v="12"/>
    </i>
    <i r="3">
      <x v="113"/>
    </i>
    <i r="3">
      <x v="163"/>
    </i>
    <i r="1">
      <x v="6"/>
    </i>
    <i r="2">
      <x v="2"/>
    </i>
    <i r="3">
      <x v="230"/>
    </i>
    <i r="2">
      <x v="10"/>
    </i>
    <i r="3">
      <x v="2"/>
    </i>
    <i r="3">
      <x v="29"/>
    </i>
    <i r="3">
      <x v="40"/>
    </i>
    <i r="2">
      <x v="34"/>
    </i>
    <i r="3">
      <x v="115"/>
    </i>
    <i r="3">
      <x v="161"/>
    </i>
    <i r="3">
      <x v="203"/>
    </i>
    <i r="3">
      <x v="231"/>
    </i>
    <i r="2">
      <x v="36"/>
    </i>
    <i r="3">
      <x v="38"/>
    </i>
    <i r="2">
      <x v="39"/>
    </i>
    <i r="3">
      <x v="43"/>
    </i>
    <i r="3">
      <x v="227"/>
    </i>
    <i r="3">
      <x v="228"/>
    </i>
    <i r="2">
      <x v="57"/>
    </i>
    <i r="3">
      <x v="159"/>
    </i>
    <i r="3">
      <x v="160"/>
    </i>
    <i r="3">
      <x v="201"/>
    </i>
    <i r="2">
      <x v="64"/>
    </i>
    <i r="3">
      <x v="232"/>
    </i>
    <i r="2">
      <x v="69"/>
    </i>
    <i r="3">
      <x v="229"/>
    </i>
    <i>
      <x v="9"/>
    </i>
    <i r="1">
      <x v="1"/>
    </i>
    <i r="2">
      <x v="43"/>
    </i>
    <i r="3">
      <x v="216"/>
    </i>
    <i r="1">
      <x v="5"/>
    </i>
    <i r="2">
      <x v="12"/>
    </i>
    <i r="3">
      <x v="26"/>
    </i>
    <i>
      <x v="10"/>
    </i>
    <i r="1">
      <x/>
    </i>
    <i r="2">
      <x v="13"/>
    </i>
    <i r="3">
      <x/>
    </i>
    <i r="3">
      <x v="71"/>
    </i>
    <i r="3">
      <x v="72"/>
    </i>
    <i r="2">
      <x v="14"/>
    </i>
    <i r="3">
      <x v="69"/>
    </i>
    <i r="2">
      <x v="32"/>
    </i>
    <i r="3">
      <x v="70"/>
    </i>
    <i r="2">
      <x v="52"/>
    </i>
    <i r="3">
      <x v="103"/>
    </i>
    <i r="2">
      <x v="62"/>
    </i>
    <i r="3">
      <x v="146"/>
    </i>
    <i r="3">
      <x v="249"/>
    </i>
    <i r="1">
      <x v="2"/>
    </i>
    <i r="2">
      <x v="23"/>
    </i>
    <i r="3">
      <x v="48"/>
    </i>
    <i r="2">
      <x v="47"/>
    </i>
    <i r="3">
      <x v="80"/>
    </i>
    <i r="2">
      <x v="49"/>
    </i>
    <i r="3">
      <x v="93"/>
    </i>
    <i r="1">
      <x v="4"/>
    </i>
    <i r="2">
      <x v="5"/>
    </i>
    <i r="3">
      <x v="4"/>
    </i>
    <i r="1">
      <x v="5"/>
    </i>
    <i r="2">
      <x v="12"/>
    </i>
    <i r="3">
      <x v="134"/>
    </i>
    <i r="3">
      <x v="182"/>
    </i>
    <i r="3">
      <x v="250"/>
    </i>
    <i r="2">
      <x v="27"/>
    </i>
    <i r="3">
      <x v="23"/>
    </i>
    <i r="2">
      <x v="38"/>
    </i>
    <i r="3">
      <x v="183"/>
    </i>
    <i r="1">
      <x v="6"/>
    </i>
    <i r="2">
      <x v="71"/>
    </i>
    <i r="3">
      <x v="248"/>
    </i>
    <i>
      <x v="11"/>
    </i>
    <i r="1">
      <x/>
    </i>
    <i r="2">
      <x v="13"/>
    </i>
    <i r="3">
      <x v="3"/>
    </i>
    <i r="2">
      <x v="18"/>
    </i>
    <i r="3">
      <x v="124"/>
    </i>
    <i r="1">
      <x v="1"/>
    </i>
    <i r="2">
      <x v="17"/>
    </i>
    <i r="3">
      <x v="81"/>
    </i>
    <i r="1">
      <x v="2"/>
    </i>
    <i r="2">
      <x v="23"/>
    </i>
    <i r="3">
      <x v="89"/>
    </i>
    <i r="1">
      <x v="3"/>
    </i>
    <i r="2">
      <x v="16"/>
    </i>
    <i r="3">
      <x v="11"/>
    </i>
    <i r="3">
      <x v="15"/>
    </i>
    <i r="3">
      <x v="132"/>
    </i>
    <i r="1">
      <x v="4"/>
    </i>
    <i r="2">
      <x v="7"/>
    </i>
    <i r="3">
      <x v="42"/>
    </i>
    <i r="3">
      <x v="82"/>
    </i>
    <i r="3">
      <x v="85"/>
    </i>
    <i r="2">
      <x v="19"/>
    </i>
    <i r="3">
      <x v="79"/>
    </i>
    <i r="1">
      <x v="6"/>
    </i>
    <i r="2">
      <x v="10"/>
    </i>
    <i r="3">
      <x v="190"/>
    </i>
    <i>
      <x v="12"/>
    </i>
    <i r="1">
      <x/>
    </i>
    <i r="2">
      <x v="4"/>
    </i>
    <i r="3">
      <x v="107"/>
    </i>
    <i r="2">
      <x v="13"/>
    </i>
    <i r="3">
      <x v="3"/>
    </i>
    <i r="1">
      <x v="1"/>
    </i>
    <i r="2">
      <x v="17"/>
    </i>
    <i r="3">
      <x v="41"/>
    </i>
    <i r="2">
      <x v="42"/>
    </i>
    <i r="3">
      <x v="45"/>
    </i>
    <i r="3">
      <x v="144"/>
    </i>
    <i r="1">
      <x v="2"/>
    </i>
    <i r="2">
      <x v="21"/>
    </i>
    <i r="3">
      <x v="37"/>
    </i>
    <i r="2">
      <x v="61"/>
    </i>
    <i r="3">
      <x v="145"/>
    </i>
    <i r="1">
      <x v="3"/>
    </i>
    <i r="2">
      <x v="60"/>
    </i>
    <i r="3">
      <x v="20"/>
    </i>
    <i r="1">
      <x v="4"/>
    </i>
    <i r="2">
      <x v="7"/>
    </i>
    <i r="3">
      <x v="42"/>
    </i>
    <i r="3">
      <x v="82"/>
    </i>
    <i r="2">
      <x v="11"/>
    </i>
    <i r="3">
      <x v="1"/>
    </i>
    <i r="3">
      <x v="25"/>
    </i>
    <i r="2">
      <x v="20"/>
    </i>
    <i r="3">
      <x v="19"/>
    </i>
    <i r="3">
      <x v="198"/>
    </i>
    <i r="1">
      <x v="5"/>
    </i>
    <i r="2">
      <x v="38"/>
    </i>
    <i r="3">
      <x v="183"/>
    </i>
    <i r="1">
      <x v="6"/>
    </i>
    <i r="2">
      <x v="31"/>
    </i>
    <i r="3">
      <x v="110"/>
    </i>
    <i r="2">
      <x v="39"/>
    </i>
    <i r="3">
      <x v="143"/>
    </i>
    <i r="2">
      <x v="51"/>
    </i>
    <i r="3">
      <x v="118"/>
    </i>
    <i r="3">
      <x v="164"/>
    </i>
    <i>
      <x v="13"/>
    </i>
    <i r="1">
      <x/>
    </i>
    <i r="2">
      <x v="6"/>
    </i>
    <i r="3">
      <x v="58"/>
    </i>
    <i r="3">
      <x v="127"/>
    </i>
    <i r="2">
      <x v="13"/>
    </i>
    <i r="3">
      <x/>
    </i>
    <i r="3">
      <x v="17"/>
    </i>
    <i r="3">
      <x v="71"/>
    </i>
    <i r="3">
      <x v="86"/>
    </i>
    <i r="2">
      <x v="18"/>
    </i>
    <i r="3">
      <x v="57"/>
    </i>
    <i r="3">
      <x v="87"/>
    </i>
    <i r="3">
      <x v="123"/>
    </i>
    <i r="3">
      <x v="124"/>
    </i>
    <i r="2">
      <x v="22"/>
    </i>
    <i r="3">
      <x v="10"/>
    </i>
    <i r="2">
      <x v="53"/>
    </i>
    <i r="3">
      <x v="101"/>
    </i>
    <i r="1">
      <x v="1"/>
    </i>
    <i r="2">
      <x v="9"/>
    </i>
    <i r="3">
      <x v="65"/>
    </i>
    <i r="2">
      <x v="42"/>
    </i>
    <i r="3">
      <x v="102"/>
    </i>
    <i r="2">
      <x v="68"/>
    </i>
    <i r="3">
      <x v="191"/>
    </i>
    <i r="1">
      <x v="2"/>
    </i>
    <i r="2">
      <x v="15"/>
    </i>
    <i r="3">
      <x v="153"/>
    </i>
    <i r="2">
      <x v="25"/>
    </i>
    <i r="3">
      <x v="195"/>
    </i>
    <i r="2">
      <x v="49"/>
    </i>
    <i r="3">
      <x v="59"/>
    </i>
    <i r="3">
      <x v="148"/>
    </i>
    <i r="1">
      <x v="4"/>
    </i>
    <i r="2">
      <x v="11"/>
    </i>
    <i r="3">
      <x v="1"/>
    </i>
    <i r="3">
      <x v="6"/>
    </i>
    <i r="3">
      <x v="7"/>
    </i>
    <i r="2">
      <x v="45"/>
    </i>
    <i r="3">
      <x v="78"/>
    </i>
    <i r="1">
      <x v="5"/>
    </i>
    <i r="2">
      <x v="1"/>
    </i>
    <i r="3">
      <x v="8"/>
    </i>
    <i r="3">
      <x v="192"/>
    </i>
    <i r="2">
      <x v="28"/>
    </i>
    <i r="3">
      <x v="97"/>
    </i>
    <i r="2">
      <x v="59"/>
    </i>
    <i r="3">
      <x v="138"/>
    </i>
    <i r="1">
      <x v="6"/>
    </i>
    <i r="2">
      <x v="10"/>
    </i>
    <i r="3">
      <x v="29"/>
    </i>
    <i r="3">
      <x v="190"/>
    </i>
    <i r="3">
      <x v="247"/>
    </i>
    <i r="2">
      <x v="34"/>
    </i>
    <i r="3">
      <x v="115"/>
    </i>
    <i r="2">
      <x v="36"/>
    </i>
    <i r="3">
      <x v="65"/>
    </i>
    <i r="2">
      <x v="39"/>
    </i>
    <i r="3">
      <x v="188"/>
    </i>
    <i r="2">
      <x v="51"/>
    </i>
    <i r="3">
      <x v="118"/>
    </i>
    <i r="2">
      <x v="67"/>
    </i>
    <i r="3">
      <x v="189"/>
    </i>
    <i r="2">
      <x v="71"/>
    </i>
    <i r="3">
      <x v="246"/>
    </i>
    <i>
      <x v="14"/>
    </i>
    <i r="1">
      <x/>
    </i>
    <i r="2">
      <x v="4"/>
    </i>
    <i r="3">
      <x v="54"/>
    </i>
    <i r="2">
      <x v="6"/>
    </i>
    <i r="3">
      <x v="58"/>
    </i>
    <i r="2">
      <x v="13"/>
    </i>
    <i r="3">
      <x/>
    </i>
    <i r="3">
      <x v="17"/>
    </i>
    <i r="3">
      <x v="71"/>
    </i>
    <i r="3">
      <x v="74"/>
    </i>
    <i r="2">
      <x v="18"/>
    </i>
    <i r="3">
      <x v="73"/>
    </i>
    <i r="3">
      <x v="91"/>
    </i>
    <i r="3">
      <x v="123"/>
    </i>
    <i r="3">
      <x v="124"/>
    </i>
    <i r="2">
      <x v="35"/>
    </i>
    <i r="3">
      <x v="44"/>
    </i>
    <i r="2">
      <x v="53"/>
    </i>
    <i r="3">
      <x v="101"/>
    </i>
    <i r="1">
      <x v="2"/>
    </i>
    <i r="2">
      <x v="21"/>
    </i>
    <i r="3">
      <x v="37"/>
    </i>
    <i r="2">
      <x v="26"/>
    </i>
    <i r="3">
      <x v="75"/>
    </i>
    <i r="3">
      <x v="181"/>
    </i>
    <i r="2">
      <x v="47"/>
    </i>
    <i r="3">
      <x v="171"/>
    </i>
    <i r="1">
      <x v="3"/>
    </i>
    <i r="2">
      <x v="16"/>
    </i>
    <i r="3">
      <x v="11"/>
    </i>
    <i r="3">
      <x v="132"/>
    </i>
    <i r="1">
      <x v="4"/>
    </i>
    <i r="2">
      <x v="5"/>
    </i>
    <i r="3">
      <x v="14"/>
    </i>
    <i r="3">
      <x v="99"/>
    </i>
    <i r="2">
      <x v="7"/>
    </i>
    <i r="3">
      <x v="42"/>
    </i>
    <i r="2">
      <x v="11"/>
    </i>
    <i r="3">
      <x v="1"/>
    </i>
    <i r="3">
      <x v="6"/>
    </i>
    <i r="2">
      <x v="19"/>
    </i>
    <i r="3">
      <x v="79"/>
    </i>
    <i r="2">
      <x v="20"/>
    </i>
    <i r="3">
      <x v="19"/>
    </i>
    <i r="3">
      <x v="198"/>
    </i>
    <i r="1">
      <x v="5"/>
    </i>
    <i r="2">
      <x/>
    </i>
    <i r="3">
      <x v="50"/>
    </i>
    <i r="2">
      <x v="27"/>
    </i>
    <i r="3">
      <x v="23"/>
    </i>
    <i>
      <x v="15"/>
    </i>
    <i r="1">
      <x/>
    </i>
    <i r="2">
      <x v="22"/>
    </i>
    <i r="3">
      <x v="10"/>
    </i>
    <i r="1">
      <x v="2"/>
    </i>
    <i r="2">
      <x v="15"/>
    </i>
    <i r="3">
      <x v="153"/>
    </i>
    <i r="2">
      <x v="26"/>
    </i>
    <i r="3">
      <x v="75"/>
    </i>
    <i r="2">
      <x v="33"/>
    </i>
    <i r="3">
      <x v="112"/>
    </i>
    <i r="3">
      <x v="177"/>
    </i>
    <i r="2">
      <x v="37"/>
    </i>
    <i r="3">
      <x v="243"/>
    </i>
    <i r="2">
      <x v="47"/>
    </i>
    <i r="3">
      <x v="171"/>
    </i>
    <i r="2">
      <x v="49"/>
    </i>
    <i r="3">
      <x v="59"/>
    </i>
    <i r="1">
      <x v="4"/>
    </i>
    <i r="2">
      <x v="7"/>
    </i>
    <i r="3">
      <x v="82"/>
    </i>
    <i r="1">
      <x v="5"/>
    </i>
    <i r="2">
      <x/>
    </i>
    <i r="3">
      <x v="235"/>
    </i>
    <i r="2">
      <x v="1"/>
    </i>
    <i r="3">
      <x v="62"/>
    </i>
    <i r="2">
      <x v="8"/>
    </i>
    <i r="3">
      <x v="76"/>
    </i>
    <i r="3">
      <x v="135"/>
    </i>
    <i r="2">
      <x v="55"/>
    </i>
    <i r="3">
      <x v="95"/>
    </i>
    <i r="3">
      <x v="185"/>
    </i>
    <i r="1">
      <x v="6"/>
    </i>
    <i r="2">
      <x v="10"/>
    </i>
    <i r="3">
      <x v="2"/>
    </i>
    <i r="3">
      <x v="21"/>
    </i>
    <i r="3">
      <x v="29"/>
    </i>
    <i r="3">
      <x v="247"/>
    </i>
    <i>
      <x v="16"/>
    </i>
    <i r="1">
      <x v="6"/>
    </i>
    <i r="2">
      <x v="30"/>
    </i>
    <i r="3">
      <x v="27"/>
    </i>
    <i r="2">
      <x v="39"/>
    </i>
    <i r="3">
      <x v="120"/>
    </i>
    <i r="2">
      <x v="64"/>
    </i>
    <i r="3">
      <x v="148"/>
    </i>
    <i>
      <x v="17"/>
    </i>
    <i r="1">
      <x v="5"/>
    </i>
    <i r="2">
      <x v="8"/>
    </i>
    <i r="3">
      <x v="76"/>
    </i>
    <i r="2">
      <x v="55"/>
    </i>
    <i r="3">
      <x v="185"/>
    </i>
    <i r="1">
      <x v="6"/>
    </i>
    <i r="2">
      <x v="10"/>
    </i>
    <i r="3">
      <x v="40"/>
    </i>
    <i r="3">
      <x v="63"/>
    </i>
    <i>
      <x v="18"/>
    </i>
    <i r="1">
      <x v="6"/>
    </i>
    <i r="2">
      <x v="30"/>
    </i>
    <i r="3">
      <x v="27"/>
    </i>
    <i r="3">
      <x v="64"/>
    </i>
    <i r="2">
      <x v="51"/>
    </i>
    <i r="3">
      <x v="193"/>
    </i>
    <i>
      <x v="19"/>
    </i>
    <i r="1">
      <x/>
    </i>
    <i r="2">
      <x v="13"/>
    </i>
    <i r="3">
      <x v="71"/>
    </i>
    <i r="3">
      <x v="72"/>
    </i>
    <i r="2">
      <x v="22"/>
    </i>
    <i r="3">
      <x v="106"/>
    </i>
    <i r="1">
      <x v="5"/>
    </i>
    <i r="2">
      <x v="12"/>
    </i>
    <i r="3">
      <x v="49"/>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7">
    <format dxfId="26">
      <pivotArea field="0" type="button" dataOnly="0" labelOnly="1" outline="0" axis="axisRow" fieldPosition="0"/>
    </format>
    <format dxfId="25">
      <pivotArea field="0" type="button" dataOnly="0" labelOnly="1" outline="0" axis="axisRow" fieldPosition="0"/>
    </format>
    <format dxfId="24">
      <pivotArea field="0" type="button" dataOnly="0" labelOnly="1" outline="0" axis="axisRow" fieldPosition="0"/>
    </format>
    <format dxfId="23">
      <pivotArea dataOnly="0" labelOnly="1" outline="0" fieldPosition="0">
        <references count="1">
          <reference field="4294967294" count="1">
            <x v="0"/>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2"/>
          </reference>
        </references>
      </pivotArea>
    </format>
    <format dxfId="20">
      <pivotArea dataOnly="0" labelOnly="1" outline="0" fieldPosition="0">
        <references count="1">
          <reference field="4294967294" count="1">
            <x v="3"/>
          </reference>
        </references>
      </pivotArea>
    </format>
    <format dxfId="19">
      <pivotArea outline="0" collapsedLevelsAreSubtotals="1" fieldPosition="0">
        <references count="1">
          <reference field="4294967294" count="2" selected="0">
            <x v="2"/>
            <x v="3"/>
          </reference>
        </references>
      </pivotArea>
    </format>
    <format dxfId="18">
      <pivotArea dataOnly="0" labelOnly="1" outline="0" fieldPosition="0">
        <references count="1">
          <reference field="4294967294" count="2">
            <x v="2"/>
            <x v="3"/>
          </reference>
        </references>
      </pivotArea>
    </format>
    <format dxfId="17">
      <pivotArea outline="0" collapsedLevelsAreSubtotals="1" fieldPosition="0">
        <references count="1">
          <reference field="4294967294" count="1" selected="0">
            <x v="0"/>
          </reference>
        </references>
      </pivotArea>
    </format>
    <format dxfId="16">
      <pivotArea dataOnly="0" labelOnly="1" outline="0" fieldPosition="0">
        <references count="1">
          <reference field="4294967294" count="1">
            <x v="0"/>
          </reference>
        </references>
      </pivotArea>
    </format>
    <format dxfId="15">
      <pivotArea outline="0" collapsedLevelsAreSubtotals="1" fieldPosition="0">
        <references count="1">
          <reference field="4294967294" count="1" selected="0">
            <x v="1"/>
          </reference>
        </references>
      </pivotArea>
    </format>
    <format dxfId="14">
      <pivotArea dataOnly="0" labelOnly="1" outline="0" fieldPosition="0">
        <references count="1">
          <reference field="4294967294" count="1">
            <x v="1"/>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2"/>
          </reference>
        </references>
      </pivotArea>
    </format>
    <format dxfId="10">
      <pivotArea dataOnly="0" labelOnly="1" outline="0" fieldPosition="0">
        <references count="1">
          <reference field="4294967294" count="1">
            <x v="2"/>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3"/>
          </reference>
        </references>
      </pivotArea>
    </format>
    <format dxfId="6">
      <pivotArea dataOnly="0" labelOnly="1" outline="0" fieldPosition="0">
        <references count="1">
          <reference field="4294967294" count="1">
            <x v="3"/>
          </reference>
        </references>
      </pivotArea>
    </format>
    <format dxfId="5">
      <pivotArea outline="0" collapsedLevelsAreSubtotals="1" fieldPosition="0">
        <references count="1">
          <reference field="4294967294" count="1" selected="0">
            <x v="0"/>
          </reference>
        </references>
      </pivotArea>
    </format>
    <format dxfId="4">
      <pivotArea dataOnly="0" labelOnly="1" outline="0" fieldPosition="0">
        <references count="1">
          <reference field="4294967294" count="1">
            <x v="0"/>
          </reference>
        </references>
      </pivotArea>
    </format>
    <format dxfId="3">
      <pivotArea outline="0" collapsedLevelsAreSubtotals="1" fieldPosition="0">
        <references count="1">
          <reference field="4294967294" count="1" selected="0">
            <x v="1"/>
          </reference>
        </references>
      </pivotArea>
    </format>
    <format dxfId="2">
      <pivotArea dataOnly="0" labelOnly="1" outline="0" fieldPosition="0">
        <references count="1">
          <reference field="4294967294" count="1">
            <x v="1"/>
          </reference>
        </references>
      </pivotArea>
    </format>
    <format dxfId="1">
      <pivotArea type="all" dataOnly="0" outline="0" fieldPosition="0"/>
    </format>
    <format dxfId="0">
      <pivotArea dataOnly="0" labelOnly="1" fieldPosition="0">
        <references count="1">
          <reference field="0"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C3" sqref="C3"/>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43" customFormat="1" ht="15.75" customHeight="1" x14ac:dyDescent="0.2">
      <c r="B1" s="342" t="s">
        <v>0</v>
      </c>
    </row>
    <row r="2" spans="2:2" s="343" customFormat="1" ht="15.75" customHeight="1" x14ac:dyDescent="0.2">
      <c r="B2" s="344" t="s">
        <v>420</v>
      </c>
    </row>
    <row r="3" spans="2:2" s="343" customFormat="1" ht="15.75" customHeight="1" x14ac:dyDescent="0.2">
      <c r="B3" s="344" t="s">
        <v>1350</v>
      </c>
    </row>
    <row r="4" spans="2:2" s="343" customFormat="1" ht="15.75" customHeight="1" thickBot="1" x14ac:dyDescent="0.25">
      <c r="B4" s="345"/>
    </row>
    <row r="5" spans="2:2" s="343" customFormat="1" ht="17.25" customHeight="1" thickBot="1" x14ac:dyDescent="0.25">
      <c r="B5" s="346" t="s">
        <v>254</v>
      </c>
    </row>
    <row r="6" spans="2:2" s="343" customFormat="1" ht="13.5" thickBot="1" x14ac:dyDescent="0.25">
      <c r="B6" s="345"/>
    </row>
    <row r="7" spans="2:2" s="343" customFormat="1" ht="13.5" thickBot="1" x14ac:dyDescent="0.25">
      <c r="B7" s="225" t="s">
        <v>255</v>
      </c>
    </row>
    <row r="8" spans="2:2" x14ac:dyDescent="0.2">
      <c r="B8" s="208"/>
    </row>
    <row r="9" spans="2:2" x14ac:dyDescent="0.2">
      <c r="B9" s="1432" t="s">
        <v>194</v>
      </c>
    </row>
    <row r="10" spans="2:2" x14ac:dyDescent="0.2">
      <c r="B10" s="624" t="s">
        <v>195</v>
      </c>
    </row>
    <row r="11" spans="2:2" x14ac:dyDescent="0.2">
      <c r="B11" s="624" t="s">
        <v>196</v>
      </c>
    </row>
    <row r="12" spans="2:2" x14ac:dyDescent="0.2">
      <c r="B12" s="624" t="s">
        <v>197</v>
      </c>
    </row>
    <row r="13" spans="2:2" x14ac:dyDescent="0.2">
      <c r="B13" s="624" t="s">
        <v>199</v>
      </c>
    </row>
    <row r="14" spans="2:2" x14ac:dyDescent="0.2">
      <c r="B14" s="624" t="s">
        <v>200</v>
      </c>
    </row>
    <row r="15" spans="2:2" x14ac:dyDescent="0.2">
      <c r="B15" s="624" t="s">
        <v>201</v>
      </c>
    </row>
    <row r="16" spans="2:2" x14ac:dyDescent="0.2">
      <c r="B16" s="624" t="s">
        <v>203</v>
      </c>
    </row>
    <row r="17" spans="2:2" x14ac:dyDescent="0.2">
      <c r="B17" s="624" t="s">
        <v>204</v>
      </c>
    </row>
    <row r="18" spans="2:2" x14ac:dyDescent="0.2">
      <c r="B18" s="624" t="s">
        <v>286</v>
      </c>
    </row>
    <row r="19" spans="2:2" x14ac:dyDescent="0.2">
      <c r="B19" s="624" t="s">
        <v>287</v>
      </c>
    </row>
    <row r="20" spans="2:2" x14ac:dyDescent="0.2">
      <c r="B20" s="624" t="s">
        <v>208</v>
      </c>
    </row>
    <row r="21" spans="2:2" x14ac:dyDescent="0.2">
      <c r="B21" s="624" t="s">
        <v>209</v>
      </c>
    </row>
    <row r="22" spans="2:2" x14ac:dyDescent="0.2">
      <c r="B22" s="624" t="s">
        <v>210</v>
      </c>
    </row>
    <row r="23" spans="2:2" x14ac:dyDescent="0.2">
      <c r="B23" s="624" t="s">
        <v>256</v>
      </c>
    </row>
    <row r="24" spans="2:2" x14ac:dyDescent="0.2">
      <c r="B24" s="624" t="s">
        <v>368</v>
      </c>
    </row>
    <row r="25" spans="2:2" x14ac:dyDescent="0.2">
      <c r="B25" s="624" t="s">
        <v>249</v>
      </c>
    </row>
    <row r="26" spans="2:2" x14ac:dyDescent="0.2">
      <c r="B26" s="624" t="s">
        <v>250</v>
      </c>
    </row>
    <row r="27" spans="2:2" x14ac:dyDescent="0.2">
      <c r="B27" s="624" t="s">
        <v>253</v>
      </c>
    </row>
    <row r="28" spans="2:2" x14ac:dyDescent="0.2">
      <c r="B28" s="624" t="s">
        <v>766</v>
      </c>
    </row>
    <row r="29" spans="2:2" x14ac:dyDescent="0.2">
      <c r="B29" s="624" t="s">
        <v>385</v>
      </c>
    </row>
    <row r="30" spans="2:2" x14ac:dyDescent="0.2">
      <c r="B30" s="624" t="s">
        <v>453</v>
      </c>
    </row>
    <row r="31" spans="2:2" x14ac:dyDescent="0.2">
      <c r="B31" s="624" t="s">
        <v>454</v>
      </c>
    </row>
    <row r="32" spans="2:2" x14ac:dyDescent="0.2">
      <c r="B32" s="624" t="s">
        <v>456</v>
      </c>
    </row>
    <row r="33" spans="2:2" x14ac:dyDescent="0.2">
      <c r="B33" s="624" t="s">
        <v>458</v>
      </c>
    </row>
    <row r="34" spans="2:2" ht="14.25" customHeight="1" x14ac:dyDescent="0.2">
      <c r="B34" s="626" t="s">
        <v>615</v>
      </c>
    </row>
    <row r="35" spans="2:2" ht="26.25" customHeight="1" x14ac:dyDescent="0.2">
      <c r="B35" s="626" t="s">
        <v>767</v>
      </c>
    </row>
    <row r="36" spans="2:2" ht="13.5" customHeight="1" x14ac:dyDescent="0.2">
      <c r="B36" s="623" t="s">
        <v>764</v>
      </c>
    </row>
    <row r="37" spans="2:2" x14ac:dyDescent="0.2">
      <c r="B37" s="626" t="s">
        <v>765</v>
      </c>
    </row>
    <row r="38" spans="2:2" ht="10.5" customHeight="1" x14ac:dyDescent="0.2">
      <c r="B38" s="226"/>
    </row>
    <row r="39" spans="2:2" ht="13.5" thickBot="1" x14ac:dyDescent="0.25">
      <c r="B39" s="298" t="s">
        <v>258</v>
      </c>
    </row>
    <row r="40" spans="2:2" ht="39.75" customHeight="1" x14ac:dyDescent="0.2">
      <c r="B40" s="625" t="s">
        <v>257</v>
      </c>
    </row>
    <row r="41" spans="2:2" ht="9" customHeight="1" thickBot="1" x14ac:dyDescent="0.25">
      <c r="B41" s="169"/>
    </row>
    <row r="42" spans="2:2" ht="13.5" thickBot="1" x14ac:dyDescent="0.25">
      <c r="B42" s="277" t="s">
        <v>259</v>
      </c>
    </row>
    <row r="43" spans="2:2" ht="38.25" x14ac:dyDescent="0.2">
      <c r="B43" s="276" t="s">
        <v>308</v>
      </c>
    </row>
    <row r="44" spans="2:2" ht="7.5" customHeight="1" thickBot="1" x14ac:dyDescent="0.25">
      <c r="B44" s="170"/>
    </row>
    <row r="45" spans="2:2" x14ac:dyDescent="0.2">
      <c r="B45" s="265" t="s">
        <v>260</v>
      </c>
    </row>
    <row r="46" spans="2:2" x14ac:dyDescent="0.2">
      <c r="B46" s="939" t="s">
        <v>277</v>
      </c>
    </row>
    <row r="47" spans="2:2" x14ac:dyDescent="0.2">
      <c r="B47" s="625" t="s">
        <v>425</v>
      </c>
    </row>
    <row r="48" spans="2:2" x14ac:dyDescent="0.2">
      <c r="B48" s="625" t="s">
        <v>426</v>
      </c>
    </row>
    <row r="49" spans="2:2" x14ac:dyDescent="0.2">
      <c r="B49" s="625" t="s">
        <v>427</v>
      </c>
    </row>
    <row r="50" spans="2:2" x14ac:dyDescent="0.2">
      <c r="B50" s="940" t="s">
        <v>428</v>
      </c>
    </row>
    <row r="51" spans="2:2" ht="13.5" thickBot="1" x14ac:dyDescent="0.25">
      <c r="B51" s="941" t="s">
        <v>530</v>
      </c>
    </row>
    <row r="52" spans="2:2" ht="13.5" thickBot="1" x14ac:dyDescent="0.25">
      <c r="B52" s="277" t="s">
        <v>261</v>
      </c>
    </row>
    <row r="53" spans="2:2" ht="13.5" thickBot="1" x14ac:dyDescent="0.25">
      <c r="B53" s="625" t="s">
        <v>263</v>
      </c>
    </row>
    <row r="54" spans="2:2" x14ac:dyDescent="0.2">
      <c r="B54" s="552" t="s">
        <v>262</v>
      </c>
    </row>
    <row r="55" spans="2:2" ht="16.5" customHeight="1" thickBot="1" x14ac:dyDescent="0.25">
      <c r="B55" s="627" t="s">
        <v>389</v>
      </c>
    </row>
    <row r="56" spans="2:2" x14ac:dyDescent="0.2">
      <c r="B56" s="552" t="s">
        <v>479</v>
      </c>
    </row>
    <row r="57" spans="2:2" x14ac:dyDescent="0.2">
      <c r="B57" s="627" t="s">
        <v>476</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829"/>
  <sheetViews>
    <sheetView topLeftCell="A813" zoomScale="90" zoomScaleNormal="90" workbookViewId="0">
      <selection activeCell="I696" sqref="I696:I829"/>
    </sheetView>
  </sheetViews>
  <sheetFormatPr baseColWidth="10" defaultColWidth="11.42578125" defaultRowHeight="15" x14ac:dyDescent="0.25"/>
  <cols>
    <col min="1" max="2" width="11.42578125" style="514"/>
    <col min="3" max="3" width="20.28515625" style="514" customWidth="1"/>
    <col min="4" max="4" width="25.42578125" style="514" customWidth="1"/>
    <col min="5" max="5" width="31.42578125" style="514" customWidth="1"/>
    <col min="6" max="6" width="15.85546875" style="514" customWidth="1"/>
    <col min="7" max="7" width="16.42578125" style="514" bestFit="1" customWidth="1"/>
    <col min="8" max="9" width="11.42578125" style="514"/>
    <col min="10" max="11" width="0" style="514" hidden="1" customWidth="1"/>
    <col min="12" max="16384" width="11.42578125" style="514"/>
  </cols>
  <sheetData>
    <row r="1" spans="2:10" x14ac:dyDescent="0.25">
      <c r="B1" s="513" t="s">
        <v>81</v>
      </c>
      <c r="C1" s="513" t="s">
        <v>363</v>
      </c>
      <c r="D1" s="513" t="s">
        <v>364</v>
      </c>
      <c r="E1" s="513" t="s">
        <v>365</v>
      </c>
      <c r="F1" s="513" t="s">
        <v>278</v>
      </c>
      <c r="G1" s="513" t="s">
        <v>279</v>
      </c>
      <c r="H1" s="513" t="s">
        <v>280</v>
      </c>
      <c r="I1" s="513" t="s">
        <v>281</v>
      </c>
      <c r="J1" s="513"/>
    </row>
    <row r="2" spans="2:10" x14ac:dyDescent="0.25">
      <c r="B2" s="616">
        <v>4</v>
      </c>
      <c r="C2" s="616" t="s">
        <v>103</v>
      </c>
      <c r="D2" s="616" t="s">
        <v>949</v>
      </c>
      <c r="E2" s="616" t="s">
        <v>1365</v>
      </c>
      <c r="F2" s="616">
        <v>13950000</v>
      </c>
      <c r="G2" s="616">
        <v>14150000</v>
      </c>
      <c r="H2" s="616">
        <v>1</v>
      </c>
      <c r="I2" s="616"/>
      <c r="J2" s="514">
        <v>1</v>
      </c>
    </row>
    <row r="3" spans="2:10" x14ac:dyDescent="0.25">
      <c r="B3" s="616">
        <v>4</v>
      </c>
      <c r="C3" s="616" t="s">
        <v>103</v>
      </c>
      <c r="D3" s="616" t="s">
        <v>109</v>
      </c>
      <c r="E3" s="616" t="s">
        <v>864</v>
      </c>
      <c r="F3" s="616">
        <v>9300000</v>
      </c>
      <c r="G3" s="616">
        <v>9665136.4499999993</v>
      </c>
      <c r="H3" s="616">
        <v>1</v>
      </c>
      <c r="I3" s="616"/>
      <c r="J3" s="514">
        <v>1</v>
      </c>
    </row>
    <row r="4" spans="2:10" x14ac:dyDescent="0.25">
      <c r="B4" s="616">
        <v>4</v>
      </c>
      <c r="C4" s="616" t="s">
        <v>103</v>
      </c>
      <c r="D4" s="616" t="s">
        <v>109</v>
      </c>
      <c r="E4" s="616" t="s">
        <v>839</v>
      </c>
      <c r="F4" s="616">
        <v>9300000</v>
      </c>
      <c r="G4" s="616">
        <v>9600000</v>
      </c>
      <c r="H4" s="616">
        <v>1</v>
      </c>
      <c r="I4" s="616"/>
      <c r="J4" s="514">
        <v>2</v>
      </c>
    </row>
    <row r="5" spans="2:10" x14ac:dyDescent="0.25">
      <c r="B5" s="616">
        <v>4</v>
      </c>
      <c r="C5" s="616" t="s">
        <v>11</v>
      </c>
      <c r="D5" s="616" t="s">
        <v>11</v>
      </c>
      <c r="E5" s="616" t="s">
        <v>1366</v>
      </c>
      <c r="F5" s="616">
        <v>9247000</v>
      </c>
      <c r="G5" s="616">
        <v>9500000</v>
      </c>
      <c r="H5" s="616">
        <v>1</v>
      </c>
      <c r="I5" s="616"/>
      <c r="J5" s="514">
        <v>2</v>
      </c>
    </row>
    <row r="6" spans="2:10" x14ac:dyDescent="0.25">
      <c r="B6" s="616">
        <v>4</v>
      </c>
      <c r="C6" s="616" t="s">
        <v>11</v>
      </c>
      <c r="D6" s="616" t="s">
        <v>104</v>
      </c>
      <c r="E6" s="616" t="s">
        <v>533</v>
      </c>
      <c r="F6" s="616">
        <v>9258000</v>
      </c>
      <c r="G6" s="616">
        <v>9566666.6666666698</v>
      </c>
      <c r="H6" s="616">
        <v>3</v>
      </c>
      <c r="I6" s="616"/>
      <c r="J6" s="514">
        <v>1</v>
      </c>
    </row>
    <row r="7" spans="2:10" x14ac:dyDescent="0.25">
      <c r="B7" s="616">
        <v>4</v>
      </c>
      <c r="C7" s="616" t="s">
        <v>11</v>
      </c>
      <c r="D7" s="616" t="s">
        <v>95</v>
      </c>
      <c r="E7" s="616" t="s">
        <v>963</v>
      </c>
      <c r="F7" s="616">
        <v>7741000</v>
      </c>
      <c r="G7" s="616">
        <v>9500000</v>
      </c>
      <c r="H7" s="616">
        <v>1</v>
      </c>
      <c r="I7" s="616"/>
      <c r="J7" s="514">
        <v>1</v>
      </c>
    </row>
    <row r="8" spans="2:10" x14ac:dyDescent="0.25">
      <c r="B8" s="616">
        <v>4</v>
      </c>
      <c r="C8" s="616" t="s">
        <v>11</v>
      </c>
      <c r="D8" s="616" t="s">
        <v>95</v>
      </c>
      <c r="E8" s="616" t="s">
        <v>101</v>
      </c>
      <c r="F8" s="616">
        <v>10401750</v>
      </c>
      <c r="G8" s="616">
        <v>10762500</v>
      </c>
      <c r="H8" s="616">
        <v>4</v>
      </c>
      <c r="I8" s="616"/>
      <c r="J8" s="514">
        <v>3</v>
      </c>
    </row>
    <row r="9" spans="2:10" x14ac:dyDescent="0.25">
      <c r="B9" s="616">
        <v>4</v>
      </c>
      <c r="C9" s="616" t="s">
        <v>11</v>
      </c>
      <c r="D9" s="616" t="s">
        <v>95</v>
      </c>
      <c r="E9" s="616" t="s">
        <v>681</v>
      </c>
      <c r="F9" s="616">
        <v>9300000</v>
      </c>
      <c r="G9" s="616">
        <v>9600000</v>
      </c>
      <c r="H9" s="616">
        <v>1</v>
      </c>
      <c r="I9" s="616"/>
      <c r="J9" s="514">
        <v>1</v>
      </c>
    </row>
    <row r="10" spans="2:10" x14ac:dyDescent="0.25">
      <c r="B10" s="616">
        <v>4</v>
      </c>
      <c r="C10" s="616" t="s">
        <v>11</v>
      </c>
      <c r="D10" s="616" t="s">
        <v>95</v>
      </c>
      <c r="E10" s="616" t="s">
        <v>979</v>
      </c>
      <c r="F10" s="616">
        <v>9300000</v>
      </c>
      <c r="G10" s="616">
        <v>9580000</v>
      </c>
      <c r="H10" s="616">
        <v>5</v>
      </c>
      <c r="I10" s="616"/>
      <c r="J10" s="514">
        <v>2</v>
      </c>
    </row>
    <row r="11" spans="2:10" x14ac:dyDescent="0.25">
      <c r="B11" s="616">
        <v>4</v>
      </c>
      <c r="C11" s="616" t="s">
        <v>11</v>
      </c>
      <c r="D11" s="616" t="s">
        <v>95</v>
      </c>
      <c r="E11" s="616" t="s">
        <v>982</v>
      </c>
      <c r="F11" s="616">
        <v>9300000</v>
      </c>
      <c r="G11" s="616">
        <v>9600000</v>
      </c>
      <c r="H11" s="616">
        <v>1</v>
      </c>
      <c r="I11" s="616"/>
      <c r="J11" s="514">
        <v>1</v>
      </c>
    </row>
    <row r="12" spans="2:10" x14ac:dyDescent="0.25">
      <c r="B12" s="616">
        <v>4</v>
      </c>
      <c r="C12" s="616" t="s">
        <v>11</v>
      </c>
      <c r="D12" s="616" t="s">
        <v>95</v>
      </c>
      <c r="E12" s="616" t="s">
        <v>1367</v>
      </c>
      <c r="F12" s="616">
        <v>9300000</v>
      </c>
      <c r="G12" s="616">
        <v>9500000</v>
      </c>
      <c r="H12" s="616">
        <v>1</v>
      </c>
      <c r="I12" s="616"/>
      <c r="J12" s="514">
        <v>4</v>
      </c>
    </row>
    <row r="13" spans="2:10" x14ac:dyDescent="0.25">
      <c r="B13" s="616">
        <v>4</v>
      </c>
      <c r="C13" s="616" t="s">
        <v>11</v>
      </c>
      <c r="D13" s="616" t="s">
        <v>95</v>
      </c>
      <c r="E13" s="616" t="s">
        <v>853</v>
      </c>
      <c r="F13" s="616">
        <v>9300000</v>
      </c>
      <c r="G13" s="616">
        <v>9500000</v>
      </c>
      <c r="H13" s="616">
        <v>1</v>
      </c>
      <c r="I13" s="616"/>
      <c r="J13" s="514">
        <v>1</v>
      </c>
    </row>
    <row r="14" spans="2:10" x14ac:dyDescent="0.25">
      <c r="B14" s="616">
        <v>4</v>
      </c>
      <c r="C14" s="616" t="s">
        <v>11</v>
      </c>
      <c r="D14" s="616" t="s">
        <v>84</v>
      </c>
      <c r="E14" s="616" t="s">
        <v>84</v>
      </c>
      <c r="F14" s="616">
        <v>9140000</v>
      </c>
      <c r="G14" s="616">
        <v>9600000</v>
      </c>
      <c r="H14" s="616">
        <v>4</v>
      </c>
      <c r="I14" s="616"/>
      <c r="J14" s="514">
        <v>1</v>
      </c>
    </row>
    <row r="15" spans="2:10" x14ac:dyDescent="0.25">
      <c r="B15" s="616">
        <v>4</v>
      </c>
      <c r="C15" s="616" t="s">
        <v>11</v>
      </c>
      <c r="D15" s="616" t="s">
        <v>84</v>
      </c>
      <c r="E15" s="616" t="s">
        <v>1368</v>
      </c>
      <c r="F15" s="616">
        <v>9300000</v>
      </c>
      <c r="G15" s="616">
        <v>9600000</v>
      </c>
      <c r="H15" s="616">
        <v>1</v>
      </c>
      <c r="I15" s="616"/>
      <c r="J15" s="514">
        <v>1</v>
      </c>
    </row>
    <row r="16" spans="2:10" x14ac:dyDescent="0.25">
      <c r="B16" s="616">
        <v>4</v>
      </c>
      <c r="C16" s="616" t="s">
        <v>11</v>
      </c>
      <c r="D16" s="616" t="s">
        <v>84</v>
      </c>
      <c r="E16" s="616" t="s">
        <v>1369</v>
      </c>
      <c r="F16" s="616">
        <v>9300000</v>
      </c>
      <c r="G16" s="616">
        <v>9600000</v>
      </c>
      <c r="H16" s="616">
        <v>1</v>
      </c>
      <c r="I16" s="616"/>
      <c r="J16" s="514">
        <v>1</v>
      </c>
    </row>
    <row r="17" spans="2:10" x14ac:dyDescent="0.25">
      <c r="B17" s="616">
        <v>4</v>
      </c>
      <c r="C17" s="616" t="s">
        <v>11</v>
      </c>
      <c r="D17" s="616" t="s">
        <v>84</v>
      </c>
      <c r="E17" s="616" t="s">
        <v>1370</v>
      </c>
      <c r="F17" s="616">
        <v>9300000</v>
      </c>
      <c r="G17" s="616">
        <v>9600000</v>
      </c>
      <c r="H17" s="616">
        <v>1</v>
      </c>
      <c r="I17" s="616"/>
      <c r="J17" s="514">
        <v>1</v>
      </c>
    </row>
    <row r="18" spans="2:10" x14ac:dyDescent="0.25">
      <c r="B18" s="616">
        <v>4</v>
      </c>
      <c r="C18" s="616" t="s">
        <v>11</v>
      </c>
      <c r="D18" s="616" t="s">
        <v>84</v>
      </c>
      <c r="E18" s="616" t="s">
        <v>1043</v>
      </c>
      <c r="F18" s="616">
        <v>9723800</v>
      </c>
      <c r="G18" s="616">
        <v>10530000</v>
      </c>
      <c r="H18" s="616">
        <v>5</v>
      </c>
      <c r="I18" s="616"/>
      <c r="J18" s="514">
        <v>1</v>
      </c>
    </row>
    <row r="19" spans="2:10" x14ac:dyDescent="0.25">
      <c r="B19" s="616">
        <v>4</v>
      </c>
      <c r="C19" s="616" t="s">
        <v>11</v>
      </c>
      <c r="D19" s="616" t="s">
        <v>84</v>
      </c>
      <c r="E19" s="616" t="s">
        <v>981</v>
      </c>
      <c r="F19" s="616">
        <v>9300000</v>
      </c>
      <c r="G19" s="616">
        <v>9600000</v>
      </c>
      <c r="H19" s="616">
        <v>2</v>
      </c>
      <c r="I19" s="616"/>
      <c r="J19" s="514">
        <v>2</v>
      </c>
    </row>
    <row r="20" spans="2:10" x14ac:dyDescent="0.25">
      <c r="B20" s="616">
        <v>4</v>
      </c>
      <c r="C20" s="616" t="s">
        <v>11</v>
      </c>
      <c r="D20" s="616" t="s">
        <v>84</v>
      </c>
      <c r="E20" s="616" t="s">
        <v>993</v>
      </c>
      <c r="F20" s="616">
        <v>9260500</v>
      </c>
      <c r="G20" s="616">
        <v>9600000</v>
      </c>
      <c r="H20" s="616">
        <v>4</v>
      </c>
      <c r="I20" s="616"/>
      <c r="J20" s="514">
        <v>1</v>
      </c>
    </row>
    <row r="21" spans="2:10" x14ac:dyDescent="0.25">
      <c r="B21" s="616">
        <v>4</v>
      </c>
      <c r="C21" s="616" t="s">
        <v>11</v>
      </c>
      <c r="D21" s="616" t="s">
        <v>534</v>
      </c>
      <c r="E21" s="616" t="s">
        <v>534</v>
      </c>
      <c r="F21" s="616">
        <v>9291750</v>
      </c>
      <c r="G21" s="616">
        <v>9600000</v>
      </c>
      <c r="H21" s="616">
        <v>4</v>
      </c>
      <c r="I21" s="616"/>
      <c r="J21" s="514">
        <v>1</v>
      </c>
    </row>
    <row r="22" spans="2:10" x14ac:dyDescent="0.25">
      <c r="B22" s="616">
        <v>4</v>
      </c>
      <c r="C22" s="616" t="s">
        <v>11</v>
      </c>
      <c r="D22" s="616" t="s">
        <v>534</v>
      </c>
      <c r="E22" s="616" t="s">
        <v>1371</v>
      </c>
      <c r="F22" s="616">
        <v>10850000</v>
      </c>
      <c r="G22" s="616">
        <v>11150000</v>
      </c>
      <c r="H22" s="616">
        <v>3</v>
      </c>
      <c r="I22" s="616"/>
      <c r="J22" s="514">
        <v>1</v>
      </c>
    </row>
    <row r="23" spans="2:10" x14ac:dyDescent="0.25">
      <c r="B23" s="616">
        <v>4</v>
      </c>
      <c r="C23" s="616" t="s">
        <v>11</v>
      </c>
      <c r="D23" s="616" t="s">
        <v>99</v>
      </c>
      <c r="E23" s="616" t="s">
        <v>862</v>
      </c>
      <c r="F23" s="616">
        <v>9241000</v>
      </c>
      <c r="G23" s="616">
        <v>9600000</v>
      </c>
      <c r="H23" s="616">
        <v>1</v>
      </c>
      <c r="I23" s="616"/>
      <c r="J23" s="514">
        <v>1</v>
      </c>
    </row>
    <row r="24" spans="2:10" x14ac:dyDescent="0.25">
      <c r="B24" s="616">
        <v>4</v>
      </c>
      <c r="C24" s="616" t="s">
        <v>11</v>
      </c>
      <c r="D24" s="616" t="s">
        <v>99</v>
      </c>
      <c r="E24" s="616" t="s">
        <v>1372</v>
      </c>
      <c r="F24" s="616">
        <v>9300000</v>
      </c>
      <c r="G24" s="616">
        <v>9600000</v>
      </c>
      <c r="H24" s="616">
        <v>1</v>
      </c>
      <c r="I24" s="616"/>
      <c r="J24" s="514">
        <v>2</v>
      </c>
    </row>
    <row r="25" spans="2:10" x14ac:dyDescent="0.25">
      <c r="B25" s="616">
        <v>4</v>
      </c>
      <c r="C25" s="616" t="s">
        <v>11</v>
      </c>
      <c r="D25" s="616" t="s">
        <v>1044</v>
      </c>
      <c r="E25" s="616" t="s">
        <v>1373</v>
      </c>
      <c r="F25" s="616">
        <v>9300000</v>
      </c>
      <c r="G25" s="616">
        <v>9500000.2699999996</v>
      </c>
      <c r="H25" s="616">
        <v>1</v>
      </c>
      <c r="I25" s="616"/>
      <c r="J25" s="514">
        <v>1</v>
      </c>
    </row>
    <row r="26" spans="2:10" x14ac:dyDescent="0.25">
      <c r="B26" s="616">
        <v>4</v>
      </c>
      <c r="C26" s="616" t="s">
        <v>12</v>
      </c>
      <c r="D26" s="616" t="s">
        <v>381</v>
      </c>
      <c r="E26" s="616" t="s">
        <v>1321</v>
      </c>
      <c r="F26" s="616">
        <v>7615000</v>
      </c>
      <c r="G26" s="616">
        <v>36500000</v>
      </c>
      <c r="H26" s="616">
        <v>1</v>
      </c>
      <c r="I26" s="616"/>
      <c r="J26" s="514">
        <v>1</v>
      </c>
    </row>
    <row r="27" spans="2:10" x14ac:dyDescent="0.25">
      <c r="B27" s="616">
        <v>4</v>
      </c>
      <c r="C27" s="616" t="s">
        <v>12</v>
      </c>
      <c r="D27" s="616" t="s">
        <v>542</v>
      </c>
      <c r="E27" s="616" t="s">
        <v>959</v>
      </c>
      <c r="F27" s="616">
        <v>9300000</v>
      </c>
      <c r="G27" s="616">
        <v>9550000</v>
      </c>
      <c r="H27" s="616">
        <v>2</v>
      </c>
      <c r="I27" s="616"/>
      <c r="J27" s="514">
        <v>1</v>
      </c>
    </row>
    <row r="28" spans="2:10" x14ac:dyDescent="0.25">
      <c r="B28" s="616">
        <v>4</v>
      </c>
      <c r="C28" s="616" t="s">
        <v>12</v>
      </c>
      <c r="D28" s="616" t="s">
        <v>85</v>
      </c>
      <c r="E28" s="616" t="s">
        <v>1374</v>
      </c>
      <c r="F28" s="616">
        <v>6818000</v>
      </c>
      <c r="G28" s="616">
        <v>9600000</v>
      </c>
      <c r="H28" s="616">
        <v>1</v>
      </c>
      <c r="I28" s="616"/>
      <c r="J28" s="514">
        <v>1</v>
      </c>
    </row>
    <row r="29" spans="2:10" x14ac:dyDescent="0.25">
      <c r="B29" s="616">
        <v>4</v>
      </c>
      <c r="C29" s="616" t="s">
        <v>12</v>
      </c>
      <c r="D29" s="616" t="s">
        <v>85</v>
      </c>
      <c r="E29" s="616" t="s">
        <v>1375</v>
      </c>
      <c r="F29" s="616">
        <v>9300000</v>
      </c>
      <c r="G29" s="616">
        <v>9500000</v>
      </c>
      <c r="H29" s="616">
        <v>1</v>
      </c>
      <c r="I29" s="616"/>
      <c r="J29" s="514">
        <v>4</v>
      </c>
    </row>
    <row r="30" spans="2:10" x14ac:dyDescent="0.25">
      <c r="B30" s="616">
        <v>4</v>
      </c>
      <c r="C30" s="616" t="s">
        <v>12</v>
      </c>
      <c r="D30" s="616" t="s">
        <v>954</v>
      </c>
      <c r="E30" s="616" t="s">
        <v>862</v>
      </c>
      <c r="F30" s="616">
        <v>7070000</v>
      </c>
      <c r="G30" s="616">
        <v>67320000</v>
      </c>
      <c r="H30" s="616">
        <v>1</v>
      </c>
      <c r="I30" s="616"/>
      <c r="J30" s="514">
        <v>1</v>
      </c>
    </row>
    <row r="31" spans="2:10" x14ac:dyDescent="0.25">
      <c r="B31" s="616">
        <v>4</v>
      </c>
      <c r="C31" s="616" t="s">
        <v>12</v>
      </c>
      <c r="D31" s="616" t="s">
        <v>954</v>
      </c>
      <c r="E31" s="616" t="s">
        <v>1376</v>
      </c>
      <c r="F31" s="616">
        <v>8455000</v>
      </c>
      <c r="G31" s="616">
        <v>32454658.579999998</v>
      </c>
      <c r="H31" s="616">
        <v>1</v>
      </c>
      <c r="I31" s="616"/>
      <c r="J31" s="514">
        <v>1</v>
      </c>
    </row>
    <row r="32" spans="2:10" x14ac:dyDescent="0.25">
      <c r="B32" s="616">
        <v>4</v>
      </c>
      <c r="C32" s="616" t="s">
        <v>13</v>
      </c>
      <c r="D32" s="616" t="s">
        <v>106</v>
      </c>
      <c r="E32" s="616" t="s">
        <v>1377</v>
      </c>
      <c r="F32" s="616">
        <v>9220600</v>
      </c>
      <c r="G32" s="616">
        <v>9535065.0059999991</v>
      </c>
      <c r="H32" s="616">
        <v>5</v>
      </c>
      <c r="I32" s="616"/>
      <c r="J32" s="514">
        <v>1</v>
      </c>
    </row>
    <row r="33" spans="2:10" x14ac:dyDescent="0.25">
      <c r="B33" s="616">
        <v>4</v>
      </c>
      <c r="C33" s="616" t="s">
        <v>13</v>
      </c>
      <c r="D33" s="616" t="s">
        <v>106</v>
      </c>
      <c r="E33" s="616" t="s">
        <v>634</v>
      </c>
      <c r="F33" s="616">
        <v>9300000</v>
      </c>
      <c r="G33" s="616">
        <v>9600000</v>
      </c>
      <c r="H33" s="616">
        <v>1</v>
      </c>
      <c r="I33" s="616"/>
      <c r="J33" s="514">
        <v>1</v>
      </c>
    </row>
    <row r="34" spans="2:10" x14ac:dyDescent="0.25">
      <c r="B34" s="616">
        <v>4</v>
      </c>
      <c r="C34" s="616" t="s">
        <v>13</v>
      </c>
      <c r="D34" s="616" t="s">
        <v>106</v>
      </c>
      <c r="E34" s="616" t="s">
        <v>540</v>
      </c>
      <c r="F34" s="616">
        <v>8006600</v>
      </c>
      <c r="G34" s="616">
        <v>11380000</v>
      </c>
      <c r="H34" s="616">
        <v>5</v>
      </c>
      <c r="I34" s="616"/>
      <c r="J34" s="514">
        <v>1</v>
      </c>
    </row>
    <row r="35" spans="2:10" x14ac:dyDescent="0.25">
      <c r="B35" s="616">
        <v>4</v>
      </c>
      <c r="C35" s="616" t="s">
        <v>13</v>
      </c>
      <c r="D35" s="616" t="s">
        <v>106</v>
      </c>
      <c r="E35" s="616" t="s">
        <v>1378</v>
      </c>
      <c r="F35" s="616">
        <v>9300000</v>
      </c>
      <c r="G35" s="616">
        <v>9500000.2699999996</v>
      </c>
      <c r="H35" s="616">
        <v>1</v>
      </c>
      <c r="I35" s="616"/>
      <c r="J35" s="514">
        <v>1</v>
      </c>
    </row>
    <row r="36" spans="2:10" x14ac:dyDescent="0.25">
      <c r="B36" s="616">
        <v>4</v>
      </c>
      <c r="C36" s="616" t="s">
        <v>73</v>
      </c>
      <c r="D36" s="616" t="s">
        <v>840</v>
      </c>
      <c r="E36" s="616" t="s">
        <v>840</v>
      </c>
      <c r="F36" s="616">
        <v>9300000</v>
      </c>
      <c r="G36" s="616">
        <v>9500000</v>
      </c>
      <c r="H36" s="616">
        <v>1</v>
      </c>
      <c r="I36" s="616"/>
      <c r="J36" s="514">
        <v>1</v>
      </c>
    </row>
    <row r="37" spans="2:10" x14ac:dyDescent="0.25">
      <c r="B37" s="616">
        <v>4</v>
      </c>
      <c r="C37" s="616" t="s">
        <v>73</v>
      </c>
      <c r="D37" s="616" t="s">
        <v>840</v>
      </c>
      <c r="E37" s="616" t="s">
        <v>841</v>
      </c>
      <c r="F37" s="616">
        <v>9267000</v>
      </c>
      <c r="G37" s="616">
        <v>9600000</v>
      </c>
      <c r="H37" s="616">
        <v>1</v>
      </c>
      <c r="I37" s="616"/>
      <c r="J37" s="514">
        <v>1</v>
      </c>
    </row>
    <row r="38" spans="2:10" x14ac:dyDescent="0.25">
      <c r="B38" s="616">
        <v>4</v>
      </c>
      <c r="C38" s="616" t="s">
        <v>74</v>
      </c>
      <c r="D38" s="616" t="s">
        <v>74</v>
      </c>
      <c r="E38" s="616" t="s">
        <v>74</v>
      </c>
      <c r="F38" s="616">
        <v>9300000</v>
      </c>
      <c r="G38" s="616">
        <v>9500000</v>
      </c>
      <c r="H38" s="616">
        <v>1</v>
      </c>
      <c r="I38" s="616"/>
      <c r="J38" s="514">
        <v>1</v>
      </c>
    </row>
    <row r="39" spans="2:10" x14ac:dyDescent="0.25">
      <c r="B39" s="616">
        <v>4</v>
      </c>
      <c r="C39" s="616" t="s">
        <v>74</v>
      </c>
      <c r="D39" s="616" t="s">
        <v>72</v>
      </c>
      <c r="E39" s="616" t="s">
        <v>72</v>
      </c>
      <c r="F39" s="616">
        <v>9286000</v>
      </c>
      <c r="G39" s="616">
        <v>9600000</v>
      </c>
      <c r="H39" s="616">
        <v>1</v>
      </c>
      <c r="I39" s="616"/>
      <c r="J39" s="514">
        <v>1</v>
      </c>
    </row>
    <row r="40" spans="2:10" x14ac:dyDescent="0.25">
      <c r="B40" s="616">
        <v>4</v>
      </c>
      <c r="C40" s="616" t="s">
        <v>74</v>
      </c>
      <c r="D40" s="616" t="s">
        <v>72</v>
      </c>
      <c r="E40" s="616" t="s">
        <v>856</v>
      </c>
      <c r="F40" s="616">
        <v>9300000</v>
      </c>
      <c r="G40" s="616">
        <v>9600000</v>
      </c>
      <c r="H40" s="616">
        <v>1</v>
      </c>
      <c r="I40" s="616"/>
      <c r="J40" s="514">
        <v>1</v>
      </c>
    </row>
    <row r="41" spans="2:10" x14ac:dyDescent="0.25">
      <c r="B41" s="616">
        <v>4</v>
      </c>
      <c r="C41" s="616" t="s">
        <v>74</v>
      </c>
      <c r="D41" s="616" t="s">
        <v>844</v>
      </c>
      <c r="E41" s="616" t="s">
        <v>845</v>
      </c>
      <c r="F41" s="616">
        <v>9293000</v>
      </c>
      <c r="G41" s="616">
        <v>21378000</v>
      </c>
      <c r="H41" s="616">
        <v>1</v>
      </c>
      <c r="I41" s="616"/>
      <c r="J41" s="514">
        <v>1</v>
      </c>
    </row>
    <row r="42" spans="2:10" x14ac:dyDescent="0.25">
      <c r="B42" s="616">
        <v>4</v>
      </c>
      <c r="C42" s="616" t="s">
        <v>74</v>
      </c>
      <c r="D42" s="616" t="s">
        <v>75</v>
      </c>
      <c r="E42" s="616" t="s">
        <v>1379</v>
      </c>
      <c r="F42" s="616">
        <v>9241000</v>
      </c>
      <c r="G42" s="616">
        <v>13300000</v>
      </c>
      <c r="H42" s="616">
        <v>1</v>
      </c>
      <c r="I42" s="616"/>
      <c r="J42" s="514">
        <v>2</v>
      </c>
    </row>
    <row r="43" spans="2:10" x14ac:dyDescent="0.25">
      <c r="B43" s="616">
        <v>4</v>
      </c>
      <c r="C43" s="616" t="s">
        <v>74</v>
      </c>
      <c r="D43" s="616" t="s">
        <v>75</v>
      </c>
      <c r="E43" s="616" t="s">
        <v>1380</v>
      </c>
      <c r="F43" s="616">
        <v>9300000</v>
      </c>
      <c r="G43" s="616">
        <v>9600000</v>
      </c>
      <c r="H43" s="616">
        <v>1</v>
      </c>
      <c r="I43" s="616"/>
      <c r="J43" s="514">
        <v>1</v>
      </c>
    </row>
    <row r="44" spans="2:10" x14ac:dyDescent="0.25">
      <c r="B44" s="616">
        <v>4</v>
      </c>
      <c r="C44" s="616" t="s">
        <v>74</v>
      </c>
      <c r="D44" s="616" t="s">
        <v>75</v>
      </c>
      <c r="E44" s="616" t="s">
        <v>1381</v>
      </c>
      <c r="F44" s="616">
        <v>9300000</v>
      </c>
      <c r="G44" s="616">
        <v>9600000</v>
      </c>
      <c r="H44" s="616">
        <v>1</v>
      </c>
      <c r="I44" s="616"/>
      <c r="J44" s="514">
        <v>1</v>
      </c>
    </row>
    <row r="45" spans="2:10" x14ac:dyDescent="0.25">
      <c r="B45" s="616">
        <v>4</v>
      </c>
      <c r="C45" s="616" t="s">
        <v>74</v>
      </c>
      <c r="D45" s="616" t="s">
        <v>97</v>
      </c>
      <c r="E45" s="616" t="s">
        <v>616</v>
      </c>
      <c r="F45" s="616">
        <v>9300000</v>
      </c>
      <c r="G45" s="616">
        <v>9600000</v>
      </c>
      <c r="H45" s="616">
        <v>2</v>
      </c>
      <c r="I45" s="616"/>
      <c r="J45" s="514">
        <v>1</v>
      </c>
    </row>
    <row r="46" spans="2:10" x14ac:dyDescent="0.25">
      <c r="B46" s="616">
        <v>4</v>
      </c>
      <c r="C46" s="616" t="s">
        <v>74</v>
      </c>
      <c r="D46" s="616" t="s">
        <v>97</v>
      </c>
      <c r="E46" s="616" t="s">
        <v>857</v>
      </c>
      <c r="F46" s="616">
        <v>9300000</v>
      </c>
      <c r="G46" s="616">
        <v>9600000</v>
      </c>
      <c r="H46" s="616">
        <v>1</v>
      </c>
      <c r="I46" s="616"/>
      <c r="J46" s="514">
        <v>2</v>
      </c>
    </row>
    <row r="47" spans="2:10" x14ac:dyDescent="0.25">
      <c r="B47" s="616">
        <v>4</v>
      </c>
      <c r="C47" s="616" t="s">
        <v>74</v>
      </c>
      <c r="D47" s="616" t="s">
        <v>87</v>
      </c>
      <c r="E47" s="616" t="s">
        <v>971</v>
      </c>
      <c r="F47" s="616">
        <v>9300000</v>
      </c>
      <c r="G47" s="616">
        <v>9550000</v>
      </c>
      <c r="H47" s="616">
        <v>2</v>
      </c>
      <c r="I47" s="616"/>
      <c r="J47" s="514">
        <v>1</v>
      </c>
    </row>
    <row r="48" spans="2:10" x14ac:dyDescent="0.25">
      <c r="B48" s="616">
        <v>4</v>
      </c>
      <c r="C48" s="616" t="s">
        <v>74</v>
      </c>
      <c r="D48" s="616" t="s">
        <v>87</v>
      </c>
      <c r="E48" s="616" t="s">
        <v>98</v>
      </c>
      <c r="F48" s="616">
        <v>9300000</v>
      </c>
      <c r="G48" s="616">
        <v>9600000</v>
      </c>
      <c r="H48" s="616">
        <v>1</v>
      </c>
      <c r="I48" s="616"/>
      <c r="J48" s="514">
        <v>1</v>
      </c>
    </row>
    <row r="49" spans="2:10" x14ac:dyDescent="0.25">
      <c r="B49" s="616">
        <v>4</v>
      </c>
      <c r="C49" s="616" t="s">
        <v>74</v>
      </c>
      <c r="D49" s="616" t="s">
        <v>87</v>
      </c>
      <c r="E49" s="616" t="s">
        <v>1050</v>
      </c>
      <c r="F49" s="616">
        <v>9300000</v>
      </c>
      <c r="G49" s="616">
        <v>9600000</v>
      </c>
      <c r="H49" s="616">
        <v>1</v>
      </c>
      <c r="I49" s="616"/>
      <c r="J49" s="514">
        <v>1</v>
      </c>
    </row>
    <row r="50" spans="2:10" x14ac:dyDescent="0.25">
      <c r="B50" s="616">
        <v>4</v>
      </c>
      <c r="C50" s="616" t="s">
        <v>74</v>
      </c>
      <c r="D50" s="616" t="s">
        <v>842</v>
      </c>
      <c r="E50" s="616" t="s">
        <v>842</v>
      </c>
      <c r="F50" s="616">
        <v>9288500</v>
      </c>
      <c r="G50" s="616">
        <v>9550000</v>
      </c>
      <c r="H50" s="616">
        <v>4</v>
      </c>
      <c r="I50" s="616"/>
      <c r="J50" s="514">
        <v>4</v>
      </c>
    </row>
    <row r="51" spans="2:10" x14ac:dyDescent="0.25">
      <c r="B51" s="616">
        <v>4</v>
      </c>
      <c r="C51" s="616" t="s">
        <v>74</v>
      </c>
      <c r="D51" s="616" t="s">
        <v>843</v>
      </c>
      <c r="E51" s="616" t="s">
        <v>1051</v>
      </c>
      <c r="F51" s="616">
        <v>9300000</v>
      </c>
      <c r="G51" s="616">
        <v>9906141.3399999999</v>
      </c>
      <c r="H51" s="616">
        <v>1</v>
      </c>
      <c r="I51" s="616"/>
      <c r="J51" s="514">
        <v>1</v>
      </c>
    </row>
    <row r="52" spans="2:10" x14ac:dyDescent="0.25">
      <c r="B52" s="616">
        <v>4</v>
      </c>
      <c r="C52" s="616" t="s">
        <v>74</v>
      </c>
      <c r="D52" s="616" t="s">
        <v>843</v>
      </c>
      <c r="E52" s="616" t="s">
        <v>858</v>
      </c>
      <c r="F52" s="616">
        <v>9300000</v>
      </c>
      <c r="G52" s="616">
        <v>9592721.25</v>
      </c>
      <c r="H52" s="616">
        <v>3</v>
      </c>
      <c r="I52" s="616"/>
      <c r="J52" s="514">
        <v>1</v>
      </c>
    </row>
    <row r="53" spans="2:10" x14ac:dyDescent="0.25">
      <c r="B53" s="616">
        <v>4</v>
      </c>
      <c r="C53" s="616" t="s">
        <v>74</v>
      </c>
      <c r="D53" s="616" t="s">
        <v>1382</v>
      </c>
      <c r="E53" s="616" t="s">
        <v>1382</v>
      </c>
      <c r="F53" s="616">
        <v>9127000</v>
      </c>
      <c r="G53" s="616">
        <v>9690018.5800000001</v>
      </c>
      <c r="H53" s="616">
        <v>1</v>
      </c>
      <c r="I53" s="616"/>
      <c r="J53" s="514">
        <v>1</v>
      </c>
    </row>
    <row r="54" spans="2:10" x14ac:dyDescent="0.25">
      <c r="B54" s="616">
        <v>4</v>
      </c>
      <c r="C54" s="616" t="s">
        <v>105</v>
      </c>
      <c r="D54" s="616" t="s">
        <v>105</v>
      </c>
      <c r="E54" s="616" t="s">
        <v>105</v>
      </c>
      <c r="F54" s="616">
        <v>9127000</v>
      </c>
      <c r="G54" s="616">
        <v>9434500.0050000008</v>
      </c>
      <c r="H54" s="616">
        <v>2</v>
      </c>
      <c r="I54" s="616"/>
      <c r="J54" s="514">
        <v>1</v>
      </c>
    </row>
    <row r="55" spans="2:10" ht="18" customHeight="1" x14ac:dyDescent="0.25">
      <c r="B55" s="616">
        <v>4</v>
      </c>
      <c r="C55" s="616" t="s">
        <v>105</v>
      </c>
      <c r="D55" s="616" t="s">
        <v>105</v>
      </c>
      <c r="E55" s="616" t="s">
        <v>988</v>
      </c>
      <c r="F55" s="616">
        <v>9300000</v>
      </c>
      <c r="G55" s="616">
        <v>9500000</v>
      </c>
      <c r="H55" s="616">
        <v>1</v>
      </c>
      <c r="I55" s="616"/>
      <c r="J55" s="514">
        <v>1</v>
      </c>
    </row>
    <row r="56" spans="2:10" x14ac:dyDescent="0.25">
      <c r="B56" s="616">
        <v>4</v>
      </c>
      <c r="C56" s="616" t="s">
        <v>105</v>
      </c>
      <c r="D56" s="616" t="s">
        <v>105</v>
      </c>
      <c r="E56" s="616" t="s">
        <v>1383</v>
      </c>
      <c r="F56" s="616">
        <v>7000000</v>
      </c>
      <c r="G56" s="616">
        <v>7200000</v>
      </c>
      <c r="H56" s="616">
        <v>1</v>
      </c>
      <c r="I56" s="616"/>
      <c r="J56" s="514">
        <v>1</v>
      </c>
    </row>
    <row r="57" spans="2:10" x14ac:dyDescent="0.25">
      <c r="B57" s="616">
        <v>4</v>
      </c>
      <c r="C57" s="616" t="s">
        <v>105</v>
      </c>
      <c r="D57" s="616" t="s">
        <v>105</v>
      </c>
      <c r="E57" s="616" t="s">
        <v>991</v>
      </c>
      <c r="F57" s="616">
        <v>9247000</v>
      </c>
      <c r="G57" s="616">
        <v>9600000</v>
      </c>
      <c r="H57" s="616">
        <v>1</v>
      </c>
      <c r="I57" s="616"/>
      <c r="J57" s="514">
        <v>1</v>
      </c>
    </row>
    <row r="58" spans="2:10" x14ac:dyDescent="0.25">
      <c r="B58" s="616">
        <v>4</v>
      </c>
      <c r="C58" s="616" t="s">
        <v>105</v>
      </c>
      <c r="D58" s="616" t="s">
        <v>107</v>
      </c>
      <c r="E58" s="616" t="s">
        <v>110</v>
      </c>
      <c r="F58" s="616">
        <v>8901666.6666666698</v>
      </c>
      <c r="G58" s="616">
        <v>9489666.6666666698</v>
      </c>
      <c r="H58" s="616">
        <v>3</v>
      </c>
      <c r="I58" s="616"/>
      <c r="J58" s="514">
        <v>1</v>
      </c>
    </row>
    <row r="59" spans="2:10" x14ac:dyDescent="0.25">
      <c r="B59" s="616">
        <v>4</v>
      </c>
      <c r="C59" s="616" t="s">
        <v>105</v>
      </c>
      <c r="D59" s="616" t="s">
        <v>107</v>
      </c>
      <c r="E59" s="616" t="s">
        <v>542</v>
      </c>
      <c r="F59" s="616">
        <v>9087500</v>
      </c>
      <c r="G59" s="616">
        <v>19781500</v>
      </c>
      <c r="H59" s="616">
        <v>2</v>
      </c>
      <c r="I59" s="616"/>
      <c r="J59" s="514">
        <v>1</v>
      </c>
    </row>
    <row r="60" spans="2:10" x14ac:dyDescent="0.25">
      <c r="B60" s="616">
        <v>4</v>
      </c>
      <c r="C60" s="616" t="s">
        <v>105</v>
      </c>
      <c r="D60" s="616" t="s">
        <v>107</v>
      </c>
      <c r="E60" s="616" t="s">
        <v>76</v>
      </c>
      <c r="F60" s="616">
        <v>9683222.2222222202</v>
      </c>
      <c r="G60" s="616">
        <v>11074888.888888899</v>
      </c>
      <c r="H60" s="616">
        <v>9</v>
      </c>
      <c r="I60" s="616"/>
      <c r="J60" s="514">
        <v>1</v>
      </c>
    </row>
    <row r="61" spans="2:10" x14ac:dyDescent="0.25">
      <c r="B61" s="616">
        <v>4</v>
      </c>
      <c r="C61" s="616" t="s">
        <v>105</v>
      </c>
      <c r="D61" s="616" t="s">
        <v>107</v>
      </c>
      <c r="E61" s="616" t="s">
        <v>92</v>
      </c>
      <c r="F61" s="616">
        <v>9221000</v>
      </c>
      <c r="G61" s="616">
        <v>9600000</v>
      </c>
      <c r="H61" s="616">
        <v>1</v>
      </c>
      <c r="I61" s="616"/>
      <c r="J61" s="514">
        <v>1</v>
      </c>
    </row>
    <row r="62" spans="2:10" x14ac:dyDescent="0.25">
      <c r="B62" s="616">
        <v>4</v>
      </c>
      <c r="C62" s="616" t="s">
        <v>105</v>
      </c>
      <c r="D62" s="616" t="s">
        <v>107</v>
      </c>
      <c r="E62" s="616" t="s">
        <v>77</v>
      </c>
      <c r="F62" s="616">
        <v>9300000</v>
      </c>
      <c r="G62" s="616">
        <v>9550000.1349999998</v>
      </c>
      <c r="H62" s="616">
        <v>2</v>
      </c>
      <c r="I62" s="616"/>
      <c r="J62" s="514">
        <v>2</v>
      </c>
    </row>
    <row r="63" spans="2:10" x14ac:dyDescent="0.25">
      <c r="B63" s="616">
        <v>4</v>
      </c>
      <c r="C63" s="616" t="s">
        <v>105</v>
      </c>
      <c r="D63" s="616" t="s">
        <v>107</v>
      </c>
      <c r="E63" s="616" t="s">
        <v>1327</v>
      </c>
      <c r="F63" s="616">
        <v>9273500</v>
      </c>
      <c r="G63" s="616">
        <v>16223500</v>
      </c>
      <c r="H63" s="616">
        <v>2</v>
      </c>
      <c r="I63" s="616"/>
      <c r="J63" s="514">
        <v>1</v>
      </c>
    </row>
    <row r="64" spans="2:10" x14ac:dyDescent="0.25">
      <c r="B64" s="616">
        <v>4</v>
      </c>
      <c r="C64" s="616" t="s">
        <v>105</v>
      </c>
      <c r="D64" s="616" t="s">
        <v>957</v>
      </c>
      <c r="E64" s="616" t="s">
        <v>957</v>
      </c>
      <c r="F64" s="616">
        <v>8854750</v>
      </c>
      <c r="G64" s="616">
        <v>13519144.710000001</v>
      </c>
      <c r="H64" s="616">
        <v>4</v>
      </c>
      <c r="I64" s="616"/>
      <c r="J64" s="514">
        <v>1</v>
      </c>
    </row>
    <row r="65" spans="2:10" x14ac:dyDescent="0.25">
      <c r="B65" s="616">
        <v>4</v>
      </c>
      <c r="C65" s="616" t="s">
        <v>105</v>
      </c>
      <c r="D65" s="616" t="s">
        <v>957</v>
      </c>
      <c r="E65" s="616" t="s">
        <v>1384</v>
      </c>
      <c r="F65" s="616">
        <v>9293000</v>
      </c>
      <c r="G65" s="616">
        <v>9500000</v>
      </c>
      <c r="H65" s="616">
        <v>1</v>
      </c>
      <c r="I65" s="616"/>
      <c r="J65" s="514">
        <v>1</v>
      </c>
    </row>
    <row r="66" spans="2:10" x14ac:dyDescent="0.25">
      <c r="B66" s="616">
        <v>4</v>
      </c>
      <c r="C66" s="616" t="s">
        <v>105</v>
      </c>
      <c r="D66" s="616" t="s">
        <v>957</v>
      </c>
      <c r="E66" s="616" t="s">
        <v>994</v>
      </c>
      <c r="F66" s="616">
        <v>9300000</v>
      </c>
      <c r="G66" s="616">
        <v>9600000</v>
      </c>
      <c r="H66" s="616">
        <v>1</v>
      </c>
      <c r="I66" s="616"/>
      <c r="J66" s="514">
        <v>1</v>
      </c>
    </row>
    <row r="67" spans="2:10" x14ac:dyDescent="0.25">
      <c r="B67" s="616">
        <v>4</v>
      </c>
      <c r="C67" s="616" t="s">
        <v>105</v>
      </c>
      <c r="D67" s="616" t="s">
        <v>497</v>
      </c>
      <c r="E67" s="616" t="s">
        <v>1385</v>
      </c>
      <c r="F67" s="616">
        <v>9300000</v>
      </c>
      <c r="G67" s="616">
        <v>9600000</v>
      </c>
      <c r="H67" s="616">
        <v>1</v>
      </c>
      <c r="I67" s="616"/>
      <c r="J67" s="514">
        <v>1</v>
      </c>
    </row>
    <row r="68" spans="2:10" x14ac:dyDescent="0.25">
      <c r="B68" s="616">
        <v>4</v>
      </c>
      <c r="C68" s="616" t="s">
        <v>105</v>
      </c>
      <c r="D68" s="616" t="s">
        <v>524</v>
      </c>
      <c r="E68" s="616" t="s">
        <v>703</v>
      </c>
      <c r="F68" s="616">
        <v>9074333.3333333302</v>
      </c>
      <c r="G68" s="616">
        <v>9666666.6666666698</v>
      </c>
      <c r="H68" s="616">
        <v>3</v>
      </c>
      <c r="I68" s="616"/>
      <c r="J68" s="514">
        <v>1</v>
      </c>
    </row>
    <row r="69" spans="2:10" x14ac:dyDescent="0.25">
      <c r="B69" s="616">
        <v>4</v>
      </c>
      <c r="C69" s="616" t="s">
        <v>105</v>
      </c>
      <c r="D69" s="616" t="s">
        <v>108</v>
      </c>
      <c r="E69" s="616" t="s">
        <v>108</v>
      </c>
      <c r="F69" s="616">
        <v>9290000</v>
      </c>
      <c r="G69" s="616">
        <v>9500000</v>
      </c>
      <c r="H69" s="616">
        <v>2</v>
      </c>
      <c r="I69" s="616"/>
      <c r="J69" s="514">
        <v>1</v>
      </c>
    </row>
    <row r="70" spans="2:10" x14ac:dyDescent="0.25">
      <c r="B70" s="616">
        <v>4</v>
      </c>
      <c r="C70" s="616" t="s">
        <v>105</v>
      </c>
      <c r="D70" s="616" t="s">
        <v>108</v>
      </c>
      <c r="E70" s="616" t="s">
        <v>1386</v>
      </c>
      <c r="F70" s="616">
        <v>9260000</v>
      </c>
      <c r="G70" s="616">
        <v>9600000</v>
      </c>
      <c r="H70" s="616">
        <v>1</v>
      </c>
      <c r="I70" s="616"/>
      <c r="J70" s="514">
        <v>1</v>
      </c>
    </row>
    <row r="71" spans="2:10" x14ac:dyDescent="0.25">
      <c r="B71" s="616">
        <v>4</v>
      </c>
      <c r="C71" s="616" t="s">
        <v>105</v>
      </c>
      <c r="D71" s="616" t="s">
        <v>108</v>
      </c>
      <c r="E71" s="616" t="s">
        <v>625</v>
      </c>
      <c r="F71" s="616">
        <v>9300000</v>
      </c>
      <c r="G71" s="616">
        <v>9533333.4233333301</v>
      </c>
      <c r="H71" s="616">
        <v>3</v>
      </c>
      <c r="I71" s="616"/>
      <c r="J71" s="514">
        <v>1</v>
      </c>
    </row>
    <row r="72" spans="2:10" x14ac:dyDescent="0.25">
      <c r="B72" s="616">
        <v>4</v>
      </c>
      <c r="C72" s="616" t="s">
        <v>105</v>
      </c>
      <c r="D72" s="616" t="s">
        <v>108</v>
      </c>
      <c r="E72" s="616" t="s">
        <v>1053</v>
      </c>
      <c r="F72" s="616">
        <v>9300000</v>
      </c>
      <c r="G72" s="616">
        <v>9600000</v>
      </c>
      <c r="H72" s="616">
        <v>1</v>
      </c>
      <c r="I72" s="616"/>
      <c r="J72" s="514">
        <v>2</v>
      </c>
    </row>
    <row r="73" spans="2:10" x14ac:dyDescent="0.25">
      <c r="B73" s="616">
        <v>22</v>
      </c>
      <c r="C73" s="616" t="s">
        <v>103</v>
      </c>
      <c r="D73" s="616" t="s">
        <v>103</v>
      </c>
      <c r="E73" s="616" t="s">
        <v>1331</v>
      </c>
      <c r="F73" s="616">
        <v>6692000</v>
      </c>
      <c r="G73" s="616">
        <v>70396000</v>
      </c>
      <c r="H73" s="616">
        <v>1</v>
      </c>
      <c r="I73" s="616"/>
      <c r="J73" s="514">
        <v>2</v>
      </c>
    </row>
    <row r="74" spans="2:10" x14ac:dyDescent="0.25">
      <c r="B74" s="616">
        <v>22</v>
      </c>
      <c r="C74" s="616" t="s">
        <v>103</v>
      </c>
      <c r="D74" s="616" t="s">
        <v>949</v>
      </c>
      <c r="E74" s="616" t="s">
        <v>1387</v>
      </c>
      <c r="F74" s="616">
        <v>7699000</v>
      </c>
      <c r="G74" s="616">
        <v>24300000</v>
      </c>
      <c r="H74" s="616">
        <v>1</v>
      </c>
      <c r="I74" s="616"/>
      <c r="J74" s="514">
        <v>1</v>
      </c>
    </row>
    <row r="75" spans="2:10" x14ac:dyDescent="0.25">
      <c r="B75" s="616">
        <v>22</v>
      </c>
      <c r="C75" s="616" t="s">
        <v>103</v>
      </c>
      <c r="D75" s="616" t="s">
        <v>850</v>
      </c>
      <c r="E75" s="616" t="s">
        <v>1323</v>
      </c>
      <c r="F75" s="616">
        <v>6860000</v>
      </c>
      <c r="G75" s="616">
        <v>60844000</v>
      </c>
      <c r="H75" s="616">
        <v>1</v>
      </c>
      <c r="I75" s="616"/>
      <c r="J75" s="514">
        <v>1</v>
      </c>
    </row>
    <row r="76" spans="2:10" x14ac:dyDescent="0.25">
      <c r="B76" s="616">
        <v>22</v>
      </c>
      <c r="C76" s="616" t="s">
        <v>12</v>
      </c>
      <c r="D76" s="616" t="s">
        <v>12</v>
      </c>
      <c r="E76" s="616" t="s">
        <v>951</v>
      </c>
      <c r="F76" s="616">
        <v>8917000</v>
      </c>
      <c r="G76" s="616">
        <v>19317000</v>
      </c>
      <c r="H76" s="616">
        <v>1</v>
      </c>
      <c r="I76" s="616"/>
      <c r="J76" s="514">
        <v>2</v>
      </c>
    </row>
    <row r="77" spans="2:10" x14ac:dyDescent="0.25">
      <c r="B77" s="616">
        <v>22</v>
      </c>
      <c r="C77" s="616" t="s">
        <v>12</v>
      </c>
      <c r="D77" s="616" t="s">
        <v>12</v>
      </c>
      <c r="E77" s="616" t="s">
        <v>1388</v>
      </c>
      <c r="F77" s="616">
        <v>7028000</v>
      </c>
      <c r="G77" s="616">
        <v>63000000</v>
      </c>
      <c r="H77" s="616">
        <v>1</v>
      </c>
      <c r="I77" s="616"/>
      <c r="J77" s="514">
        <v>1</v>
      </c>
    </row>
    <row r="78" spans="2:10" x14ac:dyDescent="0.25">
      <c r="B78" s="616">
        <v>22</v>
      </c>
      <c r="C78" s="616" t="s">
        <v>12</v>
      </c>
      <c r="D78" s="616" t="s">
        <v>85</v>
      </c>
      <c r="E78" s="616" t="s">
        <v>866</v>
      </c>
      <c r="F78" s="616">
        <v>8413000</v>
      </c>
      <c r="G78" s="616">
        <v>30000000</v>
      </c>
      <c r="H78" s="616">
        <v>1</v>
      </c>
      <c r="I78" s="616"/>
      <c r="J78" s="514">
        <v>1</v>
      </c>
    </row>
    <row r="79" spans="2:10" x14ac:dyDescent="0.25">
      <c r="B79" s="616">
        <v>22</v>
      </c>
      <c r="C79" s="616" t="s">
        <v>13</v>
      </c>
      <c r="D79" s="616" t="s">
        <v>723</v>
      </c>
      <c r="E79" s="616" t="s">
        <v>723</v>
      </c>
      <c r="F79" s="616">
        <v>7531000</v>
      </c>
      <c r="G79" s="616">
        <v>35838000</v>
      </c>
      <c r="H79" s="616">
        <v>1</v>
      </c>
      <c r="I79" s="616"/>
      <c r="J79" s="514">
        <v>1</v>
      </c>
    </row>
    <row r="80" spans="2:10" x14ac:dyDescent="0.25">
      <c r="B80" s="616">
        <v>22</v>
      </c>
      <c r="C80" s="616" t="s">
        <v>73</v>
      </c>
      <c r="D80" s="616" t="s">
        <v>532</v>
      </c>
      <c r="E80" s="616" t="s">
        <v>532</v>
      </c>
      <c r="F80" s="616">
        <v>8917000</v>
      </c>
      <c r="G80" s="616">
        <v>27369000</v>
      </c>
      <c r="H80" s="616">
        <v>1</v>
      </c>
      <c r="I80" s="616"/>
      <c r="J80" s="514">
        <v>5</v>
      </c>
    </row>
    <row r="81" spans="2:10" x14ac:dyDescent="0.25">
      <c r="B81" s="616">
        <v>22</v>
      </c>
      <c r="C81" s="616" t="s">
        <v>73</v>
      </c>
      <c r="D81" s="616" t="s">
        <v>1389</v>
      </c>
      <c r="E81" s="616" t="s">
        <v>1389</v>
      </c>
      <c r="F81" s="616">
        <v>8077000</v>
      </c>
      <c r="G81" s="616">
        <v>29280000</v>
      </c>
      <c r="H81" s="616">
        <v>1</v>
      </c>
      <c r="I81" s="616"/>
      <c r="J81" s="514">
        <v>1</v>
      </c>
    </row>
    <row r="82" spans="2:10" x14ac:dyDescent="0.25">
      <c r="B82" s="616">
        <v>22</v>
      </c>
      <c r="C82" s="616" t="s">
        <v>105</v>
      </c>
      <c r="D82" s="616" t="s">
        <v>105</v>
      </c>
      <c r="E82" s="616" t="s">
        <v>988</v>
      </c>
      <c r="F82" s="616">
        <v>9000000</v>
      </c>
      <c r="G82" s="616">
        <v>9300000</v>
      </c>
      <c r="H82" s="616">
        <v>1</v>
      </c>
      <c r="I82" s="616"/>
      <c r="J82" s="514">
        <v>3</v>
      </c>
    </row>
    <row r="83" spans="2:10" x14ac:dyDescent="0.25">
      <c r="B83" s="616">
        <v>22</v>
      </c>
      <c r="C83" s="616" t="s">
        <v>105</v>
      </c>
      <c r="D83" s="616" t="s">
        <v>107</v>
      </c>
      <c r="E83" s="616" t="s">
        <v>542</v>
      </c>
      <c r="F83" s="616">
        <v>9195000</v>
      </c>
      <c r="G83" s="616">
        <v>25195000</v>
      </c>
      <c r="H83" s="616">
        <v>1</v>
      </c>
      <c r="I83" s="616"/>
      <c r="J83" s="514">
        <v>2</v>
      </c>
    </row>
    <row r="84" spans="2:10" x14ac:dyDescent="0.25">
      <c r="B84" s="616">
        <v>28</v>
      </c>
      <c r="C84" s="616" t="s">
        <v>11</v>
      </c>
      <c r="D84" s="616" t="s">
        <v>1390</v>
      </c>
      <c r="E84" s="616" t="s">
        <v>1391</v>
      </c>
      <c r="F84" s="616">
        <v>9296500</v>
      </c>
      <c r="G84" s="616">
        <v>9588845.1300000008</v>
      </c>
      <c r="H84" s="616">
        <v>2</v>
      </c>
      <c r="I84" s="616"/>
      <c r="J84" s="514">
        <v>1</v>
      </c>
    </row>
    <row r="85" spans="2:10" x14ac:dyDescent="0.25">
      <c r="B85" s="616">
        <v>28</v>
      </c>
      <c r="C85" s="616" t="s">
        <v>11</v>
      </c>
      <c r="D85" s="616" t="s">
        <v>860</v>
      </c>
      <c r="E85" s="616" t="s">
        <v>860</v>
      </c>
      <c r="F85" s="616">
        <v>9300000</v>
      </c>
      <c r="G85" s="616">
        <v>9943289.5600000005</v>
      </c>
      <c r="H85" s="616">
        <v>1</v>
      </c>
      <c r="I85" s="616"/>
      <c r="J85" s="514">
        <v>1</v>
      </c>
    </row>
    <row r="86" spans="2:10" x14ac:dyDescent="0.25">
      <c r="B86" s="616">
        <v>28</v>
      </c>
      <c r="C86" s="616" t="s">
        <v>11</v>
      </c>
      <c r="D86" s="616" t="s">
        <v>860</v>
      </c>
      <c r="E86" s="616" t="s">
        <v>1392</v>
      </c>
      <c r="F86" s="616">
        <v>8707000</v>
      </c>
      <c r="G86" s="616">
        <v>27711495.32</v>
      </c>
      <c r="H86" s="616">
        <v>1</v>
      </c>
      <c r="I86" s="616"/>
      <c r="J86" s="514">
        <v>2</v>
      </c>
    </row>
    <row r="87" spans="2:10" x14ac:dyDescent="0.25">
      <c r="B87" s="616">
        <v>28</v>
      </c>
      <c r="C87" s="616" t="s">
        <v>11</v>
      </c>
      <c r="D87" s="616" t="s">
        <v>95</v>
      </c>
      <c r="E87" s="616" t="s">
        <v>96</v>
      </c>
      <c r="F87" s="616">
        <v>8665000</v>
      </c>
      <c r="G87" s="616">
        <v>9662605.2599999998</v>
      </c>
      <c r="H87" s="616">
        <v>1</v>
      </c>
      <c r="I87" s="616"/>
      <c r="J87" s="514">
        <v>1</v>
      </c>
    </row>
    <row r="88" spans="2:10" x14ac:dyDescent="0.25">
      <c r="B88" s="616">
        <v>28</v>
      </c>
      <c r="C88" s="616" t="s">
        <v>11</v>
      </c>
      <c r="D88" s="616" t="s">
        <v>95</v>
      </c>
      <c r="E88" s="616" t="s">
        <v>979</v>
      </c>
      <c r="F88" s="616">
        <v>4650000</v>
      </c>
      <c r="G88" s="616">
        <v>9452988.4649999999</v>
      </c>
      <c r="H88" s="616">
        <v>2</v>
      </c>
      <c r="I88" s="616"/>
      <c r="J88" s="514">
        <v>1</v>
      </c>
    </row>
    <row r="89" spans="2:10" x14ac:dyDescent="0.25">
      <c r="B89" s="616">
        <v>28</v>
      </c>
      <c r="C89" s="616" t="s">
        <v>11</v>
      </c>
      <c r="D89" s="616" t="s">
        <v>95</v>
      </c>
      <c r="E89" s="616" t="s">
        <v>980</v>
      </c>
      <c r="F89" s="616">
        <v>9300000</v>
      </c>
      <c r="G89" s="616">
        <v>10418240.9</v>
      </c>
      <c r="H89" s="616">
        <v>1</v>
      </c>
      <c r="I89" s="616"/>
      <c r="J89" s="514">
        <v>1</v>
      </c>
    </row>
    <row r="90" spans="2:10" x14ac:dyDescent="0.25">
      <c r="B90" s="616">
        <v>28</v>
      </c>
      <c r="C90" s="616" t="s">
        <v>11</v>
      </c>
      <c r="D90" s="616" t="s">
        <v>84</v>
      </c>
      <c r="E90" s="616" t="s">
        <v>1369</v>
      </c>
      <c r="F90" s="616">
        <v>9300000</v>
      </c>
      <c r="G90" s="616">
        <v>9605975.9299999997</v>
      </c>
      <c r="H90" s="616">
        <v>1</v>
      </c>
      <c r="I90" s="616"/>
      <c r="J90" s="514">
        <v>1</v>
      </c>
    </row>
    <row r="91" spans="2:10" x14ac:dyDescent="0.25">
      <c r="B91" s="616">
        <v>28</v>
      </c>
      <c r="C91" s="616" t="s">
        <v>11</v>
      </c>
      <c r="D91" s="616" t="s">
        <v>84</v>
      </c>
      <c r="E91" s="616" t="s">
        <v>1043</v>
      </c>
      <c r="F91" s="616">
        <v>9300000</v>
      </c>
      <c r="G91" s="616">
        <v>9587840</v>
      </c>
      <c r="H91" s="616">
        <v>2</v>
      </c>
      <c r="I91" s="616"/>
      <c r="J91" s="514">
        <v>1</v>
      </c>
    </row>
    <row r="92" spans="2:10" x14ac:dyDescent="0.25">
      <c r="B92" s="616">
        <v>28</v>
      </c>
      <c r="C92" s="616" t="s">
        <v>11</v>
      </c>
      <c r="D92" s="616" t="s">
        <v>534</v>
      </c>
      <c r="E92" s="616" t="s">
        <v>1371</v>
      </c>
      <c r="F92" s="616">
        <v>13950000</v>
      </c>
      <c r="G92" s="616">
        <v>14965920</v>
      </c>
      <c r="H92" s="616">
        <v>1</v>
      </c>
      <c r="I92" s="616"/>
      <c r="J92" s="514">
        <v>1</v>
      </c>
    </row>
    <row r="93" spans="2:10" x14ac:dyDescent="0.25">
      <c r="B93" s="616">
        <v>28</v>
      </c>
      <c r="C93" s="616" t="s">
        <v>11</v>
      </c>
      <c r="D93" s="616" t="s">
        <v>99</v>
      </c>
      <c r="E93" s="616" t="s">
        <v>862</v>
      </c>
      <c r="F93" s="616">
        <v>10192600</v>
      </c>
      <c r="G93" s="616">
        <v>10554229.403999999</v>
      </c>
      <c r="H93" s="616">
        <v>5</v>
      </c>
      <c r="I93" s="616"/>
      <c r="J93" s="514">
        <v>1</v>
      </c>
    </row>
    <row r="94" spans="2:10" x14ac:dyDescent="0.25">
      <c r="B94" s="616">
        <v>28</v>
      </c>
      <c r="C94" s="616" t="s">
        <v>11</v>
      </c>
      <c r="D94" s="616" t="s">
        <v>99</v>
      </c>
      <c r="E94" s="616" t="s">
        <v>968</v>
      </c>
      <c r="F94" s="616">
        <v>8665000</v>
      </c>
      <c r="G94" s="616">
        <v>10018910.380000001</v>
      </c>
      <c r="H94" s="616">
        <v>1</v>
      </c>
      <c r="I94" s="616"/>
      <c r="J94" s="514">
        <v>1</v>
      </c>
    </row>
    <row r="95" spans="2:10" x14ac:dyDescent="0.25">
      <c r="B95" s="616">
        <v>28</v>
      </c>
      <c r="C95" s="616" t="s">
        <v>11</v>
      </c>
      <c r="D95" s="616" t="s">
        <v>99</v>
      </c>
      <c r="E95" s="616" t="s">
        <v>1372</v>
      </c>
      <c r="F95" s="616">
        <v>9264666.6666666698</v>
      </c>
      <c r="G95" s="616">
        <v>9605576.6633333303</v>
      </c>
      <c r="H95" s="616">
        <v>3</v>
      </c>
      <c r="I95" s="616"/>
      <c r="J95" s="514">
        <v>8</v>
      </c>
    </row>
    <row r="96" spans="2:10" x14ac:dyDescent="0.25">
      <c r="B96" s="616">
        <v>28</v>
      </c>
      <c r="C96" s="616" t="s">
        <v>11</v>
      </c>
      <c r="D96" s="616" t="s">
        <v>1044</v>
      </c>
      <c r="E96" s="616" t="s">
        <v>1373</v>
      </c>
      <c r="F96" s="616">
        <v>9280000</v>
      </c>
      <c r="G96" s="616">
        <v>9571567.4299999997</v>
      </c>
      <c r="H96" s="616">
        <v>1</v>
      </c>
      <c r="I96" s="616"/>
      <c r="J96" s="514">
        <v>1</v>
      </c>
    </row>
    <row r="97" spans="2:10" x14ac:dyDescent="0.25">
      <c r="B97" s="616">
        <v>28</v>
      </c>
      <c r="C97" s="616" t="s">
        <v>13</v>
      </c>
      <c r="D97" s="616" t="s">
        <v>106</v>
      </c>
      <c r="E97" s="616" t="s">
        <v>634</v>
      </c>
      <c r="F97" s="616">
        <v>10382500</v>
      </c>
      <c r="G97" s="616">
        <v>10773825.797499999</v>
      </c>
      <c r="H97" s="616">
        <v>4</v>
      </c>
      <c r="I97" s="616"/>
      <c r="J97" s="514">
        <v>1</v>
      </c>
    </row>
    <row r="98" spans="2:10" x14ac:dyDescent="0.25">
      <c r="B98" s="616">
        <v>28</v>
      </c>
      <c r="C98" s="616" t="s">
        <v>13</v>
      </c>
      <c r="D98" s="616" t="s">
        <v>106</v>
      </c>
      <c r="E98" s="616" t="s">
        <v>540</v>
      </c>
      <c r="F98" s="616">
        <v>9283500</v>
      </c>
      <c r="G98" s="616">
        <v>9588698.2300000004</v>
      </c>
      <c r="H98" s="616">
        <v>2</v>
      </c>
      <c r="I98" s="616"/>
      <c r="J98" s="514">
        <v>1</v>
      </c>
    </row>
    <row r="99" spans="2:10" x14ac:dyDescent="0.25">
      <c r="B99" s="616">
        <v>28</v>
      </c>
      <c r="C99" s="616" t="s">
        <v>73</v>
      </c>
      <c r="D99" s="616" t="s">
        <v>532</v>
      </c>
      <c r="E99" s="616" t="s">
        <v>532</v>
      </c>
      <c r="F99" s="616">
        <v>9175000</v>
      </c>
      <c r="G99" s="616">
        <v>9604563.4299999997</v>
      </c>
      <c r="H99" s="616">
        <v>1</v>
      </c>
      <c r="I99" s="616"/>
      <c r="J99" s="514">
        <v>1</v>
      </c>
    </row>
    <row r="100" spans="2:10" x14ac:dyDescent="0.25">
      <c r="B100" s="616">
        <v>28</v>
      </c>
      <c r="C100" s="616" t="s">
        <v>73</v>
      </c>
      <c r="D100" s="616" t="s">
        <v>969</v>
      </c>
      <c r="E100" s="616" t="s">
        <v>969</v>
      </c>
      <c r="F100" s="616">
        <v>6871500</v>
      </c>
      <c r="G100" s="616">
        <v>9528312.6475000009</v>
      </c>
      <c r="H100" s="616">
        <v>4</v>
      </c>
      <c r="I100" s="616"/>
      <c r="J100" s="514">
        <v>1</v>
      </c>
    </row>
    <row r="101" spans="2:10" x14ac:dyDescent="0.25">
      <c r="B101" s="616">
        <v>28</v>
      </c>
      <c r="C101" s="616" t="s">
        <v>73</v>
      </c>
      <c r="D101" s="616" t="s">
        <v>969</v>
      </c>
      <c r="E101" s="616" t="s">
        <v>1047</v>
      </c>
      <c r="F101" s="616">
        <v>10462500</v>
      </c>
      <c r="G101" s="616">
        <v>10789031.715</v>
      </c>
      <c r="H101" s="616">
        <v>4</v>
      </c>
      <c r="I101" s="616"/>
      <c r="J101" s="514">
        <v>4</v>
      </c>
    </row>
    <row r="102" spans="2:10" x14ac:dyDescent="0.25">
      <c r="B102" s="616">
        <v>28</v>
      </c>
      <c r="C102" s="616" t="s">
        <v>73</v>
      </c>
      <c r="D102" s="616" t="s">
        <v>969</v>
      </c>
      <c r="E102" s="616" t="s">
        <v>1393</v>
      </c>
      <c r="F102" s="616">
        <v>9171500</v>
      </c>
      <c r="G102" s="616">
        <v>9604523.8800000008</v>
      </c>
      <c r="H102" s="616">
        <v>2</v>
      </c>
      <c r="I102" s="616"/>
      <c r="J102" s="514">
        <v>1</v>
      </c>
    </row>
    <row r="103" spans="2:10" x14ac:dyDescent="0.25">
      <c r="B103" s="616">
        <v>28</v>
      </c>
      <c r="C103" s="616" t="s">
        <v>73</v>
      </c>
      <c r="D103" s="616" t="s">
        <v>969</v>
      </c>
      <c r="E103" s="616" t="s">
        <v>1394</v>
      </c>
      <c r="F103" s="616">
        <v>9300000</v>
      </c>
      <c r="G103" s="616">
        <v>9605975.9299999997</v>
      </c>
      <c r="H103" s="616">
        <v>1</v>
      </c>
      <c r="I103" s="616"/>
      <c r="J103" s="514">
        <v>3</v>
      </c>
    </row>
    <row r="104" spans="2:10" x14ac:dyDescent="0.25">
      <c r="B104" s="616">
        <v>28</v>
      </c>
      <c r="C104" s="616" t="s">
        <v>73</v>
      </c>
      <c r="D104" s="616" t="s">
        <v>969</v>
      </c>
      <c r="E104" s="616" t="s">
        <v>1395</v>
      </c>
      <c r="F104" s="616">
        <v>9234000</v>
      </c>
      <c r="G104" s="616">
        <v>9571047.6300000008</v>
      </c>
      <c r="H104" s="616">
        <v>1</v>
      </c>
      <c r="I104" s="616"/>
      <c r="J104" s="514">
        <v>1</v>
      </c>
    </row>
    <row r="105" spans="2:10" x14ac:dyDescent="0.25">
      <c r="B105" s="616">
        <v>28</v>
      </c>
      <c r="C105" s="616" t="s">
        <v>73</v>
      </c>
      <c r="D105" s="616" t="s">
        <v>86</v>
      </c>
      <c r="E105" s="616" t="s">
        <v>86</v>
      </c>
      <c r="F105" s="616">
        <v>8982500</v>
      </c>
      <c r="G105" s="616">
        <v>9593320.2149999999</v>
      </c>
      <c r="H105" s="616">
        <v>2</v>
      </c>
      <c r="I105" s="616"/>
      <c r="J105" s="514">
        <v>2</v>
      </c>
    </row>
    <row r="106" spans="2:10" x14ac:dyDescent="0.25">
      <c r="B106" s="616">
        <v>28</v>
      </c>
      <c r="C106" s="616" t="s">
        <v>73</v>
      </c>
      <c r="D106" s="616" t="s">
        <v>86</v>
      </c>
      <c r="E106" s="616" t="s">
        <v>1396</v>
      </c>
      <c r="F106" s="616">
        <v>7573000</v>
      </c>
      <c r="G106" s="616">
        <v>9586460.8300000001</v>
      </c>
      <c r="H106" s="616">
        <v>1</v>
      </c>
      <c r="I106" s="616"/>
      <c r="J106" s="514">
        <v>1</v>
      </c>
    </row>
    <row r="107" spans="2:10" x14ac:dyDescent="0.25">
      <c r="B107" s="616">
        <v>28</v>
      </c>
      <c r="C107" s="616" t="s">
        <v>73</v>
      </c>
      <c r="D107" s="616" t="s">
        <v>86</v>
      </c>
      <c r="E107" s="616" t="s">
        <v>1397</v>
      </c>
      <c r="F107" s="616">
        <v>9242333.3333333302</v>
      </c>
      <c r="G107" s="616">
        <v>9570445.34333333</v>
      </c>
      <c r="H107" s="616">
        <v>3</v>
      </c>
      <c r="I107" s="616"/>
      <c r="J107" s="514">
        <v>1</v>
      </c>
    </row>
    <row r="108" spans="2:10" x14ac:dyDescent="0.25">
      <c r="B108" s="616">
        <v>28</v>
      </c>
      <c r="C108" s="616" t="s">
        <v>73</v>
      </c>
      <c r="D108" s="616" t="s">
        <v>86</v>
      </c>
      <c r="E108" s="616" t="s">
        <v>1398</v>
      </c>
      <c r="F108" s="616">
        <v>9300000</v>
      </c>
      <c r="G108" s="616">
        <v>9571793.4299999997</v>
      </c>
      <c r="H108" s="616">
        <v>1</v>
      </c>
      <c r="I108" s="616"/>
      <c r="J108" s="514">
        <v>1</v>
      </c>
    </row>
    <row r="109" spans="2:10" x14ac:dyDescent="0.25">
      <c r="B109" s="616">
        <v>28</v>
      </c>
      <c r="C109" s="616" t="s">
        <v>73</v>
      </c>
      <c r="D109" s="616" t="s">
        <v>86</v>
      </c>
      <c r="E109" s="616" t="s">
        <v>1399</v>
      </c>
      <c r="F109" s="616">
        <v>9300000</v>
      </c>
      <c r="G109" s="616">
        <v>9571793.4299999997</v>
      </c>
      <c r="H109" s="616">
        <v>1</v>
      </c>
      <c r="I109" s="616"/>
      <c r="J109" s="514">
        <v>1</v>
      </c>
    </row>
    <row r="110" spans="2:10" x14ac:dyDescent="0.25">
      <c r="B110" s="616">
        <v>28</v>
      </c>
      <c r="C110" s="616" t="s">
        <v>73</v>
      </c>
      <c r="D110" s="616" t="s">
        <v>840</v>
      </c>
      <c r="E110" s="616" t="s">
        <v>841</v>
      </c>
      <c r="F110" s="616">
        <v>9300000</v>
      </c>
      <c r="G110" s="616">
        <v>9605975.9299999997</v>
      </c>
      <c r="H110" s="616">
        <v>1</v>
      </c>
      <c r="I110" s="616"/>
      <c r="J110" s="514">
        <v>10</v>
      </c>
    </row>
    <row r="111" spans="2:10" x14ac:dyDescent="0.25">
      <c r="B111" s="616">
        <v>28</v>
      </c>
      <c r="C111" s="616" t="s">
        <v>73</v>
      </c>
      <c r="D111" s="616" t="s">
        <v>970</v>
      </c>
      <c r="E111" s="616" t="s">
        <v>970</v>
      </c>
      <c r="F111" s="616">
        <v>9292000</v>
      </c>
      <c r="G111" s="616">
        <v>9587749.5999999996</v>
      </c>
      <c r="H111" s="616">
        <v>5</v>
      </c>
      <c r="I111" s="616"/>
      <c r="J111" s="514">
        <v>40</v>
      </c>
    </row>
    <row r="112" spans="2:10" x14ac:dyDescent="0.25">
      <c r="B112" s="616">
        <v>28</v>
      </c>
      <c r="C112" s="616" t="s">
        <v>73</v>
      </c>
      <c r="D112" s="616" t="s">
        <v>970</v>
      </c>
      <c r="E112" s="616" t="s">
        <v>1400</v>
      </c>
      <c r="F112" s="616">
        <v>13950000</v>
      </c>
      <c r="G112" s="616">
        <v>14383538.9</v>
      </c>
      <c r="H112" s="616">
        <v>1</v>
      </c>
      <c r="I112" s="616"/>
      <c r="J112" s="514">
        <v>2</v>
      </c>
    </row>
    <row r="113" spans="2:10" x14ac:dyDescent="0.25">
      <c r="B113" s="616">
        <v>28</v>
      </c>
      <c r="C113" s="616" t="s">
        <v>73</v>
      </c>
      <c r="D113" s="616" t="s">
        <v>970</v>
      </c>
      <c r="E113" s="616" t="s">
        <v>1401</v>
      </c>
      <c r="F113" s="616">
        <v>9300000</v>
      </c>
      <c r="G113" s="616">
        <v>9587840</v>
      </c>
      <c r="H113" s="616">
        <v>1</v>
      </c>
      <c r="I113" s="616"/>
      <c r="J113" s="514">
        <v>2</v>
      </c>
    </row>
    <row r="114" spans="2:10" x14ac:dyDescent="0.25">
      <c r="B114" s="616">
        <v>28</v>
      </c>
      <c r="C114" s="616" t="s">
        <v>74</v>
      </c>
      <c r="D114" s="616" t="s">
        <v>72</v>
      </c>
      <c r="E114" s="616" t="s">
        <v>856</v>
      </c>
      <c r="F114" s="616">
        <v>9300000</v>
      </c>
      <c r="G114" s="616">
        <v>9587840</v>
      </c>
      <c r="H114" s="616">
        <v>1</v>
      </c>
      <c r="I114" s="616"/>
      <c r="J114" s="514">
        <v>2</v>
      </c>
    </row>
    <row r="115" spans="2:10" x14ac:dyDescent="0.25">
      <c r="B115" s="616">
        <v>28</v>
      </c>
      <c r="C115" s="616" t="s">
        <v>74</v>
      </c>
      <c r="D115" s="616" t="s">
        <v>97</v>
      </c>
      <c r="E115" s="616" t="s">
        <v>616</v>
      </c>
      <c r="F115" s="616">
        <v>9150500</v>
      </c>
      <c r="G115" s="616">
        <v>9604286.5800000001</v>
      </c>
      <c r="H115" s="616">
        <v>2</v>
      </c>
      <c r="I115" s="616"/>
      <c r="J115" s="514">
        <v>1</v>
      </c>
    </row>
    <row r="116" spans="2:10" x14ac:dyDescent="0.25">
      <c r="B116" s="616">
        <v>28</v>
      </c>
      <c r="C116" s="616" t="s">
        <v>74</v>
      </c>
      <c r="D116" s="616" t="s">
        <v>87</v>
      </c>
      <c r="E116" s="616" t="s">
        <v>1402</v>
      </c>
      <c r="F116" s="616">
        <v>9300000</v>
      </c>
      <c r="G116" s="616">
        <v>10318523.5</v>
      </c>
      <c r="H116" s="616">
        <v>1</v>
      </c>
      <c r="I116" s="616"/>
      <c r="J116" s="514">
        <v>1</v>
      </c>
    </row>
    <row r="117" spans="2:10" x14ac:dyDescent="0.25">
      <c r="B117" s="616">
        <v>28</v>
      </c>
      <c r="C117" s="616" t="s">
        <v>74</v>
      </c>
      <c r="D117" s="616" t="s">
        <v>87</v>
      </c>
      <c r="E117" s="616" t="s">
        <v>1050</v>
      </c>
      <c r="F117" s="616">
        <v>9300000</v>
      </c>
      <c r="G117" s="616">
        <v>9605975.9299999997</v>
      </c>
      <c r="H117" s="616">
        <v>1</v>
      </c>
      <c r="I117" s="616"/>
      <c r="J117" s="514">
        <v>1</v>
      </c>
    </row>
    <row r="118" spans="2:10" x14ac:dyDescent="0.25">
      <c r="B118" s="616">
        <v>28</v>
      </c>
      <c r="C118" s="616" t="s">
        <v>74</v>
      </c>
      <c r="D118" s="616" t="s">
        <v>843</v>
      </c>
      <c r="E118" s="616" t="s">
        <v>858</v>
      </c>
      <c r="F118" s="616">
        <v>9300000</v>
      </c>
      <c r="G118" s="616">
        <v>9605975.9299999997</v>
      </c>
      <c r="H118" s="616">
        <v>2</v>
      </c>
      <c r="I118" s="616"/>
      <c r="J118" s="514">
        <v>1</v>
      </c>
    </row>
    <row r="119" spans="2:10" x14ac:dyDescent="0.25">
      <c r="B119" s="616">
        <v>28</v>
      </c>
      <c r="C119" s="616" t="s">
        <v>74</v>
      </c>
      <c r="D119" s="616" t="s">
        <v>1403</v>
      </c>
      <c r="E119" s="616" t="s">
        <v>1404</v>
      </c>
      <c r="F119" s="616">
        <v>9300000</v>
      </c>
      <c r="G119" s="616">
        <v>9761239.4700000007</v>
      </c>
      <c r="H119" s="616">
        <v>1</v>
      </c>
      <c r="I119" s="616"/>
      <c r="J119" s="514">
        <v>2</v>
      </c>
    </row>
    <row r="120" spans="2:10" x14ac:dyDescent="0.25">
      <c r="B120" s="616">
        <v>28</v>
      </c>
      <c r="C120" s="616" t="s">
        <v>105</v>
      </c>
      <c r="D120" s="616" t="s">
        <v>105</v>
      </c>
      <c r="E120" s="616" t="s">
        <v>105</v>
      </c>
      <c r="F120" s="616">
        <v>9300000</v>
      </c>
      <c r="G120" s="616">
        <v>9911353.4600000009</v>
      </c>
      <c r="H120" s="616">
        <v>1</v>
      </c>
      <c r="I120" s="616"/>
      <c r="J120" s="514">
        <v>2</v>
      </c>
    </row>
    <row r="121" spans="2:10" x14ac:dyDescent="0.25">
      <c r="B121" s="616">
        <v>28</v>
      </c>
      <c r="C121" s="616" t="s">
        <v>105</v>
      </c>
      <c r="D121" s="616" t="s">
        <v>107</v>
      </c>
      <c r="E121" s="616" t="s">
        <v>76</v>
      </c>
      <c r="F121" s="616">
        <v>9300000</v>
      </c>
      <c r="G121" s="616">
        <v>9626334.4299999997</v>
      </c>
      <c r="H121" s="616">
        <v>1</v>
      </c>
      <c r="I121" s="616"/>
      <c r="J121" s="514">
        <v>1</v>
      </c>
    </row>
    <row r="122" spans="2:10" x14ac:dyDescent="0.25">
      <c r="B122" s="616">
        <v>28</v>
      </c>
      <c r="C122" s="616" t="s">
        <v>105</v>
      </c>
      <c r="D122" s="616" t="s">
        <v>497</v>
      </c>
      <c r="E122" s="616" t="s">
        <v>1385</v>
      </c>
      <c r="F122" s="616">
        <v>9300000</v>
      </c>
      <c r="G122" s="616">
        <v>9605975.9299999997</v>
      </c>
      <c r="H122" s="616">
        <v>1</v>
      </c>
      <c r="I122" s="616"/>
    </row>
    <row r="123" spans="2:10" x14ac:dyDescent="0.25">
      <c r="B123" s="616">
        <v>32</v>
      </c>
      <c r="C123" s="616" t="s">
        <v>103</v>
      </c>
      <c r="D123" s="616" t="s">
        <v>861</v>
      </c>
      <c r="E123" s="616" t="s">
        <v>862</v>
      </c>
      <c r="F123" s="616">
        <v>9156666.6666666698</v>
      </c>
      <c r="G123" s="616">
        <v>12372210.926666699</v>
      </c>
      <c r="H123" s="616">
        <v>3</v>
      </c>
      <c r="I123" s="616"/>
    </row>
    <row r="124" spans="2:10" x14ac:dyDescent="0.25">
      <c r="B124" s="616">
        <v>32</v>
      </c>
      <c r="C124" s="616" t="s">
        <v>103</v>
      </c>
      <c r="D124" s="616" t="s">
        <v>1333</v>
      </c>
      <c r="E124" s="616" t="s">
        <v>1405</v>
      </c>
      <c r="F124" s="616">
        <v>11625000</v>
      </c>
      <c r="G124" s="616">
        <v>12756555.635</v>
      </c>
      <c r="H124" s="616">
        <v>2</v>
      </c>
      <c r="I124" s="616"/>
    </row>
    <row r="125" spans="2:10" x14ac:dyDescent="0.25">
      <c r="B125" s="616">
        <v>32</v>
      </c>
      <c r="C125" s="616" t="s">
        <v>103</v>
      </c>
      <c r="D125" s="616" t="s">
        <v>1333</v>
      </c>
      <c r="E125" s="616" t="s">
        <v>1406</v>
      </c>
      <c r="F125" s="616">
        <v>8665000</v>
      </c>
      <c r="G125" s="616">
        <v>10494967.75</v>
      </c>
      <c r="H125" s="616">
        <v>1</v>
      </c>
      <c r="I125" s="616"/>
    </row>
    <row r="126" spans="2:10" x14ac:dyDescent="0.25">
      <c r="B126" s="616">
        <v>32</v>
      </c>
      <c r="C126" s="616" t="s">
        <v>103</v>
      </c>
      <c r="D126" s="616" t="s">
        <v>859</v>
      </c>
      <c r="E126" s="616" t="s">
        <v>1407</v>
      </c>
      <c r="F126" s="616">
        <v>9182000</v>
      </c>
      <c r="G126" s="616">
        <v>15411014.970000001</v>
      </c>
      <c r="H126" s="616">
        <v>1</v>
      </c>
      <c r="I126" s="616"/>
    </row>
    <row r="127" spans="2:10" x14ac:dyDescent="0.25">
      <c r="B127" s="616">
        <v>32</v>
      </c>
      <c r="C127" s="616" t="s">
        <v>103</v>
      </c>
      <c r="D127" s="616" t="s">
        <v>859</v>
      </c>
      <c r="E127" s="616" t="s">
        <v>1328</v>
      </c>
      <c r="F127" s="616">
        <v>7699000</v>
      </c>
      <c r="G127" s="616">
        <v>13650655.58</v>
      </c>
      <c r="H127" s="616">
        <v>1</v>
      </c>
      <c r="I127" s="616"/>
    </row>
    <row r="128" spans="2:10" x14ac:dyDescent="0.25">
      <c r="B128" s="514">
        <v>32</v>
      </c>
      <c r="C128" s="514" t="s">
        <v>103</v>
      </c>
      <c r="D128" s="514" t="s">
        <v>109</v>
      </c>
      <c r="E128" s="514" t="s">
        <v>851</v>
      </c>
      <c r="F128" s="514">
        <v>0</v>
      </c>
      <c r="G128" s="514">
        <v>9590000</v>
      </c>
      <c r="H128" s="514">
        <v>1</v>
      </c>
    </row>
    <row r="129" spans="2:8" x14ac:dyDescent="0.25">
      <c r="B129" s="514">
        <v>32</v>
      </c>
      <c r="C129" s="514" t="s">
        <v>103</v>
      </c>
      <c r="D129" s="514" t="s">
        <v>109</v>
      </c>
      <c r="E129" s="514" t="s">
        <v>864</v>
      </c>
      <c r="F129" s="514">
        <v>13950000</v>
      </c>
      <c r="G129" s="514">
        <v>14362517</v>
      </c>
      <c r="H129" s="514">
        <v>1</v>
      </c>
    </row>
    <row r="130" spans="2:8" x14ac:dyDescent="0.25">
      <c r="B130" s="514">
        <v>32</v>
      </c>
      <c r="C130" s="514" t="s">
        <v>11</v>
      </c>
      <c r="D130" s="514" t="s">
        <v>104</v>
      </c>
      <c r="E130" s="514" t="s">
        <v>1041</v>
      </c>
      <c r="F130" s="514">
        <v>9241000</v>
      </c>
      <c r="G130" s="514">
        <v>9608087.3499999996</v>
      </c>
      <c r="H130" s="514">
        <v>1</v>
      </c>
    </row>
    <row r="131" spans="2:8" x14ac:dyDescent="0.25">
      <c r="B131" s="514">
        <v>32</v>
      </c>
      <c r="C131" s="514" t="s">
        <v>11</v>
      </c>
      <c r="D131" s="514" t="s">
        <v>104</v>
      </c>
      <c r="E131" s="514" t="s">
        <v>863</v>
      </c>
      <c r="F131" s="514">
        <v>8933333.3333333302</v>
      </c>
      <c r="G131" s="514">
        <v>11767901.813333301</v>
      </c>
      <c r="H131" s="514">
        <v>3</v>
      </c>
    </row>
    <row r="132" spans="2:8" x14ac:dyDescent="0.25">
      <c r="B132" s="514">
        <v>32</v>
      </c>
      <c r="C132" s="514" t="s">
        <v>11</v>
      </c>
      <c r="D132" s="514" t="s">
        <v>104</v>
      </c>
      <c r="E132" s="514" t="s">
        <v>1329</v>
      </c>
      <c r="F132" s="514">
        <v>13950000</v>
      </c>
      <c r="G132" s="514">
        <v>14362517</v>
      </c>
      <c r="H132" s="514">
        <v>1</v>
      </c>
    </row>
    <row r="133" spans="2:8" x14ac:dyDescent="0.25">
      <c r="B133" s="514">
        <v>32</v>
      </c>
      <c r="C133" s="514" t="s">
        <v>11</v>
      </c>
      <c r="D133" s="514" t="s">
        <v>104</v>
      </c>
      <c r="E133" s="514" t="s">
        <v>976</v>
      </c>
      <c r="F133" s="514">
        <v>9280000</v>
      </c>
      <c r="G133" s="514">
        <v>15786027.939999999</v>
      </c>
      <c r="H133" s="514">
        <v>1</v>
      </c>
    </row>
    <row r="134" spans="2:8" x14ac:dyDescent="0.25">
      <c r="B134" s="514">
        <v>32</v>
      </c>
      <c r="C134" s="514" t="s">
        <v>11</v>
      </c>
      <c r="D134" s="514" t="s">
        <v>104</v>
      </c>
      <c r="E134" s="514" t="s">
        <v>977</v>
      </c>
      <c r="F134" s="514">
        <v>8959000</v>
      </c>
      <c r="G134" s="514">
        <v>9887703.9499999993</v>
      </c>
      <c r="H134" s="514">
        <v>1</v>
      </c>
    </row>
    <row r="135" spans="2:8" x14ac:dyDescent="0.25">
      <c r="B135" s="514">
        <v>32</v>
      </c>
      <c r="C135" s="514" t="s">
        <v>11</v>
      </c>
      <c r="D135" s="514" t="s">
        <v>978</v>
      </c>
      <c r="E135" s="514" t="s">
        <v>1387</v>
      </c>
      <c r="F135" s="514">
        <v>9280000</v>
      </c>
      <c r="G135" s="514">
        <v>9625262.75</v>
      </c>
      <c r="H135" s="514">
        <v>1</v>
      </c>
    </row>
    <row r="136" spans="2:8" x14ac:dyDescent="0.25">
      <c r="B136" s="514">
        <v>32</v>
      </c>
      <c r="C136" s="514" t="s">
        <v>73</v>
      </c>
      <c r="D136" s="514" t="s">
        <v>969</v>
      </c>
      <c r="E136" s="514" t="s">
        <v>969</v>
      </c>
      <c r="F136" s="514">
        <v>9221000</v>
      </c>
      <c r="G136" s="514">
        <v>15855939.779999999</v>
      </c>
      <c r="H136" s="514">
        <v>1</v>
      </c>
    </row>
    <row r="137" spans="2:8" x14ac:dyDescent="0.25">
      <c r="B137" s="514">
        <v>32</v>
      </c>
      <c r="C137" s="514" t="s">
        <v>73</v>
      </c>
      <c r="D137" s="514" t="s">
        <v>969</v>
      </c>
      <c r="E137" s="514" t="s">
        <v>1047</v>
      </c>
      <c r="F137" s="514">
        <v>9300000</v>
      </c>
      <c r="G137" s="514">
        <v>10202165.970000001</v>
      </c>
      <c r="H137" s="514">
        <v>1</v>
      </c>
    </row>
    <row r="138" spans="2:8" x14ac:dyDescent="0.25">
      <c r="B138" s="514">
        <v>32</v>
      </c>
      <c r="C138" s="514" t="s">
        <v>73</v>
      </c>
      <c r="D138" s="514" t="s">
        <v>969</v>
      </c>
      <c r="E138" s="514" t="s">
        <v>1408</v>
      </c>
      <c r="F138" s="514">
        <v>9234000</v>
      </c>
      <c r="G138" s="514">
        <v>13087545.25</v>
      </c>
      <c r="H138" s="514">
        <v>1</v>
      </c>
    </row>
    <row r="139" spans="2:8" x14ac:dyDescent="0.25">
      <c r="B139" s="514">
        <v>32</v>
      </c>
      <c r="C139" s="514" t="s">
        <v>73</v>
      </c>
      <c r="D139" s="514" t="s">
        <v>86</v>
      </c>
      <c r="E139" s="514" t="s">
        <v>86</v>
      </c>
      <c r="F139" s="514">
        <v>9300000</v>
      </c>
      <c r="G139" s="514">
        <v>10357541.48</v>
      </c>
      <c r="H139" s="514">
        <v>1</v>
      </c>
    </row>
    <row r="140" spans="2:8" x14ac:dyDescent="0.25">
      <c r="B140" s="514">
        <v>32</v>
      </c>
      <c r="C140" s="514" t="s">
        <v>73</v>
      </c>
      <c r="D140" s="514" t="s">
        <v>970</v>
      </c>
      <c r="E140" s="514" t="s">
        <v>970</v>
      </c>
      <c r="F140" s="514">
        <v>9048000</v>
      </c>
      <c r="G140" s="514">
        <v>13548784.255000001</v>
      </c>
      <c r="H140" s="514">
        <v>2</v>
      </c>
    </row>
    <row r="141" spans="2:8" x14ac:dyDescent="0.25">
      <c r="B141" s="514">
        <v>32</v>
      </c>
      <c r="C141" s="514" t="s">
        <v>73</v>
      </c>
      <c r="D141" s="514" t="s">
        <v>970</v>
      </c>
      <c r="E141" s="514" t="s">
        <v>1400</v>
      </c>
      <c r="F141" s="514">
        <v>4650000</v>
      </c>
      <c r="G141" s="514">
        <v>8086278.625</v>
      </c>
      <c r="H141" s="514">
        <v>2</v>
      </c>
    </row>
    <row r="142" spans="2:8" x14ac:dyDescent="0.25">
      <c r="B142" s="514">
        <v>32</v>
      </c>
      <c r="C142" s="514" t="s">
        <v>74</v>
      </c>
      <c r="D142" s="514" t="s">
        <v>74</v>
      </c>
      <c r="E142" s="514" t="s">
        <v>1409</v>
      </c>
      <c r="F142" s="514">
        <v>9300000</v>
      </c>
      <c r="G142" s="514">
        <v>10196345.77</v>
      </c>
      <c r="H142" s="514">
        <v>1</v>
      </c>
    </row>
    <row r="143" spans="2:8" x14ac:dyDescent="0.25">
      <c r="B143" s="514">
        <v>32</v>
      </c>
      <c r="C143" s="514" t="s">
        <v>105</v>
      </c>
      <c r="D143" s="514" t="s">
        <v>108</v>
      </c>
      <c r="E143" s="514" t="s">
        <v>1386</v>
      </c>
      <c r="F143" s="514">
        <v>9300000</v>
      </c>
      <c r="G143" s="514">
        <v>9586264.25</v>
      </c>
      <c r="H143" s="514">
        <v>1</v>
      </c>
    </row>
    <row r="144" spans="2:8" x14ac:dyDescent="0.25">
      <c r="B144" s="514">
        <v>88</v>
      </c>
      <c r="C144" s="514" t="s">
        <v>74</v>
      </c>
      <c r="D144" s="514" t="s">
        <v>1382</v>
      </c>
      <c r="E144" s="514" t="s">
        <v>1382</v>
      </c>
      <c r="F144" s="514">
        <v>9300000</v>
      </c>
      <c r="G144" s="514">
        <v>10005821.9</v>
      </c>
      <c r="H144" s="514">
        <v>1</v>
      </c>
    </row>
    <row r="145" spans="2:8" x14ac:dyDescent="0.25">
      <c r="B145" s="514">
        <v>92</v>
      </c>
      <c r="C145" s="514" t="s">
        <v>103</v>
      </c>
      <c r="D145" s="514" t="s">
        <v>949</v>
      </c>
      <c r="E145" s="514" t="s">
        <v>1365</v>
      </c>
      <c r="F145" s="514">
        <v>9300000</v>
      </c>
      <c r="G145" s="514">
        <v>9510000</v>
      </c>
      <c r="H145" s="514">
        <v>1</v>
      </c>
    </row>
    <row r="146" spans="2:8" x14ac:dyDescent="0.25">
      <c r="B146" s="514">
        <v>92</v>
      </c>
      <c r="C146" s="514" t="s">
        <v>103</v>
      </c>
      <c r="D146" s="514" t="s">
        <v>847</v>
      </c>
      <c r="E146" s="514" t="s">
        <v>848</v>
      </c>
      <c r="F146" s="514">
        <v>9201000</v>
      </c>
      <c r="G146" s="514">
        <v>21935000</v>
      </c>
      <c r="H146" s="514">
        <v>1</v>
      </c>
    </row>
    <row r="147" spans="2:8" x14ac:dyDescent="0.25">
      <c r="B147" s="514">
        <v>92</v>
      </c>
      <c r="C147" s="514" t="s">
        <v>103</v>
      </c>
      <c r="D147" s="514" t="s">
        <v>1410</v>
      </c>
      <c r="E147" s="514" t="s">
        <v>1393</v>
      </c>
      <c r="F147" s="514">
        <v>8035000</v>
      </c>
      <c r="G147" s="514">
        <v>33806000</v>
      </c>
      <c r="H147" s="514">
        <v>1</v>
      </c>
    </row>
    <row r="148" spans="2:8" x14ac:dyDescent="0.25">
      <c r="B148" s="514">
        <v>93</v>
      </c>
      <c r="C148" s="514" t="s">
        <v>103</v>
      </c>
      <c r="D148" s="514" t="s">
        <v>103</v>
      </c>
      <c r="E148" s="514" t="s">
        <v>1411</v>
      </c>
      <c r="F148" s="514">
        <v>8749000</v>
      </c>
      <c r="G148" s="514">
        <v>34675000</v>
      </c>
      <c r="H148" s="514">
        <v>2</v>
      </c>
    </row>
    <row r="149" spans="2:8" x14ac:dyDescent="0.25">
      <c r="B149" s="514">
        <v>93</v>
      </c>
      <c r="C149" s="514" t="s">
        <v>103</v>
      </c>
      <c r="D149" s="514" t="s">
        <v>949</v>
      </c>
      <c r="E149" s="514" t="s">
        <v>1320</v>
      </c>
      <c r="F149" s="514">
        <v>9293000</v>
      </c>
      <c r="G149" s="514">
        <v>9550000</v>
      </c>
      <c r="H149" s="514">
        <v>1</v>
      </c>
    </row>
    <row r="150" spans="2:8" x14ac:dyDescent="0.25">
      <c r="B150" s="514">
        <v>93</v>
      </c>
      <c r="C150" s="514" t="s">
        <v>103</v>
      </c>
      <c r="D150" s="514" t="s">
        <v>949</v>
      </c>
      <c r="E150" s="514" t="s">
        <v>1412</v>
      </c>
      <c r="F150" s="514">
        <v>9300000</v>
      </c>
      <c r="G150" s="514">
        <v>9553428.8100000005</v>
      </c>
      <c r="H150" s="514">
        <v>1</v>
      </c>
    </row>
    <row r="151" spans="2:8" x14ac:dyDescent="0.25">
      <c r="B151" s="514">
        <v>93</v>
      </c>
      <c r="C151" s="514" t="s">
        <v>103</v>
      </c>
      <c r="D151" s="514" t="s">
        <v>861</v>
      </c>
      <c r="E151" s="514" t="s">
        <v>1413</v>
      </c>
      <c r="F151" s="514">
        <v>8749000</v>
      </c>
      <c r="G151" s="514">
        <v>13463923.640000001</v>
      </c>
      <c r="H151" s="514">
        <v>1</v>
      </c>
    </row>
    <row r="152" spans="2:8" x14ac:dyDescent="0.25">
      <c r="B152" s="514">
        <v>93</v>
      </c>
      <c r="C152" s="514" t="s">
        <v>103</v>
      </c>
      <c r="D152" s="514" t="s">
        <v>679</v>
      </c>
      <c r="E152" s="514" t="s">
        <v>1414</v>
      </c>
      <c r="F152" s="514">
        <v>7322000</v>
      </c>
      <c r="G152" s="514">
        <v>29100000</v>
      </c>
      <c r="H152" s="514">
        <v>1</v>
      </c>
    </row>
    <row r="153" spans="2:8" x14ac:dyDescent="0.25">
      <c r="B153" s="514">
        <v>93</v>
      </c>
      <c r="C153" s="514" t="s">
        <v>103</v>
      </c>
      <c r="D153" s="514" t="s">
        <v>109</v>
      </c>
      <c r="E153" s="514" t="s">
        <v>851</v>
      </c>
      <c r="F153" s="514">
        <v>9186333.3333333302</v>
      </c>
      <c r="G153" s="514">
        <v>10093333.3333333</v>
      </c>
      <c r="H153" s="514">
        <v>3</v>
      </c>
    </row>
    <row r="154" spans="2:8" x14ac:dyDescent="0.25">
      <c r="B154" s="514">
        <v>93</v>
      </c>
      <c r="C154" s="514" t="s">
        <v>103</v>
      </c>
      <c r="D154" s="514" t="s">
        <v>109</v>
      </c>
      <c r="E154" s="514" t="s">
        <v>864</v>
      </c>
      <c r="F154" s="514">
        <v>9300000</v>
      </c>
      <c r="G154" s="514">
        <v>11566808.380000001</v>
      </c>
      <c r="H154" s="514">
        <v>1</v>
      </c>
    </row>
    <row r="155" spans="2:8" x14ac:dyDescent="0.25">
      <c r="B155" s="514">
        <v>93</v>
      </c>
      <c r="C155" s="514" t="s">
        <v>103</v>
      </c>
      <c r="D155" s="514" t="s">
        <v>109</v>
      </c>
      <c r="E155" s="514" t="s">
        <v>82</v>
      </c>
      <c r="F155" s="514">
        <v>9022285.7142857108</v>
      </c>
      <c r="G155" s="514">
        <v>15728157.911428601</v>
      </c>
      <c r="H155" s="514">
        <v>7</v>
      </c>
    </row>
    <row r="156" spans="2:8" x14ac:dyDescent="0.25">
      <c r="B156" s="514">
        <v>93</v>
      </c>
      <c r="C156" s="514" t="s">
        <v>103</v>
      </c>
      <c r="D156" s="514" t="s">
        <v>109</v>
      </c>
      <c r="E156" s="514" t="s">
        <v>1054</v>
      </c>
      <c r="F156" s="514">
        <v>11524000</v>
      </c>
      <c r="G156" s="514">
        <v>11810822.164999999</v>
      </c>
      <c r="H156" s="514">
        <v>2</v>
      </c>
    </row>
    <row r="157" spans="2:8" x14ac:dyDescent="0.25">
      <c r="B157" s="514">
        <v>93</v>
      </c>
      <c r="C157" s="514" t="s">
        <v>103</v>
      </c>
      <c r="D157" s="514" t="s">
        <v>109</v>
      </c>
      <c r="E157" s="514" t="s">
        <v>959</v>
      </c>
      <c r="F157" s="514">
        <v>9300000</v>
      </c>
      <c r="G157" s="514">
        <v>9500789.0600000005</v>
      </c>
      <c r="H157" s="514">
        <v>1</v>
      </c>
    </row>
    <row r="158" spans="2:8" x14ac:dyDescent="0.25">
      <c r="B158" s="514">
        <v>93</v>
      </c>
      <c r="C158" s="514" t="s">
        <v>103</v>
      </c>
      <c r="D158" s="514" t="s">
        <v>109</v>
      </c>
      <c r="E158" s="514" t="s">
        <v>972</v>
      </c>
      <c r="F158" s="514">
        <v>10849333.3333333</v>
      </c>
      <c r="G158" s="514">
        <v>11343596.310000001</v>
      </c>
      <c r="H158" s="514">
        <v>3</v>
      </c>
    </row>
    <row r="159" spans="2:8" x14ac:dyDescent="0.25">
      <c r="B159" s="514">
        <v>93</v>
      </c>
      <c r="C159" s="514" t="s">
        <v>103</v>
      </c>
      <c r="D159" s="514" t="s">
        <v>109</v>
      </c>
      <c r="E159" s="514" t="s">
        <v>1056</v>
      </c>
      <c r="F159" s="514">
        <v>9273000</v>
      </c>
      <c r="G159" s="514">
        <v>11700000</v>
      </c>
      <c r="H159" s="514">
        <v>1</v>
      </c>
    </row>
    <row r="160" spans="2:8" x14ac:dyDescent="0.25">
      <c r="B160" s="514">
        <v>93</v>
      </c>
      <c r="C160" s="514" t="s">
        <v>11</v>
      </c>
      <c r="D160" s="514" t="s">
        <v>11</v>
      </c>
      <c r="E160" s="514" t="s">
        <v>103</v>
      </c>
      <c r="F160" s="514">
        <v>9227000</v>
      </c>
      <c r="G160" s="514">
        <v>9550000</v>
      </c>
      <c r="H160" s="514">
        <v>1</v>
      </c>
    </row>
    <row r="161" spans="2:8" x14ac:dyDescent="0.25">
      <c r="B161" s="514">
        <v>93</v>
      </c>
      <c r="C161" s="514" t="s">
        <v>11</v>
      </c>
      <c r="D161" s="514" t="s">
        <v>104</v>
      </c>
      <c r="E161" s="514" t="s">
        <v>561</v>
      </c>
      <c r="F161" s="514">
        <v>9251666.6666666698</v>
      </c>
      <c r="G161" s="514">
        <v>18921818.486666702</v>
      </c>
      <c r="H161" s="514">
        <v>3</v>
      </c>
    </row>
    <row r="162" spans="2:8" x14ac:dyDescent="0.25">
      <c r="B162" s="514">
        <v>93</v>
      </c>
      <c r="C162" s="514" t="s">
        <v>11</v>
      </c>
      <c r="D162" s="514" t="s">
        <v>104</v>
      </c>
      <c r="E162" s="514" t="s">
        <v>1415</v>
      </c>
      <c r="F162" s="514">
        <v>8745666.6666666698</v>
      </c>
      <c r="G162" s="514">
        <v>15541278.5666667</v>
      </c>
      <c r="H162" s="514">
        <v>3</v>
      </c>
    </row>
    <row r="163" spans="2:8" x14ac:dyDescent="0.25">
      <c r="B163" s="514">
        <v>93</v>
      </c>
      <c r="C163" s="514" t="s">
        <v>11</v>
      </c>
      <c r="D163" s="514" t="s">
        <v>104</v>
      </c>
      <c r="E163" s="514" t="s">
        <v>533</v>
      </c>
      <c r="F163" s="514">
        <v>8245000</v>
      </c>
      <c r="G163" s="514">
        <v>26135736.120000001</v>
      </c>
      <c r="H163" s="514">
        <v>1</v>
      </c>
    </row>
    <row r="164" spans="2:8" x14ac:dyDescent="0.25">
      <c r="B164" s="514">
        <v>93</v>
      </c>
      <c r="C164" s="514" t="s">
        <v>11</v>
      </c>
      <c r="D164" s="514" t="s">
        <v>83</v>
      </c>
      <c r="E164" s="514" t="s">
        <v>83</v>
      </c>
      <c r="F164" s="514">
        <v>9300000</v>
      </c>
      <c r="G164" s="514">
        <v>9600000.0899999999</v>
      </c>
      <c r="H164" s="514">
        <v>1</v>
      </c>
    </row>
    <row r="165" spans="2:8" x14ac:dyDescent="0.25">
      <c r="B165" s="514">
        <v>93</v>
      </c>
      <c r="C165" s="514" t="s">
        <v>11</v>
      </c>
      <c r="D165" s="514" t="s">
        <v>83</v>
      </c>
      <c r="E165" s="514" t="s">
        <v>103</v>
      </c>
      <c r="F165" s="514">
        <v>8488000</v>
      </c>
      <c r="G165" s="514">
        <v>8738436.1099999994</v>
      </c>
      <c r="H165" s="514">
        <v>1</v>
      </c>
    </row>
    <row r="166" spans="2:8" x14ac:dyDescent="0.25">
      <c r="B166" s="514">
        <v>93</v>
      </c>
      <c r="C166" s="514" t="s">
        <v>11</v>
      </c>
      <c r="D166" s="514" t="s">
        <v>83</v>
      </c>
      <c r="E166" s="514" t="s">
        <v>1416</v>
      </c>
      <c r="F166" s="514">
        <v>6230000</v>
      </c>
      <c r="G166" s="514">
        <v>55222000</v>
      </c>
      <c r="H166" s="514">
        <v>1</v>
      </c>
    </row>
    <row r="167" spans="2:8" x14ac:dyDescent="0.25">
      <c r="B167" s="514">
        <v>93</v>
      </c>
      <c r="C167" s="514" t="s">
        <v>11</v>
      </c>
      <c r="D167" s="514" t="s">
        <v>83</v>
      </c>
      <c r="E167" s="514" t="s">
        <v>962</v>
      </c>
      <c r="F167" s="514">
        <v>9001000</v>
      </c>
      <c r="G167" s="514">
        <v>16206000</v>
      </c>
      <c r="H167" s="514">
        <v>1</v>
      </c>
    </row>
    <row r="168" spans="2:8" x14ac:dyDescent="0.25">
      <c r="B168" s="514">
        <v>93</v>
      </c>
      <c r="C168" s="514" t="s">
        <v>11</v>
      </c>
      <c r="D168" s="514" t="s">
        <v>967</v>
      </c>
      <c r="E168" s="514" t="s">
        <v>103</v>
      </c>
      <c r="F168" s="514">
        <v>9300000</v>
      </c>
      <c r="G168" s="514">
        <v>9550000</v>
      </c>
      <c r="H168" s="514">
        <v>1</v>
      </c>
    </row>
    <row r="169" spans="2:8" x14ac:dyDescent="0.25">
      <c r="B169" s="514">
        <v>93</v>
      </c>
      <c r="C169" s="514" t="s">
        <v>11</v>
      </c>
      <c r="D169" s="514" t="s">
        <v>978</v>
      </c>
      <c r="E169" s="514" t="s">
        <v>978</v>
      </c>
      <c r="F169" s="514">
        <v>9300000</v>
      </c>
      <c r="G169" s="514">
        <v>9789375.8200000003</v>
      </c>
      <c r="H169" s="514">
        <v>1</v>
      </c>
    </row>
    <row r="170" spans="2:8" x14ac:dyDescent="0.25">
      <c r="B170" s="514">
        <v>93</v>
      </c>
      <c r="C170" s="514" t="s">
        <v>11</v>
      </c>
      <c r="D170" s="514" t="s">
        <v>978</v>
      </c>
      <c r="E170" s="514" t="s">
        <v>103</v>
      </c>
      <c r="F170" s="514">
        <v>9286000</v>
      </c>
      <c r="G170" s="514">
        <v>24630930</v>
      </c>
      <c r="H170" s="514">
        <v>1</v>
      </c>
    </row>
    <row r="171" spans="2:8" x14ac:dyDescent="0.25">
      <c r="B171" s="514">
        <v>93</v>
      </c>
      <c r="C171" s="514" t="s">
        <v>11</v>
      </c>
      <c r="D171" s="514" t="s">
        <v>950</v>
      </c>
      <c r="E171" s="514" t="s">
        <v>839</v>
      </c>
      <c r="F171" s="514">
        <v>7829000</v>
      </c>
      <c r="G171" s="514">
        <v>30046266.666666701</v>
      </c>
      <c r="H171" s="514">
        <v>3</v>
      </c>
    </row>
    <row r="172" spans="2:8" x14ac:dyDescent="0.25">
      <c r="B172" s="514">
        <v>93</v>
      </c>
      <c r="C172" s="514" t="s">
        <v>11</v>
      </c>
      <c r="D172" s="514" t="s">
        <v>950</v>
      </c>
      <c r="E172" s="514" t="s">
        <v>862</v>
      </c>
      <c r="F172" s="514">
        <v>8585000</v>
      </c>
      <c r="G172" s="514">
        <v>8908235.1699999999</v>
      </c>
      <c r="H172" s="514">
        <v>2</v>
      </c>
    </row>
    <row r="173" spans="2:8" x14ac:dyDescent="0.25">
      <c r="B173" s="514">
        <v>93</v>
      </c>
      <c r="C173" s="514" t="s">
        <v>11</v>
      </c>
      <c r="D173" s="514" t="s">
        <v>860</v>
      </c>
      <c r="E173" s="514" t="s">
        <v>860</v>
      </c>
      <c r="F173" s="514">
        <v>9001000</v>
      </c>
      <c r="G173" s="514">
        <v>20726000</v>
      </c>
      <c r="H173" s="514">
        <v>1</v>
      </c>
    </row>
    <row r="174" spans="2:8" x14ac:dyDescent="0.25">
      <c r="B174" s="514">
        <v>93</v>
      </c>
      <c r="C174" s="514" t="s">
        <v>11</v>
      </c>
      <c r="D174" s="514" t="s">
        <v>95</v>
      </c>
      <c r="E174" s="514" t="s">
        <v>963</v>
      </c>
      <c r="F174" s="514">
        <v>8864333.3333333302</v>
      </c>
      <c r="G174" s="514">
        <v>25545000</v>
      </c>
      <c r="H174" s="514">
        <v>3</v>
      </c>
    </row>
    <row r="175" spans="2:8" x14ac:dyDescent="0.25">
      <c r="B175" s="514">
        <v>93</v>
      </c>
      <c r="C175" s="514" t="s">
        <v>11</v>
      </c>
      <c r="D175" s="514" t="s">
        <v>95</v>
      </c>
      <c r="E175" s="514" t="s">
        <v>101</v>
      </c>
      <c r="F175" s="514">
        <v>9037250</v>
      </c>
      <c r="G175" s="514">
        <v>18417745.1175</v>
      </c>
      <c r="H175" s="514">
        <v>4</v>
      </c>
    </row>
    <row r="176" spans="2:8" x14ac:dyDescent="0.25">
      <c r="B176" s="514">
        <v>93</v>
      </c>
      <c r="C176" s="514" t="s">
        <v>11</v>
      </c>
      <c r="D176" s="514" t="s">
        <v>95</v>
      </c>
      <c r="E176" s="514" t="s">
        <v>681</v>
      </c>
      <c r="F176" s="514">
        <v>9227000</v>
      </c>
      <c r="G176" s="514">
        <v>14648000</v>
      </c>
      <c r="H176" s="514">
        <v>1</v>
      </c>
    </row>
    <row r="177" spans="2:8" x14ac:dyDescent="0.25">
      <c r="B177" s="514">
        <v>93</v>
      </c>
      <c r="C177" s="514" t="s">
        <v>11</v>
      </c>
      <c r="D177" s="514" t="s">
        <v>95</v>
      </c>
      <c r="E177" s="514" t="s">
        <v>979</v>
      </c>
      <c r="F177" s="514">
        <v>9280000</v>
      </c>
      <c r="G177" s="514">
        <v>18975000</v>
      </c>
      <c r="H177" s="514">
        <v>2</v>
      </c>
    </row>
    <row r="178" spans="2:8" x14ac:dyDescent="0.25">
      <c r="B178" s="514">
        <v>93</v>
      </c>
      <c r="C178" s="514" t="s">
        <v>11</v>
      </c>
      <c r="D178" s="514" t="s">
        <v>95</v>
      </c>
      <c r="E178" s="514" t="s">
        <v>982</v>
      </c>
      <c r="F178" s="514">
        <v>9253500</v>
      </c>
      <c r="G178" s="514">
        <v>17982903.100000001</v>
      </c>
      <c r="H178" s="514">
        <v>2</v>
      </c>
    </row>
    <row r="179" spans="2:8" x14ac:dyDescent="0.25">
      <c r="B179" s="514">
        <v>93</v>
      </c>
      <c r="C179" s="514" t="s">
        <v>11</v>
      </c>
      <c r="D179" s="514" t="s">
        <v>95</v>
      </c>
      <c r="E179" s="514" t="s">
        <v>1367</v>
      </c>
      <c r="F179" s="514">
        <v>9300000</v>
      </c>
      <c r="G179" s="514">
        <v>9550000</v>
      </c>
      <c r="H179" s="514">
        <v>1</v>
      </c>
    </row>
    <row r="180" spans="2:8" x14ac:dyDescent="0.25">
      <c r="B180" s="514">
        <v>93</v>
      </c>
      <c r="C180" s="514" t="s">
        <v>11</v>
      </c>
      <c r="D180" s="514" t="s">
        <v>95</v>
      </c>
      <c r="E180" s="514" t="s">
        <v>980</v>
      </c>
      <c r="F180" s="514">
        <v>10845333.3333333</v>
      </c>
      <c r="G180" s="514">
        <v>11733433</v>
      </c>
      <c r="H180" s="514">
        <v>3</v>
      </c>
    </row>
    <row r="181" spans="2:8" x14ac:dyDescent="0.25">
      <c r="B181" s="514">
        <v>93</v>
      </c>
      <c r="C181" s="514" t="s">
        <v>11</v>
      </c>
      <c r="D181" s="514" t="s">
        <v>1417</v>
      </c>
      <c r="E181" s="514" t="s">
        <v>1418</v>
      </c>
      <c r="F181" s="514">
        <v>9300000</v>
      </c>
      <c r="G181" s="514">
        <v>10215000</v>
      </c>
      <c r="H181" s="514">
        <v>1</v>
      </c>
    </row>
    <row r="182" spans="2:8" x14ac:dyDescent="0.25">
      <c r="B182" s="514">
        <v>93</v>
      </c>
      <c r="C182" s="514" t="s">
        <v>11</v>
      </c>
      <c r="D182" s="514" t="s">
        <v>1417</v>
      </c>
      <c r="E182" s="514" t="s">
        <v>1419</v>
      </c>
      <c r="F182" s="514">
        <v>9273000</v>
      </c>
      <c r="G182" s="514">
        <v>16041762.140000001</v>
      </c>
      <c r="H182" s="514">
        <v>1</v>
      </c>
    </row>
    <row r="183" spans="2:8" x14ac:dyDescent="0.25">
      <c r="B183" s="514">
        <v>93</v>
      </c>
      <c r="C183" s="514" t="s">
        <v>11</v>
      </c>
      <c r="D183" s="514" t="s">
        <v>534</v>
      </c>
      <c r="E183" s="514" t="s">
        <v>1371</v>
      </c>
      <c r="F183" s="514">
        <v>13950000</v>
      </c>
      <c r="G183" s="514">
        <v>19659000</v>
      </c>
      <c r="H183" s="514">
        <v>1</v>
      </c>
    </row>
    <row r="184" spans="2:8" x14ac:dyDescent="0.25">
      <c r="B184" s="514">
        <v>93</v>
      </c>
      <c r="C184" s="514" t="s">
        <v>11</v>
      </c>
      <c r="D184" s="514" t="s">
        <v>99</v>
      </c>
      <c r="E184" s="514" t="s">
        <v>1372</v>
      </c>
      <c r="F184" s="514">
        <v>9300000</v>
      </c>
      <c r="G184" s="514">
        <v>10131796.359999999</v>
      </c>
      <c r="H184" s="514">
        <v>1</v>
      </c>
    </row>
    <row r="185" spans="2:8" x14ac:dyDescent="0.25">
      <c r="B185" s="514">
        <v>93</v>
      </c>
      <c r="C185" s="514" t="s">
        <v>11</v>
      </c>
      <c r="D185" s="514" t="s">
        <v>1044</v>
      </c>
      <c r="E185" s="514" t="s">
        <v>1044</v>
      </c>
      <c r="F185" s="514">
        <v>9175000</v>
      </c>
      <c r="G185" s="514">
        <v>17800000</v>
      </c>
      <c r="H185" s="514">
        <v>1</v>
      </c>
    </row>
    <row r="186" spans="2:8" x14ac:dyDescent="0.25">
      <c r="B186" s="514">
        <v>93</v>
      </c>
      <c r="C186" s="514" t="s">
        <v>11</v>
      </c>
      <c r="D186" s="514" t="s">
        <v>1044</v>
      </c>
      <c r="E186" s="514" t="s">
        <v>1373</v>
      </c>
      <c r="F186" s="514">
        <v>9254000</v>
      </c>
      <c r="G186" s="514">
        <v>16300000</v>
      </c>
      <c r="H186" s="514">
        <v>1</v>
      </c>
    </row>
    <row r="187" spans="2:8" x14ac:dyDescent="0.25">
      <c r="B187" s="514">
        <v>93</v>
      </c>
      <c r="C187" s="514" t="s">
        <v>11</v>
      </c>
      <c r="D187" s="514" t="s">
        <v>1044</v>
      </c>
      <c r="E187" s="514" t="s">
        <v>1420</v>
      </c>
      <c r="F187" s="514">
        <v>8245000</v>
      </c>
      <c r="G187" s="514">
        <v>17101211.510000002</v>
      </c>
      <c r="H187" s="514">
        <v>1</v>
      </c>
    </row>
    <row r="188" spans="2:8" x14ac:dyDescent="0.25">
      <c r="B188" s="514">
        <v>93</v>
      </c>
      <c r="C188" s="514" t="s">
        <v>12</v>
      </c>
      <c r="D188" s="514" t="s">
        <v>85</v>
      </c>
      <c r="E188" s="514" t="s">
        <v>85</v>
      </c>
      <c r="F188" s="514">
        <v>9300000</v>
      </c>
      <c r="G188" s="514">
        <v>9625002.2349999994</v>
      </c>
      <c r="H188" s="514">
        <v>2</v>
      </c>
    </row>
    <row r="189" spans="2:8" x14ac:dyDescent="0.25">
      <c r="B189" s="514">
        <v>93</v>
      </c>
      <c r="C189" s="514" t="s">
        <v>12</v>
      </c>
      <c r="D189" s="514" t="s">
        <v>85</v>
      </c>
      <c r="E189" s="514" t="s">
        <v>1375</v>
      </c>
      <c r="F189" s="514">
        <v>9241000</v>
      </c>
      <c r="G189" s="514">
        <v>9550000</v>
      </c>
      <c r="H189" s="514">
        <v>1</v>
      </c>
    </row>
    <row r="190" spans="2:8" x14ac:dyDescent="0.25">
      <c r="B190" s="514">
        <v>93</v>
      </c>
      <c r="C190" s="514" t="s">
        <v>12</v>
      </c>
      <c r="D190" s="514" t="s">
        <v>85</v>
      </c>
      <c r="E190" s="514" t="s">
        <v>1421</v>
      </c>
      <c r="F190" s="514">
        <v>9300000</v>
      </c>
      <c r="G190" s="514">
        <v>9550000</v>
      </c>
      <c r="H190" s="514">
        <v>1</v>
      </c>
    </row>
    <row r="191" spans="2:8" x14ac:dyDescent="0.25">
      <c r="B191" s="514">
        <v>93</v>
      </c>
      <c r="C191" s="514" t="s">
        <v>12</v>
      </c>
      <c r="D191" s="514" t="s">
        <v>954</v>
      </c>
      <c r="E191" s="514" t="s">
        <v>1376</v>
      </c>
      <c r="F191" s="514">
        <v>6975000</v>
      </c>
      <c r="G191" s="514">
        <v>13977045</v>
      </c>
      <c r="H191" s="514">
        <v>2</v>
      </c>
    </row>
    <row r="192" spans="2:8" x14ac:dyDescent="0.25">
      <c r="B192" s="514">
        <v>93</v>
      </c>
      <c r="C192" s="514" t="s">
        <v>13</v>
      </c>
      <c r="D192" s="514" t="s">
        <v>1422</v>
      </c>
      <c r="E192" s="514" t="s">
        <v>1422</v>
      </c>
      <c r="F192" s="514">
        <v>12321000</v>
      </c>
      <c r="G192" s="514">
        <v>16475599.699999999</v>
      </c>
      <c r="H192" s="514">
        <v>1</v>
      </c>
    </row>
    <row r="193" spans="2:8" x14ac:dyDescent="0.25">
      <c r="B193" s="514">
        <v>93</v>
      </c>
      <c r="C193" s="514" t="s">
        <v>13</v>
      </c>
      <c r="D193" s="514" t="s">
        <v>964</v>
      </c>
      <c r="E193" s="514" t="s">
        <v>1423</v>
      </c>
      <c r="F193" s="514">
        <v>9127000</v>
      </c>
      <c r="G193" s="514">
        <v>10450000</v>
      </c>
      <c r="H193" s="514">
        <v>1</v>
      </c>
    </row>
    <row r="194" spans="2:8" x14ac:dyDescent="0.25">
      <c r="B194" s="514">
        <v>93</v>
      </c>
      <c r="C194" s="514" t="s">
        <v>13</v>
      </c>
      <c r="D194" s="514" t="s">
        <v>106</v>
      </c>
      <c r="E194" s="514" t="s">
        <v>1377</v>
      </c>
      <c r="F194" s="514">
        <v>9254000</v>
      </c>
      <c r="G194" s="514">
        <v>9550000</v>
      </c>
      <c r="H194" s="514">
        <v>1</v>
      </c>
    </row>
    <row r="195" spans="2:8" x14ac:dyDescent="0.25">
      <c r="B195" s="514">
        <v>93</v>
      </c>
      <c r="C195" s="514" t="s">
        <v>13</v>
      </c>
      <c r="D195" s="514" t="s">
        <v>106</v>
      </c>
      <c r="E195" s="514" t="s">
        <v>634</v>
      </c>
      <c r="F195" s="514">
        <v>9247000</v>
      </c>
      <c r="G195" s="514">
        <v>18575000</v>
      </c>
      <c r="H195" s="514">
        <v>2</v>
      </c>
    </row>
    <row r="196" spans="2:8" x14ac:dyDescent="0.25">
      <c r="B196" s="514">
        <v>93</v>
      </c>
      <c r="C196" s="514" t="s">
        <v>13</v>
      </c>
      <c r="D196" s="514" t="s">
        <v>106</v>
      </c>
      <c r="E196" s="514" t="s">
        <v>540</v>
      </c>
      <c r="F196" s="514">
        <v>13950000</v>
      </c>
      <c r="G196" s="514">
        <v>20675000</v>
      </c>
      <c r="H196" s="514">
        <v>1</v>
      </c>
    </row>
    <row r="197" spans="2:8" x14ac:dyDescent="0.25">
      <c r="B197" s="514">
        <v>93</v>
      </c>
      <c r="C197" s="514" t="s">
        <v>73</v>
      </c>
      <c r="D197" s="514" t="s">
        <v>532</v>
      </c>
      <c r="E197" s="514" t="s">
        <v>532</v>
      </c>
      <c r="F197" s="514">
        <v>6796500</v>
      </c>
      <c r="G197" s="514">
        <v>9725000</v>
      </c>
      <c r="H197" s="514">
        <v>4</v>
      </c>
    </row>
    <row r="198" spans="2:8" x14ac:dyDescent="0.25">
      <c r="B198" s="514">
        <v>93</v>
      </c>
      <c r="C198" s="514" t="s">
        <v>73</v>
      </c>
      <c r="D198" s="514" t="s">
        <v>86</v>
      </c>
      <c r="E198" s="514" t="s">
        <v>1397</v>
      </c>
      <c r="F198" s="514">
        <v>9300000</v>
      </c>
      <c r="G198" s="514">
        <v>9500000</v>
      </c>
      <c r="H198" s="514">
        <v>1</v>
      </c>
    </row>
    <row r="199" spans="2:8" x14ac:dyDescent="0.25">
      <c r="B199" s="514">
        <v>93</v>
      </c>
      <c r="C199" s="514" t="s">
        <v>73</v>
      </c>
      <c r="D199" s="514" t="s">
        <v>86</v>
      </c>
      <c r="E199" s="514" t="s">
        <v>1424</v>
      </c>
      <c r="F199" s="514">
        <v>9300000</v>
      </c>
      <c r="G199" s="514">
        <v>9500000</v>
      </c>
      <c r="H199" s="514">
        <v>1</v>
      </c>
    </row>
    <row r="200" spans="2:8" x14ac:dyDescent="0.25">
      <c r="B200" s="514">
        <v>93</v>
      </c>
      <c r="C200" s="514" t="s">
        <v>73</v>
      </c>
      <c r="D200" s="514" t="s">
        <v>854</v>
      </c>
      <c r="E200" s="514" t="s">
        <v>854</v>
      </c>
      <c r="F200" s="514">
        <v>9733000</v>
      </c>
      <c r="G200" s="514">
        <v>16325804.801428599</v>
      </c>
      <c r="H200" s="514">
        <v>7</v>
      </c>
    </row>
    <row r="201" spans="2:8" x14ac:dyDescent="0.25">
      <c r="B201" s="514">
        <v>93</v>
      </c>
      <c r="C201" s="514" t="s">
        <v>73</v>
      </c>
      <c r="D201" s="514" t="s">
        <v>854</v>
      </c>
      <c r="E201" s="514" t="s">
        <v>1425</v>
      </c>
      <c r="F201" s="514">
        <v>9240500</v>
      </c>
      <c r="G201" s="514">
        <v>9965000</v>
      </c>
      <c r="H201" s="514">
        <v>2</v>
      </c>
    </row>
    <row r="202" spans="2:8" x14ac:dyDescent="0.25">
      <c r="B202" s="514">
        <v>93</v>
      </c>
      <c r="C202" s="514" t="s">
        <v>73</v>
      </c>
      <c r="D202" s="514" t="s">
        <v>965</v>
      </c>
      <c r="E202" s="514" t="s">
        <v>986</v>
      </c>
      <c r="F202" s="514">
        <v>9270500</v>
      </c>
      <c r="G202" s="514">
        <v>9590175.8100000005</v>
      </c>
      <c r="H202" s="514">
        <v>2</v>
      </c>
    </row>
    <row r="203" spans="2:8" x14ac:dyDescent="0.25">
      <c r="B203" s="514">
        <v>93</v>
      </c>
      <c r="C203" s="514" t="s">
        <v>73</v>
      </c>
      <c r="D203" s="514" t="s">
        <v>1389</v>
      </c>
      <c r="E203" s="514" t="s">
        <v>1389</v>
      </c>
      <c r="F203" s="514">
        <v>9293333.3333333302</v>
      </c>
      <c r="G203" s="514">
        <v>9600000</v>
      </c>
      <c r="H203" s="514">
        <v>3</v>
      </c>
    </row>
    <row r="204" spans="2:8" x14ac:dyDescent="0.25">
      <c r="B204" s="514">
        <v>93</v>
      </c>
      <c r="C204" s="514" t="s">
        <v>73</v>
      </c>
      <c r="D204" s="514" t="s">
        <v>635</v>
      </c>
      <c r="E204" s="514" t="s">
        <v>955</v>
      </c>
      <c r="F204" s="514">
        <v>8875000</v>
      </c>
      <c r="G204" s="514">
        <v>16390000</v>
      </c>
      <c r="H204" s="514">
        <v>1</v>
      </c>
    </row>
    <row r="205" spans="2:8" x14ac:dyDescent="0.25">
      <c r="B205" s="514">
        <v>93</v>
      </c>
      <c r="C205" s="514" t="s">
        <v>73</v>
      </c>
      <c r="D205" s="514" t="s">
        <v>865</v>
      </c>
      <c r="E205" s="514" t="s">
        <v>865</v>
      </c>
      <c r="F205" s="514">
        <v>13542000</v>
      </c>
      <c r="G205" s="514">
        <v>14197703.960000001</v>
      </c>
      <c r="H205" s="514">
        <v>1</v>
      </c>
    </row>
    <row r="206" spans="2:8" x14ac:dyDescent="0.25">
      <c r="B206" s="514">
        <v>93</v>
      </c>
      <c r="C206" s="514" t="s">
        <v>73</v>
      </c>
      <c r="D206" s="514" t="s">
        <v>865</v>
      </c>
      <c r="E206" s="514" t="s">
        <v>866</v>
      </c>
      <c r="F206" s="514">
        <v>8791000</v>
      </c>
      <c r="G206" s="514">
        <v>13450000</v>
      </c>
      <c r="H206" s="514">
        <v>1</v>
      </c>
    </row>
    <row r="207" spans="2:8" x14ac:dyDescent="0.25">
      <c r="B207" s="514">
        <v>93</v>
      </c>
      <c r="C207" s="514" t="s">
        <v>73</v>
      </c>
      <c r="D207" s="514" t="s">
        <v>865</v>
      </c>
      <c r="E207" s="514" t="s">
        <v>1426</v>
      </c>
      <c r="F207" s="514">
        <v>9254000</v>
      </c>
      <c r="G207" s="514">
        <v>9600004.4000000004</v>
      </c>
      <c r="H207" s="514">
        <v>1</v>
      </c>
    </row>
    <row r="208" spans="2:8" x14ac:dyDescent="0.25">
      <c r="B208" s="514">
        <v>93</v>
      </c>
      <c r="C208" s="514" t="s">
        <v>73</v>
      </c>
      <c r="D208" s="514" t="s">
        <v>865</v>
      </c>
      <c r="E208" s="514" t="s">
        <v>1427</v>
      </c>
      <c r="F208" s="514">
        <v>9260000</v>
      </c>
      <c r="G208" s="514">
        <v>9600000</v>
      </c>
      <c r="H208" s="514">
        <v>1</v>
      </c>
    </row>
    <row r="209" spans="2:8" x14ac:dyDescent="0.25">
      <c r="B209" s="514">
        <v>93</v>
      </c>
      <c r="C209" s="514" t="s">
        <v>73</v>
      </c>
      <c r="D209" s="514" t="s">
        <v>684</v>
      </c>
      <c r="E209" s="514" t="s">
        <v>723</v>
      </c>
      <c r="F209" s="514">
        <v>9300000</v>
      </c>
      <c r="G209" s="514">
        <v>9600000</v>
      </c>
      <c r="H209" s="514">
        <v>1</v>
      </c>
    </row>
    <row r="210" spans="2:8" x14ac:dyDescent="0.25">
      <c r="B210" s="514">
        <v>93</v>
      </c>
      <c r="C210" s="514" t="s">
        <v>73</v>
      </c>
      <c r="D210" s="514" t="s">
        <v>840</v>
      </c>
      <c r="E210" s="514" t="s">
        <v>840</v>
      </c>
      <c r="F210" s="514">
        <v>9299000</v>
      </c>
      <c r="G210" s="514">
        <v>9549308.0299999993</v>
      </c>
      <c r="H210" s="514">
        <v>1</v>
      </c>
    </row>
    <row r="211" spans="2:8" x14ac:dyDescent="0.25">
      <c r="B211" s="514">
        <v>93</v>
      </c>
      <c r="C211" s="514" t="s">
        <v>73</v>
      </c>
      <c r="D211" s="514" t="s">
        <v>840</v>
      </c>
      <c r="E211" s="514" t="s">
        <v>1428</v>
      </c>
      <c r="F211" s="514">
        <v>9293000</v>
      </c>
      <c r="G211" s="514">
        <v>9599308.0299999993</v>
      </c>
      <c r="H211" s="514">
        <v>1</v>
      </c>
    </row>
    <row r="212" spans="2:8" x14ac:dyDescent="0.25">
      <c r="B212" s="514">
        <v>93</v>
      </c>
      <c r="C212" s="514" t="s">
        <v>74</v>
      </c>
      <c r="D212" s="514" t="s">
        <v>74</v>
      </c>
      <c r="E212" s="514" t="s">
        <v>1429</v>
      </c>
      <c r="F212" s="514">
        <v>9267000</v>
      </c>
      <c r="G212" s="514">
        <v>9600000</v>
      </c>
      <c r="H212" s="514">
        <v>1</v>
      </c>
    </row>
    <row r="213" spans="2:8" x14ac:dyDescent="0.25">
      <c r="B213" s="514">
        <v>93</v>
      </c>
      <c r="C213" s="514" t="s">
        <v>74</v>
      </c>
      <c r="D213" s="514" t="s">
        <v>74</v>
      </c>
      <c r="E213" s="514" t="s">
        <v>1409</v>
      </c>
      <c r="F213" s="514">
        <v>9182000</v>
      </c>
      <c r="G213" s="514">
        <v>11714000</v>
      </c>
      <c r="H213" s="514">
        <v>1</v>
      </c>
    </row>
    <row r="214" spans="2:8" x14ac:dyDescent="0.25">
      <c r="B214" s="514">
        <v>93</v>
      </c>
      <c r="C214" s="514" t="s">
        <v>74</v>
      </c>
      <c r="D214" s="514" t="s">
        <v>74</v>
      </c>
      <c r="E214" s="514" t="s">
        <v>855</v>
      </c>
      <c r="F214" s="514">
        <v>9169000</v>
      </c>
      <c r="G214" s="514">
        <v>26400000</v>
      </c>
      <c r="H214" s="514">
        <v>1</v>
      </c>
    </row>
    <row r="215" spans="2:8" x14ac:dyDescent="0.25">
      <c r="B215" s="514">
        <v>93</v>
      </c>
      <c r="C215" s="514" t="s">
        <v>74</v>
      </c>
      <c r="D215" s="514" t="s">
        <v>74</v>
      </c>
      <c r="E215" s="514" t="s">
        <v>956</v>
      </c>
      <c r="F215" s="514">
        <v>9001000</v>
      </c>
      <c r="G215" s="514">
        <v>9600000</v>
      </c>
      <c r="H215" s="514">
        <v>1</v>
      </c>
    </row>
    <row r="216" spans="2:8" x14ac:dyDescent="0.25">
      <c r="B216" s="514">
        <v>93</v>
      </c>
      <c r="C216" s="514" t="s">
        <v>74</v>
      </c>
      <c r="D216" s="514" t="s">
        <v>867</v>
      </c>
      <c r="E216" s="514" t="s">
        <v>1430</v>
      </c>
      <c r="F216" s="514">
        <v>8707000</v>
      </c>
      <c r="G216" s="514">
        <v>25950000</v>
      </c>
      <c r="H216" s="514">
        <v>1</v>
      </c>
    </row>
    <row r="217" spans="2:8" x14ac:dyDescent="0.25">
      <c r="B217" s="514">
        <v>93</v>
      </c>
      <c r="C217" s="514" t="s">
        <v>74</v>
      </c>
      <c r="D217" s="514" t="s">
        <v>867</v>
      </c>
      <c r="E217" s="514" t="s">
        <v>1431</v>
      </c>
      <c r="F217" s="514">
        <v>7280000</v>
      </c>
      <c r="G217" s="514">
        <v>34220000</v>
      </c>
      <c r="H217" s="514">
        <v>1</v>
      </c>
    </row>
    <row r="218" spans="2:8" x14ac:dyDescent="0.25">
      <c r="B218" s="514">
        <v>93</v>
      </c>
      <c r="C218" s="514" t="s">
        <v>74</v>
      </c>
      <c r="D218" s="514" t="s">
        <v>72</v>
      </c>
      <c r="E218" s="514" t="s">
        <v>72</v>
      </c>
      <c r="F218" s="514">
        <v>9171500</v>
      </c>
      <c r="G218" s="514">
        <v>9575000</v>
      </c>
      <c r="H218" s="514">
        <v>2</v>
      </c>
    </row>
    <row r="219" spans="2:8" x14ac:dyDescent="0.25">
      <c r="B219" s="514">
        <v>93</v>
      </c>
      <c r="C219" s="514" t="s">
        <v>74</v>
      </c>
      <c r="D219" s="514" t="s">
        <v>72</v>
      </c>
      <c r="E219" s="514" t="s">
        <v>856</v>
      </c>
      <c r="F219" s="514">
        <v>9218000</v>
      </c>
      <c r="G219" s="514">
        <v>9722450</v>
      </c>
      <c r="H219" s="514">
        <v>2</v>
      </c>
    </row>
    <row r="220" spans="2:8" x14ac:dyDescent="0.25">
      <c r="B220" s="514">
        <v>93</v>
      </c>
      <c r="C220" s="514" t="s">
        <v>74</v>
      </c>
      <c r="D220" s="514" t="s">
        <v>72</v>
      </c>
      <c r="E220" s="514" t="s">
        <v>958</v>
      </c>
      <c r="F220" s="514">
        <v>9300000</v>
      </c>
      <c r="G220" s="514">
        <v>9600000</v>
      </c>
      <c r="H220" s="514">
        <v>1</v>
      </c>
    </row>
    <row r="221" spans="2:8" x14ac:dyDescent="0.25">
      <c r="B221" s="514">
        <v>93</v>
      </c>
      <c r="C221" s="514" t="s">
        <v>74</v>
      </c>
      <c r="D221" s="514" t="s">
        <v>844</v>
      </c>
      <c r="E221" s="514" t="s">
        <v>845</v>
      </c>
      <c r="F221" s="514">
        <v>8082500</v>
      </c>
      <c r="G221" s="514">
        <v>25564240.795000002</v>
      </c>
      <c r="H221" s="514">
        <v>2</v>
      </c>
    </row>
    <row r="222" spans="2:8" x14ac:dyDescent="0.25">
      <c r="B222" s="514">
        <v>93</v>
      </c>
      <c r="C222" s="514" t="s">
        <v>74</v>
      </c>
      <c r="D222" s="514" t="s">
        <v>844</v>
      </c>
      <c r="E222" s="514" t="s">
        <v>561</v>
      </c>
      <c r="F222" s="514">
        <v>7697333.3333333302</v>
      </c>
      <c r="G222" s="514">
        <v>30513973.126666699</v>
      </c>
      <c r="H222" s="514">
        <v>3</v>
      </c>
    </row>
    <row r="223" spans="2:8" x14ac:dyDescent="0.25">
      <c r="B223" s="514">
        <v>93</v>
      </c>
      <c r="C223" s="514" t="s">
        <v>74</v>
      </c>
      <c r="D223" s="514" t="s">
        <v>75</v>
      </c>
      <c r="E223" s="514" t="s">
        <v>1379</v>
      </c>
      <c r="F223" s="514">
        <v>9300000</v>
      </c>
      <c r="G223" s="514">
        <v>9600000</v>
      </c>
      <c r="H223" s="514">
        <v>1</v>
      </c>
    </row>
    <row r="224" spans="2:8" x14ac:dyDescent="0.25">
      <c r="B224" s="514">
        <v>93</v>
      </c>
      <c r="C224" s="514" t="s">
        <v>74</v>
      </c>
      <c r="D224" s="514" t="s">
        <v>75</v>
      </c>
      <c r="E224" s="514" t="s">
        <v>1380</v>
      </c>
      <c r="F224" s="514">
        <v>13950000</v>
      </c>
      <c r="G224" s="514">
        <v>14200000</v>
      </c>
      <c r="H224" s="514">
        <v>1</v>
      </c>
    </row>
    <row r="225" spans="2:8" x14ac:dyDescent="0.25">
      <c r="B225" s="514">
        <v>93</v>
      </c>
      <c r="C225" s="514" t="s">
        <v>74</v>
      </c>
      <c r="D225" s="514" t="s">
        <v>75</v>
      </c>
      <c r="E225" s="514" t="s">
        <v>1048</v>
      </c>
      <c r="F225" s="514">
        <v>4643000</v>
      </c>
      <c r="G225" s="514">
        <v>11150000</v>
      </c>
      <c r="H225" s="514">
        <v>2</v>
      </c>
    </row>
    <row r="226" spans="2:8" x14ac:dyDescent="0.25">
      <c r="B226" s="514">
        <v>93</v>
      </c>
      <c r="C226" s="514" t="s">
        <v>74</v>
      </c>
      <c r="D226" s="514" t="s">
        <v>75</v>
      </c>
      <c r="E226" s="514" t="s">
        <v>1381</v>
      </c>
      <c r="F226" s="514">
        <v>6128333.3333333302</v>
      </c>
      <c r="G226" s="514">
        <v>8509914.1899999995</v>
      </c>
      <c r="H226" s="514">
        <v>3</v>
      </c>
    </row>
    <row r="227" spans="2:8" x14ac:dyDescent="0.25">
      <c r="B227" s="514">
        <v>93</v>
      </c>
      <c r="C227" s="514" t="s">
        <v>74</v>
      </c>
      <c r="D227" s="514" t="s">
        <v>1049</v>
      </c>
      <c r="E227" s="514" t="s">
        <v>1432</v>
      </c>
      <c r="F227" s="514">
        <v>9280000</v>
      </c>
      <c r="G227" s="514">
        <v>9800000</v>
      </c>
      <c r="H227" s="514">
        <v>1</v>
      </c>
    </row>
    <row r="228" spans="2:8" x14ac:dyDescent="0.25">
      <c r="B228" s="514">
        <v>93</v>
      </c>
      <c r="C228" s="514" t="s">
        <v>74</v>
      </c>
      <c r="D228" s="514" t="s">
        <v>97</v>
      </c>
      <c r="E228" s="514" t="s">
        <v>97</v>
      </c>
      <c r="F228" s="514">
        <v>9208000</v>
      </c>
      <c r="G228" s="514">
        <v>10650000</v>
      </c>
      <c r="H228" s="514">
        <v>1</v>
      </c>
    </row>
    <row r="229" spans="2:8" x14ac:dyDescent="0.25">
      <c r="B229" s="514">
        <v>93</v>
      </c>
      <c r="C229" s="514" t="s">
        <v>74</v>
      </c>
      <c r="D229" s="514" t="s">
        <v>97</v>
      </c>
      <c r="E229" s="514" t="s">
        <v>616</v>
      </c>
      <c r="F229" s="514">
        <v>7490000</v>
      </c>
      <c r="G229" s="514">
        <v>9650000</v>
      </c>
      <c r="H229" s="514">
        <v>1</v>
      </c>
    </row>
    <row r="230" spans="2:8" x14ac:dyDescent="0.25">
      <c r="B230" s="514">
        <v>93</v>
      </c>
      <c r="C230" s="514" t="s">
        <v>74</v>
      </c>
      <c r="D230" s="514" t="s">
        <v>97</v>
      </c>
      <c r="E230" s="514" t="s">
        <v>857</v>
      </c>
      <c r="F230" s="514">
        <v>9300000</v>
      </c>
      <c r="G230" s="514">
        <v>9750000</v>
      </c>
      <c r="H230" s="514">
        <v>1</v>
      </c>
    </row>
    <row r="231" spans="2:8" x14ac:dyDescent="0.25">
      <c r="B231" s="514">
        <v>93</v>
      </c>
      <c r="C231" s="514" t="s">
        <v>74</v>
      </c>
      <c r="D231" s="514" t="s">
        <v>87</v>
      </c>
      <c r="E231" s="514" t="s">
        <v>1402</v>
      </c>
      <c r="F231" s="514">
        <v>9127000</v>
      </c>
      <c r="G231" s="514">
        <v>19020000</v>
      </c>
      <c r="H231" s="514">
        <v>1</v>
      </c>
    </row>
    <row r="232" spans="2:8" x14ac:dyDescent="0.25">
      <c r="B232" s="514">
        <v>93</v>
      </c>
      <c r="C232" s="514" t="s">
        <v>74</v>
      </c>
      <c r="D232" s="514" t="s">
        <v>842</v>
      </c>
      <c r="E232" s="514" t="s">
        <v>842</v>
      </c>
      <c r="F232" s="514">
        <v>9300000</v>
      </c>
      <c r="G232" s="514">
        <v>9600000</v>
      </c>
      <c r="H232" s="514">
        <v>1</v>
      </c>
    </row>
    <row r="233" spans="2:8" x14ac:dyDescent="0.25">
      <c r="B233" s="514">
        <v>93</v>
      </c>
      <c r="C233" s="514" t="s">
        <v>74</v>
      </c>
      <c r="D233" s="514" t="s">
        <v>843</v>
      </c>
      <c r="E233" s="514" t="s">
        <v>1433</v>
      </c>
      <c r="F233" s="514">
        <v>9267000</v>
      </c>
      <c r="G233" s="514">
        <v>16087500</v>
      </c>
      <c r="H233" s="514">
        <v>1</v>
      </c>
    </row>
    <row r="234" spans="2:8" x14ac:dyDescent="0.25">
      <c r="B234" s="514">
        <v>93</v>
      </c>
      <c r="C234" s="514" t="s">
        <v>74</v>
      </c>
      <c r="D234" s="514" t="s">
        <v>843</v>
      </c>
      <c r="E234" s="514" t="s">
        <v>990</v>
      </c>
      <c r="F234" s="514">
        <v>7699000</v>
      </c>
      <c r="G234" s="514">
        <v>30500000</v>
      </c>
      <c r="H234" s="514">
        <v>1</v>
      </c>
    </row>
    <row r="235" spans="2:8" x14ac:dyDescent="0.25">
      <c r="B235" s="514">
        <v>93</v>
      </c>
      <c r="C235" s="514" t="s">
        <v>74</v>
      </c>
      <c r="D235" s="514" t="s">
        <v>843</v>
      </c>
      <c r="E235" s="514" t="s">
        <v>858</v>
      </c>
      <c r="F235" s="514">
        <v>9214000</v>
      </c>
      <c r="G235" s="514">
        <v>9650000</v>
      </c>
      <c r="H235" s="514">
        <v>1</v>
      </c>
    </row>
    <row r="236" spans="2:8" x14ac:dyDescent="0.25">
      <c r="B236" s="514">
        <v>93</v>
      </c>
      <c r="C236" s="514" t="s">
        <v>74</v>
      </c>
      <c r="D236" s="514" t="s">
        <v>1382</v>
      </c>
      <c r="E236" s="514" t="s">
        <v>1382</v>
      </c>
      <c r="F236" s="514">
        <v>9001000</v>
      </c>
      <c r="G236" s="514">
        <v>10185000</v>
      </c>
      <c r="H236" s="514">
        <v>1</v>
      </c>
    </row>
    <row r="237" spans="2:8" x14ac:dyDescent="0.25">
      <c r="B237" s="514">
        <v>93</v>
      </c>
      <c r="C237" s="514" t="s">
        <v>105</v>
      </c>
      <c r="D237" s="514" t="s">
        <v>105</v>
      </c>
      <c r="E237" s="514" t="s">
        <v>1383</v>
      </c>
      <c r="F237" s="514">
        <v>9208000</v>
      </c>
      <c r="G237" s="514">
        <v>11960500</v>
      </c>
      <c r="H237" s="514">
        <v>2</v>
      </c>
    </row>
    <row r="238" spans="2:8" x14ac:dyDescent="0.25">
      <c r="B238" s="514">
        <v>93</v>
      </c>
      <c r="C238" s="514" t="s">
        <v>105</v>
      </c>
      <c r="D238" s="514" t="s">
        <v>107</v>
      </c>
      <c r="E238" s="514" t="s">
        <v>110</v>
      </c>
      <c r="F238" s="514">
        <v>9275666.6666666698</v>
      </c>
      <c r="G238" s="514">
        <v>18791666.666666701</v>
      </c>
      <c r="H238" s="514">
        <v>3</v>
      </c>
    </row>
    <row r="239" spans="2:8" x14ac:dyDescent="0.25">
      <c r="B239" s="514">
        <v>93</v>
      </c>
      <c r="C239" s="514" t="s">
        <v>105</v>
      </c>
      <c r="D239" s="514" t="s">
        <v>107</v>
      </c>
      <c r="E239" s="514" t="s">
        <v>542</v>
      </c>
      <c r="F239" s="514">
        <v>9247000</v>
      </c>
      <c r="G239" s="514">
        <v>9600000</v>
      </c>
      <c r="H239" s="514">
        <v>1</v>
      </c>
    </row>
    <row r="240" spans="2:8" x14ac:dyDescent="0.25">
      <c r="B240" s="514">
        <v>93</v>
      </c>
      <c r="C240" s="514" t="s">
        <v>105</v>
      </c>
      <c r="D240" s="514" t="s">
        <v>107</v>
      </c>
      <c r="E240" s="514" t="s">
        <v>92</v>
      </c>
      <c r="F240" s="514">
        <v>9300000</v>
      </c>
      <c r="G240" s="514">
        <v>9550000</v>
      </c>
      <c r="H240" s="514">
        <v>2</v>
      </c>
    </row>
    <row r="241" spans="2:8" x14ac:dyDescent="0.25">
      <c r="B241" s="514">
        <v>93</v>
      </c>
      <c r="C241" s="514" t="s">
        <v>105</v>
      </c>
      <c r="D241" s="514" t="s">
        <v>107</v>
      </c>
      <c r="E241" s="514" t="s">
        <v>77</v>
      </c>
      <c r="F241" s="514">
        <v>9060000</v>
      </c>
      <c r="G241" s="514">
        <v>13696875</v>
      </c>
      <c r="H241" s="514">
        <v>4</v>
      </c>
    </row>
    <row r="242" spans="2:8" x14ac:dyDescent="0.25">
      <c r="B242" s="514">
        <v>93</v>
      </c>
      <c r="C242" s="514" t="s">
        <v>105</v>
      </c>
      <c r="D242" s="514" t="s">
        <v>107</v>
      </c>
      <c r="E242" s="514" t="s">
        <v>1327</v>
      </c>
      <c r="F242" s="514">
        <v>6272000</v>
      </c>
      <c r="G242" s="514">
        <v>26680921.300000001</v>
      </c>
      <c r="H242" s="514">
        <v>1</v>
      </c>
    </row>
    <row r="243" spans="2:8" x14ac:dyDescent="0.25">
      <c r="B243" s="514">
        <v>93</v>
      </c>
      <c r="C243" s="514" t="s">
        <v>105</v>
      </c>
      <c r="D243" s="514" t="s">
        <v>497</v>
      </c>
      <c r="E243" s="514" t="s">
        <v>985</v>
      </c>
      <c r="F243" s="514">
        <v>9273000</v>
      </c>
      <c r="G243" s="514">
        <v>9578819.4199999999</v>
      </c>
      <c r="H243" s="514">
        <v>1</v>
      </c>
    </row>
    <row r="244" spans="2:8" x14ac:dyDescent="0.25">
      <c r="B244" s="514">
        <v>93</v>
      </c>
      <c r="C244" s="514" t="s">
        <v>105</v>
      </c>
      <c r="D244" s="514" t="s">
        <v>108</v>
      </c>
      <c r="E244" s="514" t="s">
        <v>108</v>
      </c>
      <c r="F244" s="514">
        <v>8926666.6666666698</v>
      </c>
      <c r="G244" s="514">
        <v>18484333.333333299</v>
      </c>
      <c r="H244" s="514">
        <v>9</v>
      </c>
    </row>
    <row r="245" spans="2:8" x14ac:dyDescent="0.25">
      <c r="B245" s="514">
        <v>94</v>
      </c>
      <c r="C245" s="514" t="s">
        <v>74</v>
      </c>
      <c r="D245" s="514" t="s">
        <v>1049</v>
      </c>
      <c r="E245" s="514" t="s">
        <v>1432</v>
      </c>
      <c r="F245" s="514">
        <v>13950000</v>
      </c>
      <c r="G245" s="514">
        <v>14361979.75</v>
      </c>
      <c r="H245" s="514">
        <v>1</v>
      </c>
    </row>
    <row r="246" spans="2:8" x14ac:dyDescent="0.25">
      <c r="B246" s="514">
        <v>96</v>
      </c>
      <c r="C246" s="514" t="s">
        <v>103</v>
      </c>
      <c r="D246" s="514" t="s">
        <v>103</v>
      </c>
      <c r="E246" s="514" t="s">
        <v>1331</v>
      </c>
      <c r="F246" s="514">
        <v>9300000</v>
      </c>
      <c r="G246" s="514">
        <v>9617419</v>
      </c>
      <c r="H246" s="514">
        <v>1</v>
      </c>
    </row>
    <row r="247" spans="2:8" x14ac:dyDescent="0.25">
      <c r="B247" s="514">
        <v>96</v>
      </c>
      <c r="C247" s="514" t="s">
        <v>103</v>
      </c>
      <c r="D247" s="514" t="s">
        <v>949</v>
      </c>
      <c r="E247" s="514" t="s">
        <v>1434</v>
      </c>
      <c r="F247" s="514">
        <v>9043000</v>
      </c>
      <c r="G247" s="514">
        <v>9388672</v>
      </c>
      <c r="H247" s="514">
        <v>1</v>
      </c>
    </row>
    <row r="248" spans="2:8" x14ac:dyDescent="0.25">
      <c r="B248" s="514">
        <v>96</v>
      </c>
      <c r="C248" s="514" t="s">
        <v>103</v>
      </c>
      <c r="D248" s="514" t="s">
        <v>1435</v>
      </c>
      <c r="E248" s="514" t="s">
        <v>1436</v>
      </c>
      <c r="F248" s="514">
        <v>9300000</v>
      </c>
      <c r="G248" s="514">
        <v>9608290</v>
      </c>
      <c r="H248" s="514">
        <v>1</v>
      </c>
    </row>
    <row r="249" spans="2:8" x14ac:dyDescent="0.25">
      <c r="B249" s="514">
        <v>96</v>
      </c>
      <c r="C249" s="514" t="s">
        <v>103</v>
      </c>
      <c r="D249" s="514" t="s">
        <v>109</v>
      </c>
      <c r="E249" s="514" t="s">
        <v>851</v>
      </c>
      <c r="F249" s="514">
        <v>9300000</v>
      </c>
      <c r="G249" s="514">
        <v>10265900.75</v>
      </c>
      <c r="H249" s="514">
        <v>1</v>
      </c>
    </row>
    <row r="250" spans="2:8" x14ac:dyDescent="0.25">
      <c r="B250" s="514">
        <v>96</v>
      </c>
      <c r="C250" s="514" t="s">
        <v>103</v>
      </c>
      <c r="D250" s="514" t="s">
        <v>109</v>
      </c>
      <c r="E250" s="514" t="s">
        <v>1437</v>
      </c>
      <c r="F250" s="514">
        <v>9300000</v>
      </c>
      <c r="G250" s="514">
        <v>9570375.0099999998</v>
      </c>
      <c r="H250" s="514">
        <v>1</v>
      </c>
    </row>
    <row r="251" spans="2:8" x14ac:dyDescent="0.25">
      <c r="B251" s="514">
        <v>96</v>
      </c>
      <c r="C251" s="514" t="s">
        <v>11</v>
      </c>
      <c r="D251" s="514" t="s">
        <v>95</v>
      </c>
      <c r="E251" s="514" t="s">
        <v>681</v>
      </c>
      <c r="F251" s="514">
        <v>9300000</v>
      </c>
      <c r="G251" s="514">
        <v>9604558</v>
      </c>
      <c r="H251" s="514">
        <v>1</v>
      </c>
    </row>
    <row r="252" spans="2:8" x14ac:dyDescent="0.25">
      <c r="B252" s="514">
        <v>96</v>
      </c>
      <c r="C252" s="514" t="s">
        <v>11</v>
      </c>
      <c r="D252" s="514" t="s">
        <v>95</v>
      </c>
      <c r="E252" s="514" t="s">
        <v>992</v>
      </c>
      <c r="F252" s="514">
        <v>9300000</v>
      </c>
      <c r="G252" s="514">
        <v>9604557.5099999998</v>
      </c>
      <c r="H252" s="514">
        <v>1</v>
      </c>
    </row>
    <row r="253" spans="2:8" x14ac:dyDescent="0.25">
      <c r="B253" s="514">
        <v>96</v>
      </c>
      <c r="C253" s="514" t="s">
        <v>11</v>
      </c>
      <c r="D253" s="514" t="s">
        <v>84</v>
      </c>
      <c r="E253" s="514" t="s">
        <v>84</v>
      </c>
      <c r="F253" s="514">
        <v>9300000</v>
      </c>
      <c r="G253" s="514">
        <v>9604558</v>
      </c>
      <c r="H253" s="514">
        <v>1</v>
      </c>
    </row>
    <row r="254" spans="2:8" x14ac:dyDescent="0.25">
      <c r="B254" s="514">
        <v>96</v>
      </c>
      <c r="C254" s="514" t="s">
        <v>11</v>
      </c>
      <c r="D254" s="514" t="s">
        <v>84</v>
      </c>
      <c r="E254" s="514" t="s">
        <v>1368</v>
      </c>
      <c r="F254" s="514">
        <v>9300000</v>
      </c>
      <c r="G254" s="514">
        <v>9604558</v>
      </c>
      <c r="H254" s="514">
        <v>1</v>
      </c>
    </row>
    <row r="255" spans="2:8" x14ac:dyDescent="0.25">
      <c r="B255" s="514">
        <v>96</v>
      </c>
      <c r="C255" s="514" t="s">
        <v>11</v>
      </c>
      <c r="D255" s="514" t="s">
        <v>84</v>
      </c>
      <c r="E255" s="514" t="s">
        <v>993</v>
      </c>
      <c r="F255" s="514">
        <v>9300000</v>
      </c>
      <c r="G255" s="514">
        <v>9630687.7599999998</v>
      </c>
      <c r="H255" s="514">
        <v>1</v>
      </c>
    </row>
    <row r="256" spans="2:8" x14ac:dyDescent="0.25">
      <c r="B256" s="514">
        <v>96</v>
      </c>
      <c r="C256" s="514" t="s">
        <v>11</v>
      </c>
      <c r="D256" s="514" t="s">
        <v>534</v>
      </c>
      <c r="E256" s="514" t="s">
        <v>534</v>
      </c>
      <c r="F256" s="514">
        <v>9208000</v>
      </c>
      <c r="G256" s="514">
        <v>9604558</v>
      </c>
      <c r="H256" s="514">
        <v>1</v>
      </c>
    </row>
    <row r="257" spans="2:8" x14ac:dyDescent="0.25">
      <c r="B257" s="514">
        <v>96</v>
      </c>
      <c r="C257" s="514" t="s">
        <v>12</v>
      </c>
      <c r="D257" s="514" t="s">
        <v>1438</v>
      </c>
      <c r="E257" s="514" t="s">
        <v>1439</v>
      </c>
      <c r="F257" s="514">
        <v>9267000</v>
      </c>
      <c r="G257" s="514">
        <v>9587046</v>
      </c>
      <c r="H257" s="514">
        <v>1</v>
      </c>
    </row>
    <row r="258" spans="2:8" x14ac:dyDescent="0.25">
      <c r="B258" s="514">
        <v>96</v>
      </c>
      <c r="C258" s="514" t="s">
        <v>73</v>
      </c>
      <c r="D258" s="514" t="s">
        <v>969</v>
      </c>
      <c r="E258" s="514" t="s">
        <v>1393</v>
      </c>
      <c r="F258" s="514">
        <v>8919500</v>
      </c>
      <c r="G258" s="514">
        <v>9604558</v>
      </c>
      <c r="H258" s="514">
        <v>2</v>
      </c>
    </row>
    <row r="259" spans="2:8" x14ac:dyDescent="0.25">
      <c r="B259" s="514">
        <v>96</v>
      </c>
      <c r="C259" s="514" t="s">
        <v>73</v>
      </c>
      <c r="D259" s="514" t="s">
        <v>86</v>
      </c>
      <c r="E259" s="514" t="s">
        <v>1398</v>
      </c>
      <c r="F259" s="514">
        <v>13950000</v>
      </c>
      <c r="G259" s="514">
        <v>14385245</v>
      </c>
      <c r="H259" s="514">
        <v>1</v>
      </c>
    </row>
    <row r="260" spans="2:8" x14ac:dyDescent="0.25">
      <c r="B260" s="514">
        <v>96</v>
      </c>
      <c r="C260" s="514" t="s">
        <v>74</v>
      </c>
      <c r="D260" s="514" t="s">
        <v>87</v>
      </c>
      <c r="E260" s="514" t="s">
        <v>98</v>
      </c>
      <c r="F260" s="514">
        <v>9300000</v>
      </c>
      <c r="G260" s="514">
        <v>9604557.5099999998</v>
      </c>
      <c r="H260" s="514">
        <v>1</v>
      </c>
    </row>
    <row r="261" spans="2:8" x14ac:dyDescent="0.25">
      <c r="B261" s="514">
        <v>96</v>
      </c>
      <c r="C261" s="514" t="s">
        <v>74</v>
      </c>
      <c r="D261" s="514" t="s">
        <v>87</v>
      </c>
      <c r="E261" s="514" t="s">
        <v>1440</v>
      </c>
      <c r="F261" s="514">
        <v>9300000</v>
      </c>
      <c r="G261" s="514">
        <v>9604557.5099999998</v>
      </c>
      <c r="H261" s="514">
        <v>1</v>
      </c>
    </row>
    <row r="262" spans="2:8" x14ac:dyDescent="0.25">
      <c r="B262" s="514">
        <v>96</v>
      </c>
      <c r="C262" s="514" t="s">
        <v>74</v>
      </c>
      <c r="D262" s="514" t="s">
        <v>843</v>
      </c>
      <c r="E262" s="514" t="s">
        <v>1051</v>
      </c>
      <c r="F262" s="514">
        <v>9221000</v>
      </c>
      <c r="G262" s="514">
        <v>9603674.8100000005</v>
      </c>
      <c r="H262" s="514">
        <v>1</v>
      </c>
    </row>
    <row r="263" spans="2:8" x14ac:dyDescent="0.25">
      <c r="B263" s="514">
        <v>96</v>
      </c>
      <c r="C263" s="514" t="s">
        <v>74</v>
      </c>
      <c r="D263" s="514" t="s">
        <v>1382</v>
      </c>
      <c r="E263" s="514" t="s">
        <v>1382</v>
      </c>
      <c r="F263" s="514">
        <v>9247000</v>
      </c>
      <c r="G263" s="514">
        <v>9603959.5099999998</v>
      </c>
      <c r="H263" s="514">
        <v>1</v>
      </c>
    </row>
    <row r="264" spans="2:8" x14ac:dyDescent="0.25">
      <c r="B264" s="514">
        <v>96</v>
      </c>
      <c r="C264" s="514" t="s">
        <v>105</v>
      </c>
      <c r="D264" s="514" t="s">
        <v>107</v>
      </c>
      <c r="E264" s="514" t="s">
        <v>92</v>
      </c>
      <c r="F264" s="514">
        <v>9300000</v>
      </c>
      <c r="G264" s="514">
        <v>9604557.5099999998</v>
      </c>
      <c r="H264" s="514">
        <v>1</v>
      </c>
    </row>
    <row r="265" spans="2:8" x14ac:dyDescent="0.25">
      <c r="B265" s="514">
        <v>96</v>
      </c>
      <c r="C265" s="514" t="s">
        <v>105</v>
      </c>
      <c r="D265" s="514" t="s">
        <v>107</v>
      </c>
      <c r="E265" s="514" t="s">
        <v>77</v>
      </c>
      <c r="F265" s="514">
        <v>8413000</v>
      </c>
      <c r="G265" s="514">
        <v>9685568</v>
      </c>
      <c r="H265" s="514">
        <v>1</v>
      </c>
    </row>
    <row r="266" spans="2:8" x14ac:dyDescent="0.25">
      <c r="B266" s="514">
        <v>96</v>
      </c>
      <c r="C266" s="514" t="s">
        <v>105</v>
      </c>
      <c r="D266" s="514" t="s">
        <v>957</v>
      </c>
      <c r="E266" s="514" t="s">
        <v>984</v>
      </c>
      <c r="F266" s="514">
        <v>9300000</v>
      </c>
      <c r="G266" s="514">
        <v>9604558</v>
      </c>
      <c r="H266" s="514">
        <v>1</v>
      </c>
    </row>
    <row r="267" spans="2:8" x14ac:dyDescent="0.25">
      <c r="B267" s="514">
        <v>101</v>
      </c>
      <c r="C267" s="514" t="s">
        <v>103</v>
      </c>
      <c r="D267" s="514" t="s">
        <v>109</v>
      </c>
      <c r="E267" s="514" t="s">
        <v>1437</v>
      </c>
      <c r="F267" s="514">
        <v>8035000</v>
      </c>
      <c r="G267" s="514">
        <v>9560000</v>
      </c>
      <c r="H267" s="514">
        <v>1</v>
      </c>
    </row>
    <row r="268" spans="2:8" x14ac:dyDescent="0.25">
      <c r="B268" s="514">
        <v>101</v>
      </c>
      <c r="C268" s="514" t="s">
        <v>11</v>
      </c>
      <c r="D268" s="514" t="s">
        <v>84</v>
      </c>
      <c r="E268" s="514" t="s">
        <v>1369</v>
      </c>
      <c r="F268" s="514">
        <v>9300000</v>
      </c>
      <c r="G268" s="514">
        <v>9560000</v>
      </c>
      <c r="H268" s="514">
        <v>1</v>
      </c>
    </row>
    <row r="269" spans="2:8" x14ac:dyDescent="0.25">
      <c r="B269" s="514">
        <v>101</v>
      </c>
      <c r="C269" s="514" t="s">
        <v>13</v>
      </c>
      <c r="D269" s="514" t="s">
        <v>106</v>
      </c>
      <c r="E269" s="514" t="s">
        <v>1377</v>
      </c>
      <c r="F269" s="514">
        <v>9234000</v>
      </c>
      <c r="G269" s="514">
        <v>9560000</v>
      </c>
      <c r="H269" s="514">
        <v>1</v>
      </c>
    </row>
    <row r="270" spans="2:8" x14ac:dyDescent="0.25">
      <c r="B270" s="514">
        <v>101</v>
      </c>
      <c r="C270" s="514" t="s">
        <v>13</v>
      </c>
      <c r="D270" s="514" t="s">
        <v>106</v>
      </c>
      <c r="E270" s="514" t="s">
        <v>540</v>
      </c>
      <c r="F270" s="514">
        <v>9263500</v>
      </c>
      <c r="G270" s="514">
        <v>9523500</v>
      </c>
      <c r="H270" s="514">
        <v>2</v>
      </c>
    </row>
    <row r="271" spans="2:8" x14ac:dyDescent="0.25">
      <c r="B271" s="514">
        <v>101</v>
      </c>
      <c r="C271" s="514" t="s">
        <v>73</v>
      </c>
      <c r="D271" s="514" t="s">
        <v>635</v>
      </c>
      <c r="E271" s="514" t="s">
        <v>1041</v>
      </c>
      <c r="F271" s="514">
        <v>9227000</v>
      </c>
      <c r="G271" s="514">
        <v>9560000</v>
      </c>
      <c r="H271" s="514">
        <v>1</v>
      </c>
    </row>
    <row r="272" spans="2:8" x14ac:dyDescent="0.25">
      <c r="B272" s="514">
        <v>101</v>
      </c>
      <c r="C272" s="514" t="s">
        <v>105</v>
      </c>
      <c r="D272" s="514" t="s">
        <v>105</v>
      </c>
      <c r="E272" s="514" t="s">
        <v>105</v>
      </c>
      <c r="F272" s="514">
        <v>9286000</v>
      </c>
      <c r="G272" s="514">
        <v>9560000</v>
      </c>
      <c r="H272" s="514">
        <v>1</v>
      </c>
    </row>
    <row r="273" spans="2:8" x14ac:dyDescent="0.25">
      <c r="B273" s="514">
        <v>101</v>
      </c>
      <c r="C273" s="514" t="s">
        <v>105</v>
      </c>
      <c r="D273" s="514" t="s">
        <v>105</v>
      </c>
      <c r="E273" s="514" t="s">
        <v>988</v>
      </c>
      <c r="F273" s="514">
        <v>9208500</v>
      </c>
      <c r="G273" s="514">
        <v>9558875</v>
      </c>
      <c r="H273" s="514">
        <v>8</v>
      </c>
    </row>
    <row r="274" spans="2:8" x14ac:dyDescent="0.25">
      <c r="B274" s="514">
        <v>101</v>
      </c>
      <c r="C274" s="514" t="s">
        <v>105</v>
      </c>
      <c r="D274" s="514" t="s">
        <v>105</v>
      </c>
      <c r="E274" s="514" t="s">
        <v>991</v>
      </c>
      <c r="F274" s="514">
        <v>9300000</v>
      </c>
      <c r="G274" s="514">
        <v>9557000</v>
      </c>
      <c r="H274" s="514">
        <v>1</v>
      </c>
    </row>
    <row r="275" spans="2:8" x14ac:dyDescent="0.25">
      <c r="B275" s="514">
        <v>108</v>
      </c>
      <c r="C275" s="514" t="s">
        <v>103</v>
      </c>
      <c r="D275" s="514" t="s">
        <v>103</v>
      </c>
      <c r="E275" s="514" t="s">
        <v>1441</v>
      </c>
      <c r="F275" s="514">
        <v>9300000</v>
      </c>
      <c r="G275" s="514">
        <v>11530000</v>
      </c>
      <c r="H275" s="514">
        <v>1</v>
      </c>
    </row>
    <row r="276" spans="2:8" x14ac:dyDescent="0.25">
      <c r="B276" s="514">
        <v>108</v>
      </c>
      <c r="C276" s="514" t="s">
        <v>103</v>
      </c>
      <c r="D276" s="514" t="s">
        <v>847</v>
      </c>
      <c r="E276" s="514" t="s">
        <v>848</v>
      </c>
      <c r="F276" s="514">
        <v>9300000</v>
      </c>
      <c r="G276" s="514">
        <v>9530000</v>
      </c>
      <c r="H276" s="514">
        <v>1</v>
      </c>
    </row>
    <row r="277" spans="2:8" x14ac:dyDescent="0.25">
      <c r="B277" s="514">
        <v>108</v>
      </c>
      <c r="C277" s="514" t="s">
        <v>103</v>
      </c>
      <c r="D277" s="514" t="s">
        <v>847</v>
      </c>
      <c r="E277" s="514" t="s">
        <v>973</v>
      </c>
      <c r="F277" s="514">
        <v>9300000</v>
      </c>
      <c r="G277" s="514">
        <v>9530000</v>
      </c>
      <c r="H277" s="514">
        <v>1</v>
      </c>
    </row>
    <row r="278" spans="2:8" x14ac:dyDescent="0.25">
      <c r="B278" s="514">
        <v>116</v>
      </c>
      <c r="C278" s="514" t="s">
        <v>11</v>
      </c>
      <c r="D278" s="514" t="s">
        <v>95</v>
      </c>
      <c r="E278" s="514" t="s">
        <v>96</v>
      </c>
      <c r="F278" s="514">
        <v>9300000</v>
      </c>
      <c r="G278" s="514">
        <v>9466650.4199999999</v>
      </c>
      <c r="H278" s="514">
        <v>1</v>
      </c>
    </row>
    <row r="279" spans="2:8" x14ac:dyDescent="0.25">
      <c r="B279" s="514">
        <v>116</v>
      </c>
      <c r="C279" s="514" t="s">
        <v>11</v>
      </c>
      <c r="D279" s="514" t="s">
        <v>1417</v>
      </c>
      <c r="E279" s="514" t="s">
        <v>1442</v>
      </c>
      <c r="F279" s="514">
        <v>9300000</v>
      </c>
      <c r="G279" s="514">
        <v>9466708.0800000001</v>
      </c>
      <c r="H279" s="514">
        <v>1</v>
      </c>
    </row>
    <row r="280" spans="2:8" x14ac:dyDescent="0.25">
      <c r="B280" s="514">
        <v>116</v>
      </c>
      <c r="C280" s="514" t="s">
        <v>73</v>
      </c>
      <c r="D280" s="514" t="s">
        <v>532</v>
      </c>
      <c r="E280" s="514" t="s">
        <v>532</v>
      </c>
      <c r="F280" s="514">
        <v>8772500</v>
      </c>
      <c r="G280" s="514">
        <v>9466708.0800000001</v>
      </c>
      <c r="H280" s="514">
        <v>2</v>
      </c>
    </row>
    <row r="281" spans="2:8" x14ac:dyDescent="0.25">
      <c r="B281" s="514">
        <v>116</v>
      </c>
      <c r="C281" s="514" t="s">
        <v>73</v>
      </c>
      <c r="D281" s="514" t="s">
        <v>86</v>
      </c>
      <c r="E281" s="514" t="s">
        <v>86</v>
      </c>
      <c r="F281" s="514">
        <v>9300000</v>
      </c>
      <c r="G281" s="514">
        <v>9466650.4199999999</v>
      </c>
      <c r="H281" s="514">
        <v>1</v>
      </c>
    </row>
    <row r="282" spans="2:8" x14ac:dyDescent="0.25">
      <c r="B282" s="514">
        <v>116</v>
      </c>
      <c r="C282" s="514" t="s">
        <v>73</v>
      </c>
      <c r="D282" s="514" t="s">
        <v>86</v>
      </c>
      <c r="E282" s="514" t="s">
        <v>1424</v>
      </c>
      <c r="F282" s="514">
        <v>9043000</v>
      </c>
      <c r="G282" s="514">
        <v>9466708.0800000001</v>
      </c>
      <c r="H282" s="514">
        <v>1</v>
      </c>
    </row>
    <row r="283" spans="2:8" x14ac:dyDescent="0.25">
      <c r="B283" s="514">
        <v>116</v>
      </c>
      <c r="C283" s="514" t="s">
        <v>73</v>
      </c>
      <c r="D283" s="514" t="s">
        <v>965</v>
      </c>
      <c r="E283" s="514" t="s">
        <v>966</v>
      </c>
      <c r="F283" s="514">
        <v>9300000</v>
      </c>
      <c r="G283" s="514">
        <v>9466650.4199999999</v>
      </c>
      <c r="H283" s="514">
        <v>1</v>
      </c>
    </row>
    <row r="284" spans="2:8" x14ac:dyDescent="0.25">
      <c r="B284" s="514">
        <v>116</v>
      </c>
      <c r="C284" s="514" t="s">
        <v>73</v>
      </c>
      <c r="D284" s="514" t="s">
        <v>684</v>
      </c>
      <c r="E284" s="514" t="s">
        <v>1443</v>
      </c>
      <c r="F284" s="514">
        <v>4650000</v>
      </c>
      <c r="G284" s="514">
        <v>9466650.4199999999</v>
      </c>
      <c r="H284" s="514">
        <v>2</v>
      </c>
    </row>
    <row r="285" spans="2:8" x14ac:dyDescent="0.25">
      <c r="B285" s="514">
        <v>116</v>
      </c>
      <c r="C285" s="514" t="s">
        <v>74</v>
      </c>
      <c r="D285" s="514" t="s">
        <v>74</v>
      </c>
      <c r="E285" s="514" t="s">
        <v>1444</v>
      </c>
      <c r="F285" s="514">
        <v>9300000</v>
      </c>
      <c r="G285" s="514">
        <v>9466650.4199999999</v>
      </c>
      <c r="H285" s="514">
        <v>1</v>
      </c>
    </row>
    <row r="286" spans="2:8" x14ac:dyDescent="0.25">
      <c r="B286" s="514">
        <v>116</v>
      </c>
      <c r="C286" s="514" t="s">
        <v>74</v>
      </c>
      <c r="D286" s="514" t="s">
        <v>74</v>
      </c>
      <c r="E286" s="514" t="s">
        <v>1326</v>
      </c>
      <c r="F286" s="514">
        <v>7573000</v>
      </c>
      <c r="G286" s="514">
        <v>9466650.4199999999</v>
      </c>
      <c r="H286" s="514">
        <v>1</v>
      </c>
    </row>
    <row r="287" spans="2:8" x14ac:dyDescent="0.25">
      <c r="B287" s="514">
        <v>116</v>
      </c>
      <c r="C287" s="514" t="s">
        <v>74</v>
      </c>
      <c r="D287" s="514" t="s">
        <v>867</v>
      </c>
      <c r="E287" s="514" t="s">
        <v>1445</v>
      </c>
      <c r="F287" s="514">
        <v>9300000</v>
      </c>
      <c r="G287" s="514">
        <v>9466708.0800000001</v>
      </c>
      <c r="H287" s="514">
        <v>1</v>
      </c>
    </row>
    <row r="288" spans="2:8" x14ac:dyDescent="0.25">
      <c r="B288" s="514">
        <v>116</v>
      </c>
      <c r="C288" s="514" t="s">
        <v>74</v>
      </c>
      <c r="D288" s="514" t="s">
        <v>72</v>
      </c>
      <c r="E288" s="514" t="s">
        <v>72</v>
      </c>
      <c r="F288" s="514">
        <v>9300000</v>
      </c>
      <c r="G288" s="514">
        <v>9466708.0800000001</v>
      </c>
      <c r="H288" s="514">
        <v>1</v>
      </c>
    </row>
    <row r="289" spans="2:8" x14ac:dyDescent="0.25">
      <c r="B289" s="514">
        <v>116</v>
      </c>
      <c r="C289" s="514" t="s">
        <v>105</v>
      </c>
      <c r="D289" s="514" t="s">
        <v>105</v>
      </c>
      <c r="E289" s="514" t="s">
        <v>991</v>
      </c>
      <c r="F289" s="514">
        <v>4650000</v>
      </c>
      <c r="G289" s="514">
        <v>9466679.25</v>
      </c>
      <c r="H289" s="514">
        <v>2</v>
      </c>
    </row>
    <row r="290" spans="2:8" x14ac:dyDescent="0.25">
      <c r="B290" s="514">
        <v>116</v>
      </c>
      <c r="C290" s="514" t="s">
        <v>105</v>
      </c>
      <c r="D290" s="514" t="s">
        <v>957</v>
      </c>
      <c r="E290" s="514" t="s">
        <v>1384</v>
      </c>
      <c r="F290" s="514">
        <v>9221000</v>
      </c>
      <c r="G290" s="514">
        <v>9466650.4199999999</v>
      </c>
      <c r="H290" s="514">
        <v>1</v>
      </c>
    </row>
    <row r="291" spans="2:8" x14ac:dyDescent="0.25">
      <c r="B291" s="514">
        <v>116</v>
      </c>
      <c r="C291" s="514" t="s">
        <v>105</v>
      </c>
      <c r="D291" s="514" t="s">
        <v>497</v>
      </c>
      <c r="E291" s="514" t="s">
        <v>985</v>
      </c>
      <c r="F291" s="514">
        <v>9300000</v>
      </c>
      <c r="G291" s="514">
        <v>9466669.6400000006</v>
      </c>
      <c r="H291" s="514">
        <v>3</v>
      </c>
    </row>
    <row r="292" spans="2:8" x14ac:dyDescent="0.25">
      <c r="B292" s="514">
        <v>121</v>
      </c>
      <c r="C292" s="514" t="s">
        <v>11</v>
      </c>
      <c r="D292" s="514" t="s">
        <v>83</v>
      </c>
      <c r="E292" s="514" t="s">
        <v>962</v>
      </c>
      <c r="F292" s="514">
        <v>9227000</v>
      </c>
      <c r="G292" s="514">
        <v>9644185.6999999993</v>
      </c>
      <c r="H292" s="514">
        <v>1</v>
      </c>
    </row>
    <row r="293" spans="2:8" x14ac:dyDescent="0.25">
      <c r="B293" s="514">
        <v>121</v>
      </c>
      <c r="C293" s="514" t="s">
        <v>11</v>
      </c>
      <c r="D293" s="514" t="s">
        <v>860</v>
      </c>
      <c r="E293" s="514" t="s">
        <v>860</v>
      </c>
      <c r="F293" s="514">
        <v>9208000</v>
      </c>
      <c r="G293" s="514">
        <v>9644117.9000000004</v>
      </c>
      <c r="H293" s="514">
        <v>1</v>
      </c>
    </row>
    <row r="294" spans="2:8" x14ac:dyDescent="0.25">
      <c r="B294" s="514">
        <v>121</v>
      </c>
      <c r="C294" s="514" t="s">
        <v>11</v>
      </c>
      <c r="D294" s="514" t="s">
        <v>95</v>
      </c>
      <c r="E294" s="514" t="s">
        <v>101</v>
      </c>
      <c r="F294" s="514">
        <v>9927285.7142857108</v>
      </c>
      <c r="G294" s="514">
        <v>11261017.1685714</v>
      </c>
      <c r="H294" s="514">
        <v>7</v>
      </c>
    </row>
    <row r="295" spans="2:8" x14ac:dyDescent="0.25">
      <c r="B295" s="514">
        <v>121</v>
      </c>
      <c r="C295" s="514" t="s">
        <v>11</v>
      </c>
      <c r="D295" s="514" t="s">
        <v>95</v>
      </c>
      <c r="E295" s="514" t="s">
        <v>681</v>
      </c>
      <c r="F295" s="514">
        <v>8329000</v>
      </c>
      <c r="G295" s="514">
        <v>22292712.25</v>
      </c>
      <c r="H295" s="514">
        <v>1</v>
      </c>
    </row>
    <row r="296" spans="2:8" x14ac:dyDescent="0.25">
      <c r="B296" s="514">
        <v>121</v>
      </c>
      <c r="C296" s="514" t="s">
        <v>11</v>
      </c>
      <c r="D296" s="514" t="s">
        <v>95</v>
      </c>
      <c r="E296" s="514" t="s">
        <v>979</v>
      </c>
      <c r="F296" s="514">
        <v>9300000</v>
      </c>
      <c r="G296" s="514">
        <v>9659262.6500000004</v>
      </c>
      <c r="H296" s="514">
        <v>1</v>
      </c>
    </row>
    <row r="297" spans="2:8" x14ac:dyDescent="0.25">
      <c r="B297" s="514">
        <v>121</v>
      </c>
      <c r="C297" s="514" t="s">
        <v>11</v>
      </c>
      <c r="D297" s="514" t="s">
        <v>95</v>
      </c>
      <c r="E297" s="514" t="s">
        <v>982</v>
      </c>
      <c r="F297" s="514">
        <v>9300000</v>
      </c>
      <c r="G297" s="514">
        <v>9645157.5</v>
      </c>
      <c r="H297" s="514">
        <v>1</v>
      </c>
    </row>
    <row r="298" spans="2:8" x14ac:dyDescent="0.25">
      <c r="B298" s="514">
        <v>121</v>
      </c>
      <c r="C298" s="514" t="s">
        <v>11</v>
      </c>
      <c r="D298" s="514" t="s">
        <v>84</v>
      </c>
      <c r="E298" s="514" t="s">
        <v>1368</v>
      </c>
      <c r="F298" s="514">
        <v>9300000</v>
      </c>
      <c r="G298" s="514">
        <v>9645157.5</v>
      </c>
      <c r="H298" s="514">
        <v>1</v>
      </c>
    </row>
    <row r="299" spans="2:8" x14ac:dyDescent="0.25">
      <c r="B299" s="514">
        <v>121</v>
      </c>
      <c r="C299" s="514" t="s">
        <v>11</v>
      </c>
      <c r="D299" s="514" t="s">
        <v>84</v>
      </c>
      <c r="E299" s="514" t="s">
        <v>1369</v>
      </c>
      <c r="F299" s="514">
        <v>9300000</v>
      </c>
      <c r="G299" s="514">
        <v>9645157.5</v>
      </c>
      <c r="H299" s="514">
        <v>2</v>
      </c>
    </row>
    <row r="300" spans="2:8" x14ac:dyDescent="0.25">
      <c r="B300" s="514">
        <v>121</v>
      </c>
      <c r="C300" s="514" t="s">
        <v>11</v>
      </c>
      <c r="D300" s="514" t="s">
        <v>84</v>
      </c>
      <c r="E300" s="514" t="s">
        <v>1043</v>
      </c>
      <c r="F300" s="514">
        <v>9300000</v>
      </c>
      <c r="G300" s="514">
        <v>9645157.5</v>
      </c>
      <c r="H300" s="514">
        <v>1</v>
      </c>
    </row>
    <row r="301" spans="2:8" x14ac:dyDescent="0.25">
      <c r="B301" s="514">
        <v>121</v>
      </c>
      <c r="C301" s="514" t="s">
        <v>11</v>
      </c>
      <c r="D301" s="514" t="s">
        <v>84</v>
      </c>
      <c r="E301" s="514" t="s">
        <v>981</v>
      </c>
      <c r="F301" s="514">
        <v>9300000</v>
      </c>
      <c r="G301" s="514">
        <v>9645157.5</v>
      </c>
      <c r="H301" s="514">
        <v>2</v>
      </c>
    </row>
    <row r="302" spans="2:8" x14ac:dyDescent="0.25">
      <c r="B302" s="514">
        <v>121</v>
      </c>
      <c r="C302" s="514" t="s">
        <v>11</v>
      </c>
      <c r="D302" s="514" t="s">
        <v>1044</v>
      </c>
      <c r="E302" s="514" t="s">
        <v>1044</v>
      </c>
      <c r="F302" s="514">
        <v>8917000</v>
      </c>
      <c r="G302" s="514">
        <v>9715829.5999999996</v>
      </c>
      <c r="H302" s="514">
        <v>1</v>
      </c>
    </row>
    <row r="303" spans="2:8" x14ac:dyDescent="0.25">
      <c r="B303" s="514">
        <v>121</v>
      </c>
      <c r="C303" s="514" t="s">
        <v>13</v>
      </c>
      <c r="D303" s="514" t="s">
        <v>106</v>
      </c>
      <c r="E303" s="514" t="s">
        <v>1377</v>
      </c>
      <c r="F303" s="514">
        <v>9245000</v>
      </c>
      <c r="G303" s="514">
        <v>9644536</v>
      </c>
      <c r="H303" s="514">
        <v>3</v>
      </c>
    </row>
    <row r="304" spans="2:8" x14ac:dyDescent="0.25">
      <c r="B304" s="514">
        <v>121</v>
      </c>
      <c r="C304" s="514" t="s">
        <v>13</v>
      </c>
      <c r="D304" s="514" t="s">
        <v>106</v>
      </c>
      <c r="E304" s="514" t="s">
        <v>540</v>
      </c>
      <c r="F304" s="514">
        <v>9300000</v>
      </c>
      <c r="G304" s="514">
        <v>9645157.5</v>
      </c>
      <c r="H304" s="514">
        <v>3</v>
      </c>
    </row>
    <row r="305" spans="2:8" x14ac:dyDescent="0.25">
      <c r="B305" s="514">
        <v>121</v>
      </c>
      <c r="C305" s="514" t="s">
        <v>73</v>
      </c>
      <c r="D305" s="514" t="s">
        <v>532</v>
      </c>
      <c r="E305" s="514" t="s">
        <v>532</v>
      </c>
      <c r="F305" s="514">
        <v>9188000</v>
      </c>
      <c r="G305" s="514">
        <v>9620726.9000000004</v>
      </c>
      <c r="H305" s="514">
        <v>1</v>
      </c>
    </row>
    <row r="306" spans="2:8" x14ac:dyDescent="0.25">
      <c r="B306" s="514">
        <v>121</v>
      </c>
      <c r="C306" s="514" t="s">
        <v>73</v>
      </c>
      <c r="D306" s="514" t="s">
        <v>965</v>
      </c>
      <c r="E306" s="514" t="s">
        <v>1419</v>
      </c>
      <c r="F306" s="514">
        <v>13950000</v>
      </c>
      <c r="G306" s="514">
        <v>14467920</v>
      </c>
      <c r="H306" s="514">
        <v>1</v>
      </c>
    </row>
    <row r="307" spans="2:8" x14ac:dyDescent="0.25">
      <c r="B307" s="514">
        <v>121</v>
      </c>
      <c r="C307" s="514" t="s">
        <v>73</v>
      </c>
      <c r="D307" s="514" t="s">
        <v>840</v>
      </c>
      <c r="E307" s="514" t="s">
        <v>840</v>
      </c>
      <c r="F307" s="514">
        <v>9280000</v>
      </c>
      <c r="G307" s="514">
        <v>9644897.5999999996</v>
      </c>
      <c r="H307" s="514">
        <v>2</v>
      </c>
    </row>
    <row r="308" spans="2:8" x14ac:dyDescent="0.25">
      <c r="B308" s="514">
        <v>121</v>
      </c>
      <c r="C308" s="514" t="s">
        <v>74</v>
      </c>
      <c r="D308" s="514" t="s">
        <v>72</v>
      </c>
      <c r="E308" s="514" t="s">
        <v>958</v>
      </c>
      <c r="F308" s="514">
        <v>9300000</v>
      </c>
      <c r="G308" s="514">
        <v>9645157.5</v>
      </c>
      <c r="H308" s="514">
        <v>1</v>
      </c>
    </row>
    <row r="309" spans="2:8" x14ac:dyDescent="0.25">
      <c r="B309" s="514">
        <v>121</v>
      </c>
      <c r="C309" s="514" t="s">
        <v>105</v>
      </c>
      <c r="D309" s="514" t="s">
        <v>105</v>
      </c>
      <c r="E309" s="514" t="s">
        <v>105</v>
      </c>
      <c r="F309" s="514">
        <v>9300000</v>
      </c>
      <c r="G309" s="514">
        <v>9645157.5</v>
      </c>
      <c r="H309" s="514">
        <v>1</v>
      </c>
    </row>
    <row r="310" spans="2:8" x14ac:dyDescent="0.25">
      <c r="B310" s="514">
        <v>121</v>
      </c>
      <c r="C310" s="514" t="s">
        <v>105</v>
      </c>
      <c r="D310" s="514" t="s">
        <v>107</v>
      </c>
      <c r="E310" s="514" t="s">
        <v>76</v>
      </c>
      <c r="F310" s="514">
        <v>9300000</v>
      </c>
      <c r="G310" s="514">
        <v>9645157.5</v>
      </c>
      <c r="H310" s="514">
        <v>1</v>
      </c>
    </row>
    <row r="311" spans="2:8" x14ac:dyDescent="0.25">
      <c r="B311" s="514">
        <v>121</v>
      </c>
      <c r="C311" s="514" t="s">
        <v>105</v>
      </c>
      <c r="D311" s="514" t="s">
        <v>107</v>
      </c>
      <c r="E311" s="514" t="s">
        <v>77</v>
      </c>
      <c r="F311" s="514">
        <v>9300000</v>
      </c>
      <c r="G311" s="514">
        <v>9645157.5</v>
      </c>
      <c r="H311" s="514">
        <v>2</v>
      </c>
    </row>
    <row r="312" spans="2:8" x14ac:dyDescent="0.25">
      <c r="B312" s="514">
        <v>121</v>
      </c>
      <c r="C312" s="514" t="s">
        <v>105</v>
      </c>
      <c r="D312" s="514" t="s">
        <v>497</v>
      </c>
      <c r="E312" s="514" t="s">
        <v>985</v>
      </c>
      <c r="F312" s="514">
        <v>9300000</v>
      </c>
      <c r="G312" s="514">
        <v>9645157.5</v>
      </c>
      <c r="H312" s="514">
        <v>1</v>
      </c>
    </row>
    <row r="313" spans="2:8" x14ac:dyDescent="0.25">
      <c r="B313" s="514">
        <v>121</v>
      </c>
      <c r="C313" s="514" t="s">
        <v>105</v>
      </c>
      <c r="D313" s="514" t="s">
        <v>524</v>
      </c>
      <c r="E313" s="514" t="s">
        <v>703</v>
      </c>
      <c r="F313" s="514">
        <v>9234000</v>
      </c>
      <c r="G313" s="514">
        <v>9644322.5999999996</v>
      </c>
      <c r="H313" s="514">
        <v>1</v>
      </c>
    </row>
    <row r="314" spans="2:8" x14ac:dyDescent="0.25">
      <c r="B314" s="514">
        <v>121</v>
      </c>
      <c r="C314" s="514" t="s">
        <v>105</v>
      </c>
      <c r="D314" s="514" t="s">
        <v>524</v>
      </c>
      <c r="E314" s="514" t="s">
        <v>1446</v>
      </c>
      <c r="F314" s="514">
        <v>9300000</v>
      </c>
      <c r="G314" s="514">
        <v>9645157.5</v>
      </c>
      <c r="H314" s="514">
        <v>1</v>
      </c>
    </row>
    <row r="315" spans="2:8" x14ac:dyDescent="0.25">
      <c r="B315" s="514">
        <v>121</v>
      </c>
      <c r="C315" s="514" t="s">
        <v>105</v>
      </c>
      <c r="D315" s="514" t="s">
        <v>108</v>
      </c>
      <c r="E315" s="514" t="s">
        <v>625</v>
      </c>
      <c r="F315" s="514">
        <v>9300000</v>
      </c>
      <c r="G315" s="514">
        <v>9645157.5</v>
      </c>
      <c r="H315" s="514">
        <v>1</v>
      </c>
    </row>
    <row r="316" spans="2:8" x14ac:dyDescent="0.25">
      <c r="B316" s="514">
        <v>121</v>
      </c>
      <c r="C316" s="514" t="s">
        <v>105</v>
      </c>
      <c r="D316" s="514" t="s">
        <v>108</v>
      </c>
      <c r="E316" s="514" t="s">
        <v>1053</v>
      </c>
      <c r="F316" s="514">
        <v>9300000</v>
      </c>
      <c r="G316" s="514">
        <v>9645157</v>
      </c>
      <c r="H316" s="514">
        <v>1</v>
      </c>
    </row>
    <row r="317" spans="2:8" x14ac:dyDescent="0.25">
      <c r="B317" s="514">
        <v>4</v>
      </c>
      <c r="C317" s="514" t="s">
        <v>103</v>
      </c>
      <c r="D317" s="514" t="s">
        <v>949</v>
      </c>
      <c r="E317" s="514" t="s">
        <v>949</v>
      </c>
      <c r="F317" s="514">
        <v>9300000</v>
      </c>
      <c r="G317" s="514">
        <v>9600000</v>
      </c>
      <c r="H317" s="514">
        <v>1</v>
      </c>
    </row>
    <row r="318" spans="2:8" x14ac:dyDescent="0.25">
      <c r="B318" s="514">
        <v>4</v>
      </c>
      <c r="C318" s="514" t="s">
        <v>103</v>
      </c>
      <c r="D318" s="514" t="s">
        <v>949</v>
      </c>
      <c r="E318" s="514" t="s">
        <v>1447</v>
      </c>
      <c r="F318" s="514">
        <v>7573000</v>
      </c>
      <c r="G318" s="514">
        <v>38700000</v>
      </c>
      <c r="H318" s="514">
        <v>1</v>
      </c>
    </row>
    <row r="319" spans="2:8" x14ac:dyDescent="0.25">
      <c r="B319" s="514">
        <v>4</v>
      </c>
      <c r="C319" s="514" t="s">
        <v>103</v>
      </c>
      <c r="D319" s="514" t="s">
        <v>1448</v>
      </c>
      <c r="E319" s="514" t="s">
        <v>1449</v>
      </c>
      <c r="F319" s="514">
        <v>9300000</v>
      </c>
      <c r="G319" s="514">
        <v>9500000</v>
      </c>
      <c r="H319" s="514">
        <v>1</v>
      </c>
    </row>
    <row r="320" spans="2:8" x14ac:dyDescent="0.25">
      <c r="B320" s="514">
        <v>4</v>
      </c>
      <c r="C320" s="514" t="s">
        <v>103</v>
      </c>
      <c r="D320" s="514" t="s">
        <v>1333</v>
      </c>
      <c r="E320" s="514" t="s">
        <v>1450</v>
      </c>
      <c r="F320" s="514">
        <v>6650000</v>
      </c>
      <c r="G320" s="514">
        <v>44712000</v>
      </c>
      <c r="H320" s="514">
        <v>1</v>
      </c>
    </row>
    <row r="321" spans="2:8" x14ac:dyDescent="0.25">
      <c r="B321" s="514">
        <v>4</v>
      </c>
      <c r="C321" s="514" t="s">
        <v>103</v>
      </c>
      <c r="D321" s="514" t="s">
        <v>94</v>
      </c>
      <c r="E321" s="514" t="s">
        <v>1451</v>
      </c>
      <c r="F321" s="514">
        <v>7828000</v>
      </c>
      <c r="G321" s="514">
        <v>33250000</v>
      </c>
      <c r="H321" s="514">
        <v>2</v>
      </c>
    </row>
    <row r="322" spans="2:8" x14ac:dyDescent="0.25">
      <c r="B322" s="514">
        <v>4</v>
      </c>
      <c r="C322" s="514" t="s">
        <v>103</v>
      </c>
      <c r="D322" s="514" t="s">
        <v>859</v>
      </c>
      <c r="E322" s="514" t="s">
        <v>1452</v>
      </c>
      <c r="F322" s="514">
        <v>10022666.6666667</v>
      </c>
      <c r="G322" s="514">
        <v>11050000</v>
      </c>
      <c r="H322" s="514">
        <v>3</v>
      </c>
    </row>
    <row r="323" spans="2:8" x14ac:dyDescent="0.25">
      <c r="B323" s="514">
        <v>4</v>
      </c>
      <c r="C323" s="514" t="s">
        <v>103</v>
      </c>
      <c r="D323" s="514" t="s">
        <v>859</v>
      </c>
      <c r="E323" s="514" t="s">
        <v>1328</v>
      </c>
      <c r="F323" s="514">
        <v>9300000</v>
      </c>
      <c r="G323" s="514">
        <v>9500000</v>
      </c>
      <c r="H323" s="514">
        <v>1</v>
      </c>
    </row>
    <row r="324" spans="2:8" x14ac:dyDescent="0.25">
      <c r="B324" s="514">
        <v>4</v>
      </c>
      <c r="C324" s="514" t="s">
        <v>103</v>
      </c>
      <c r="D324" s="514" t="s">
        <v>850</v>
      </c>
      <c r="E324" s="514" t="s">
        <v>1431</v>
      </c>
      <c r="F324" s="514">
        <v>8917000</v>
      </c>
      <c r="G324" s="514">
        <v>9117000</v>
      </c>
      <c r="H324" s="514">
        <v>1</v>
      </c>
    </row>
    <row r="325" spans="2:8" x14ac:dyDescent="0.25">
      <c r="B325" s="514">
        <v>4</v>
      </c>
      <c r="C325" s="514" t="s">
        <v>103</v>
      </c>
      <c r="D325" s="514" t="s">
        <v>1453</v>
      </c>
      <c r="E325" s="514" t="s">
        <v>1454</v>
      </c>
      <c r="F325" s="514">
        <v>6975000</v>
      </c>
      <c r="G325" s="514">
        <v>11825000</v>
      </c>
      <c r="H325" s="514">
        <v>2</v>
      </c>
    </row>
    <row r="326" spans="2:8" x14ac:dyDescent="0.25">
      <c r="B326" s="514">
        <v>4</v>
      </c>
      <c r="C326" s="514" t="s">
        <v>103</v>
      </c>
      <c r="D326" s="514" t="s">
        <v>109</v>
      </c>
      <c r="E326" s="514" t="s">
        <v>851</v>
      </c>
      <c r="F326" s="514">
        <v>9296500</v>
      </c>
      <c r="G326" s="514">
        <v>9550000</v>
      </c>
      <c r="H326" s="514">
        <v>2</v>
      </c>
    </row>
    <row r="327" spans="2:8" x14ac:dyDescent="0.25">
      <c r="B327" s="514">
        <v>4</v>
      </c>
      <c r="C327" s="514" t="s">
        <v>103</v>
      </c>
      <c r="D327" s="514" t="s">
        <v>109</v>
      </c>
      <c r="E327" s="514" t="s">
        <v>864</v>
      </c>
      <c r="F327" s="514">
        <v>9234000</v>
      </c>
      <c r="G327" s="514">
        <v>19984000</v>
      </c>
      <c r="H327" s="514">
        <v>1</v>
      </c>
    </row>
    <row r="328" spans="2:8" x14ac:dyDescent="0.25">
      <c r="B328" s="514">
        <v>4</v>
      </c>
      <c r="C328" s="514" t="s">
        <v>103</v>
      </c>
      <c r="D328" s="514" t="s">
        <v>109</v>
      </c>
      <c r="E328" s="514" t="s">
        <v>839</v>
      </c>
      <c r="F328" s="514">
        <v>9300000</v>
      </c>
      <c r="G328" s="514">
        <v>9600000</v>
      </c>
      <c r="H328" s="514">
        <v>1</v>
      </c>
    </row>
    <row r="329" spans="2:8" x14ac:dyDescent="0.25">
      <c r="B329" s="514">
        <v>4</v>
      </c>
      <c r="C329" s="514" t="s">
        <v>103</v>
      </c>
      <c r="D329" s="514" t="s">
        <v>109</v>
      </c>
      <c r="E329" s="514" t="s">
        <v>972</v>
      </c>
      <c r="F329" s="514">
        <v>9300000</v>
      </c>
      <c r="G329" s="514">
        <v>9500000</v>
      </c>
      <c r="H329" s="514">
        <v>1</v>
      </c>
    </row>
    <row r="330" spans="2:8" x14ac:dyDescent="0.25">
      <c r="B330" s="514">
        <v>4</v>
      </c>
      <c r="C330" s="514" t="s">
        <v>103</v>
      </c>
      <c r="D330" s="514" t="s">
        <v>109</v>
      </c>
      <c r="E330" s="514" t="s">
        <v>1455</v>
      </c>
      <c r="F330" s="514">
        <v>7750000</v>
      </c>
      <c r="G330" s="514">
        <v>12783333.3333333</v>
      </c>
      <c r="H330" s="514">
        <v>3</v>
      </c>
    </row>
    <row r="331" spans="2:8" x14ac:dyDescent="0.25">
      <c r="B331" s="514">
        <v>4</v>
      </c>
      <c r="C331" s="514" t="s">
        <v>103</v>
      </c>
      <c r="D331" s="514" t="s">
        <v>1410</v>
      </c>
      <c r="E331" s="514" t="s">
        <v>1456</v>
      </c>
      <c r="F331" s="514">
        <v>9300000</v>
      </c>
      <c r="G331" s="514">
        <v>9500000</v>
      </c>
      <c r="H331" s="514">
        <v>1</v>
      </c>
    </row>
    <row r="332" spans="2:8" x14ac:dyDescent="0.25">
      <c r="B332" s="514">
        <v>4</v>
      </c>
      <c r="C332" s="514" t="s">
        <v>11</v>
      </c>
      <c r="D332" s="514" t="s">
        <v>104</v>
      </c>
      <c r="E332" s="514" t="s">
        <v>533</v>
      </c>
      <c r="F332" s="514">
        <v>6073500</v>
      </c>
      <c r="G332" s="514">
        <v>13013000</v>
      </c>
      <c r="H332" s="514">
        <v>2</v>
      </c>
    </row>
    <row r="333" spans="2:8" x14ac:dyDescent="0.25">
      <c r="B333" s="514">
        <v>4</v>
      </c>
      <c r="C333" s="514" t="s">
        <v>11</v>
      </c>
      <c r="D333" s="514" t="s">
        <v>104</v>
      </c>
      <c r="E333" s="514" t="s">
        <v>973</v>
      </c>
      <c r="F333" s="514">
        <v>9247000</v>
      </c>
      <c r="G333" s="514">
        <v>10100000</v>
      </c>
      <c r="H333" s="514">
        <v>1</v>
      </c>
    </row>
    <row r="334" spans="2:8" x14ac:dyDescent="0.25">
      <c r="B334" s="514">
        <v>4</v>
      </c>
      <c r="C334" s="514" t="s">
        <v>11</v>
      </c>
      <c r="D334" s="514" t="s">
        <v>83</v>
      </c>
      <c r="E334" s="514" t="s">
        <v>83</v>
      </c>
      <c r="F334" s="514">
        <v>9300000</v>
      </c>
      <c r="G334" s="514">
        <v>9600000</v>
      </c>
      <c r="H334" s="514">
        <v>1</v>
      </c>
    </row>
    <row r="335" spans="2:8" x14ac:dyDescent="0.25">
      <c r="B335" s="514">
        <v>4</v>
      </c>
      <c r="C335" s="514" t="s">
        <v>11</v>
      </c>
      <c r="D335" s="514" t="s">
        <v>83</v>
      </c>
      <c r="E335" s="514" t="s">
        <v>1457</v>
      </c>
      <c r="F335" s="514">
        <v>8623000</v>
      </c>
      <c r="G335" s="514">
        <v>28003000</v>
      </c>
      <c r="H335" s="514">
        <v>1</v>
      </c>
    </row>
    <row r="336" spans="2:8" x14ac:dyDescent="0.25">
      <c r="B336" s="514">
        <v>4</v>
      </c>
      <c r="C336" s="514" t="s">
        <v>11</v>
      </c>
      <c r="D336" s="514" t="s">
        <v>95</v>
      </c>
      <c r="E336" s="514" t="s">
        <v>963</v>
      </c>
      <c r="F336" s="514">
        <v>9188000</v>
      </c>
      <c r="G336" s="514">
        <v>9500000.2699999996</v>
      </c>
      <c r="H336" s="514">
        <v>1</v>
      </c>
    </row>
    <row r="337" spans="2:8" x14ac:dyDescent="0.25">
      <c r="B337" s="514">
        <v>4</v>
      </c>
      <c r="C337" s="514" t="s">
        <v>11</v>
      </c>
      <c r="D337" s="514" t="s">
        <v>95</v>
      </c>
      <c r="E337" s="514" t="s">
        <v>96</v>
      </c>
      <c r="F337" s="514">
        <v>9208000</v>
      </c>
      <c r="G337" s="514">
        <v>9600000</v>
      </c>
      <c r="H337" s="514">
        <v>1</v>
      </c>
    </row>
    <row r="338" spans="2:8" x14ac:dyDescent="0.25">
      <c r="B338" s="514">
        <v>4</v>
      </c>
      <c r="C338" s="514" t="s">
        <v>11</v>
      </c>
      <c r="D338" s="514" t="s">
        <v>95</v>
      </c>
      <c r="E338" s="514" t="s">
        <v>101</v>
      </c>
      <c r="F338" s="514">
        <v>9278000</v>
      </c>
      <c r="G338" s="514">
        <v>9566666.6666666698</v>
      </c>
      <c r="H338" s="514">
        <v>3</v>
      </c>
    </row>
    <row r="339" spans="2:8" x14ac:dyDescent="0.25">
      <c r="B339" s="514">
        <v>4</v>
      </c>
      <c r="C339" s="514" t="s">
        <v>11</v>
      </c>
      <c r="D339" s="514" t="s">
        <v>95</v>
      </c>
      <c r="E339" s="514" t="s">
        <v>979</v>
      </c>
      <c r="F339" s="514">
        <v>9273000</v>
      </c>
      <c r="G339" s="514">
        <v>22721000</v>
      </c>
      <c r="H339" s="514">
        <v>1</v>
      </c>
    </row>
    <row r="340" spans="2:8" x14ac:dyDescent="0.25">
      <c r="B340" s="514">
        <v>4</v>
      </c>
      <c r="C340" s="514" t="s">
        <v>11</v>
      </c>
      <c r="D340" s="514" t="s">
        <v>95</v>
      </c>
      <c r="E340" s="514" t="s">
        <v>982</v>
      </c>
      <c r="F340" s="514">
        <v>8791000</v>
      </c>
      <c r="G340" s="514">
        <v>33447881.329999998</v>
      </c>
      <c r="H340" s="514">
        <v>1</v>
      </c>
    </row>
    <row r="341" spans="2:8" x14ac:dyDescent="0.25">
      <c r="B341" s="514">
        <v>4</v>
      </c>
      <c r="C341" s="514" t="s">
        <v>11</v>
      </c>
      <c r="D341" s="514" t="s">
        <v>95</v>
      </c>
      <c r="E341" s="514" t="s">
        <v>992</v>
      </c>
      <c r="F341" s="514">
        <v>9290000</v>
      </c>
      <c r="G341" s="514">
        <v>15700500</v>
      </c>
      <c r="H341" s="514">
        <v>2</v>
      </c>
    </row>
    <row r="342" spans="2:8" x14ac:dyDescent="0.25">
      <c r="B342" s="514">
        <v>4</v>
      </c>
      <c r="C342" s="514" t="s">
        <v>11</v>
      </c>
      <c r="D342" s="514" t="s">
        <v>95</v>
      </c>
      <c r="E342" s="514" t="s">
        <v>853</v>
      </c>
      <c r="F342" s="514">
        <v>9254000</v>
      </c>
      <c r="G342" s="514">
        <v>9600000</v>
      </c>
      <c r="H342" s="514">
        <v>1</v>
      </c>
    </row>
    <row r="343" spans="2:8" x14ac:dyDescent="0.25">
      <c r="B343" s="514">
        <v>4</v>
      </c>
      <c r="C343" s="514" t="s">
        <v>11</v>
      </c>
      <c r="D343" s="514" t="s">
        <v>84</v>
      </c>
      <c r="E343" s="514" t="s">
        <v>84</v>
      </c>
      <c r="F343" s="514">
        <v>9141250</v>
      </c>
      <c r="G343" s="514">
        <v>9550000</v>
      </c>
      <c r="H343" s="514">
        <v>4</v>
      </c>
    </row>
    <row r="344" spans="2:8" x14ac:dyDescent="0.25">
      <c r="B344" s="514">
        <v>4</v>
      </c>
      <c r="C344" s="514" t="s">
        <v>11</v>
      </c>
      <c r="D344" s="514" t="s">
        <v>84</v>
      </c>
      <c r="E344" s="514" t="s">
        <v>1368</v>
      </c>
      <c r="F344" s="514">
        <v>9300000</v>
      </c>
      <c r="G344" s="514">
        <v>9600000</v>
      </c>
      <c r="H344" s="514">
        <v>1</v>
      </c>
    </row>
    <row r="345" spans="2:8" x14ac:dyDescent="0.25">
      <c r="B345" s="514">
        <v>4</v>
      </c>
      <c r="C345" s="514" t="s">
        <v>11</v>
      </c>
      <c r="D345" s="514" t="s">
        <v>84</v>
      </c>
      <c r="E345" s="514" t="s">
        <v>1369</v>
      </c>
      <c r="F345" s="514">
        <v>9229250</v>
      </c>
      <c r="G345" s="514">
        <v>9575000</v>
      </c>
      <c r="H345" s="514">
        <v>8</v>
      </c>
    </row>
    <row r="346" spans="2:8" x14ac:dyDescent="0.25">
      <c r="B346" s="514">
        <v>4</v>
      </c>
      <c r="C346" s="514" t="s">
        <v>11</v>
      </c>
      <c r="D346" s="514" t="s">
        <v>84</v>
      </c>
      <c r="E346" s="514" t="s">
        <v>1370</v>
      </c>
      <c r="F346" s="514">
        <v>9300000</v>
      </c>
      <c r="G346" s="514">
        <v>9533333.3333333302</v>
      </c>
      <c r="H346" s="514">
        <v>3</v>
      </c>
    </row>
    <row r="347" spans="2:8" x14ac:dyDescent="0.25">
      <c r="B347" s="514">
        <v>4</v>
      </c>
      <c r="C347" s="514" t="s">
        <v>11</v>
      </c>
      <c r="D347" s="514" t="s">
        <v>84</v>
      </c>
      <c r="E347" s="514" t="s">
        <v>1043</v>
      </c>
      <c r="F347" s="514">
        <v>9964285.7142857108</v>
      </c>
      <c r="G347" s="514">
        <v>10250000</v>
      </c>
      <c r="H347" s="514">
        <v>7</v>
      </c>
    </row>
    <row r="348" spans="2:8" x14ac:dyDescent="0.25">
      <c r="B348" s="514">
        <v>4</v>
      </c>
      <c r="C348" s="514" t="s">
        <v>11</v>
      </c>
      <c r="D348" s="514" t="s">
        <v>84</v>
      </c>
      <c r="E348" s="514" t="s">
        <v>981</v>
      </c>
      <c r="F348" s="514">
        <v>9300000</v>
      </c>
      <c r="G348" s="514">
        <v>9600000</v>
      </c>
      <c r="H348" s="514">
        <v>1</v>
      </c>
    </row>
    <row r="349" spans="2:8" x14ac:dyDescent="0.25">
      <c r="B349" s="514">
        <v>4</v>
      </c>
      <c r="C349" s="514" t="s">
        <v>11</v>
      </c>
      <c r="D349" s="514" t="s">
        <v>84</v>
      </c>
      <c r="E349" s="514" t="s">
        <v>993</v>
      </c>
      <c r="F349" s="514">
        <v>9300000</v>
      </c>
      <c r="G349" s="514">
        <v>9566666.6666666698</v>
      </c>
      <c r="H349" s="514">
        <v>3</v>
      </c>
    </row>
    <row r="350" spans="2:8" x14ac:dyDescent="0.25">
      <c r="B350" s="514">
        <v>4</v>
      </c>
      <c r="C350" s="514" t="s">
        <v>11</v>
      </c>
      <c r="D350" s="514" t="s">
        <v>84</v>
      </c>
      <c r="E350" s="514" t="s">
        <v>1324</v>
      </c>
      <c r="F350" s="514">
        <v>9293000</v>
      </c>
      <c r="G350" s="514">
        <v>9600000</v>
      </c>
      <c r="H350" s="514">
        <v>2</v>
      </c>
    </row>
    <row r="351" spans="2:8" x14ac:dyDescent="0.25">
      <c r="B351" s="514">
        <v>4</v>
      </c>
      <c r="C351" s="514" t="s">
        <v>11</v>
      </c>
      <c r="D351" s="514" t="s">
        <v>534</v>
      </c>
      <c r="E351" s="514" t="s">
        <v>534</v>
      </c>
      <c r="F351" s="514">
        <v>9260000</v>
      </c>
      <c r="G351" s="514">
        <v>9500000</v>
      </c>
      <c r="H351" s="514">
        <v>1</v>
      </c>
    </row>
    <row r="352" spans="2:8" x14ac:dyDescent="0.25">
      <c r="B352" s="514">
        <v>4</v>
      </c>
      <c r="C352" s="514" t="s">
        <v>11</v>
      </c>
      <c r="D352" s="514" t="s">
        <v>534</v>
      </c>
      <c r="E352" s="514" t="s">
        <v>1058</v>
      </c>
      <c r="F352" s="514">
        <v>13950000</v>
      </c>
      <c r="G352" s="514">
        <v>14150000</v>
      </c>
      <c r="H352" s="514">
        <v>1</v>
      </c>
    </row>
    <row r="353" spans="2:8" x14ac:dyDescent="0.25">
      <c r="B353" s="514">
        <v>4</v>
      </c>
      <c r="C353" s="514" t="s">
        <v>11</v>
      </c>
      <c r="D353" s="514" t="s">
        <v>99</v>
      </c>
      <c r="E353" s="514" t="s">
        <v>862</v>
      </c>
      <c r="F353" s="514">
        <v>9298600</v>
      </c>
      <c r="G353" s="514">
        <v>9560000</v>
      </c>
      <c r="H353" s="514">
        <v>5</v>
      </c>
    </row>
    <row r="354" spans="2:8" x14ac:dyDescent="0.25">
      <c r="B354" s="514">
        <v>4</v>
      </c>
      <c r="C354" s="514" t="s">
        <v>11</v>
      </c>
      <c r="D354" s="514" t="s">
        <v>1044</v>
      </c>
      <c r="E354" s="514" t="s">
        <v>1420</v>
      </c>
      <c r="F354" s="514">
        <v>9192500</v>
      </c>
      <c r="G354" s="514">
        <v>9600000.1349999998</v>
      </c>
      <c r="H354" s="514">
        <v>2</v>
      </c>
    </row>
    <row r="355" spans="2:8" x14ac:dyDescent="0.25">
      <c r="B355" s="514">
        <v>4</v>
      </c>
      <c r="C355" s="514" t="s">
        <v>12</v>
      </c>
      <c r="D355" s="514" t="s">
        <v>12</v>
      </c>
      <c r="E355" s="514" t="s">
        <v>1055</v>
      </c>
      <c r="F355" s="514">
        <v>7448000</v>
      </c>
      <c r="G355" s="514">
        <v>48900000</v>
      </c>
      <c r="H355" s="514">
        <v>1</v>
      </c>
    </row>
    <row r="356" spans="2:8" x14ac:dyDescent="0.25">
      <c r="B356" s="514">
        <v>4</v>
      </c>
      <c r="C356" s="514" t="s">
        <v>12</v>
      </c>
      <c r="D356" s="514" t="s">
        <v>12</v>
      </c>
      <c r="E356" s="514" t="s">
        <v>951</v>
      </c>
      <c r="F356" s="514">
        <v>6524000</v>
      </c>
      <c r="G356" s="514">
        <v>34124800</v>
      </c>
      <c r="H356" s="514">
        <v>1</v>
      </c>
    </row>
    <row r="357" spans="2:8" x14ac:dyDescent="0.25">
      <c r="B357" s="514">
        <v>4</v>
      </c>
      <c r="C357" s="514" t="s">
        <v>12</v>
      </c>
      <c r="D357" s="514" t="s">
        <v>12</v>
      </c>
      <c r="E357" s="514" t="s">
        <v>1458</v>
      </c>
      <c r="F357" s="514">
        <v>8234000</v>
      </c>
      <c r="G357" s="514">
        <v>47856375.957500003</v>
      </c>
      <c r="H357" s="514">
        <v>4</v>
      </c>
    </row>
    <row r="358" spans="2:8" x14ac:dyDescent="0.25">
      <c r="B358" s="514">
        <v>4</v>
      </c>
      <c r="C358" s="514" t="s">
        <v>12</v>
      </c>
      <c r="D358" s="514" t="s">
        <v>12</v>
      </c>
      <c r="E358" s="514" t="s">
        <v>1388</v>
      </c>
      <c r="F358" s="514">
        <v>6734000</v>
      </c>
      <c r="G358" s="514">
        <v>50234677.229999997</v>
      </c>
      <c r="H358" s="514">
        <v>1</v>
      </c>
    </row>
    <row r="359" spans="2:8" x14ac:dyDescent="0.25">
      <c r="B359" s="514">
        <v>4</v>
      </c>
      <c r="C359" s="514" t="s">
        <v>12</v>
      </c>
      <c r="D359" s="514" t="s">
        <v>381</v>
      </c>
      <c r="E359" s="514" t="s">
        <v>381</v>
      </c>
      <c r="F359" s="514">
        <v>8497000</v>
      </c>
      <c r="G359" s="514">
        <v>45729000</v>
      </c>
      <c r="H359" s="514">
        <v>1</v>
      </c>
    </row>
    <row r="360" spans="2:8" x14ac:dyDescent="0.25">
      <c r="B360" s="514">
        <v>4</v>
      </c>
      <c r="C360" s="514" t="s">
        <v>12</v>
      </c>
      <c r="D360" s="514" t="s">
        <v>381</v>
      </c>
      <c r="E360" s="514" t="s">
        <v>952</v>
      </c>
      <c r="F360" s="514">
        <v>8839333.3333333302</v>
      </c>
      <c r="G360" s="514">
        <v>29755975.526666701</v>
      </c>
      <c r="H360" s="514">
        <v>3</v>
      </c>
    </row>
    <row r="361" spans="2:8" x14ac:dyDescent="0.25">
      <c r="B361" s="514">
        <v>4</v>
      </c>
      <c r="C361" s="514" t="s">
        <v>12</v>
      </c>
      <c r="D361" s="514" t="s">
        <v>542</v>
      </c>
      <c r="E361" s="514" t="s">
        <v>1459</v>
      </c>
      <c r="F361" s="514">
        <v>9300000</v>
      </c>
      <c r="G361" s="514">
        <v>19300000</v>
      </c>
      <c r="H361" s="514">
        <v>1</v>
      </c>
    </row>
    <row r="362" spans="2:8" x14ac:dyDescent="0.25">
      <c r="B362" s="514">
        <v>4</v>
      </c>
      <c r="C362" s="514" t="s">
        <v>12</v>
      </c>
      <c r="D362" s="514" t="s">
        <v>85</v>
      </c>
      <c r="E362" s="514" t="s">
        <v>85</v>
      </c>
      <c r="F362" s="514">
        <v>9909000</v>
      </c>
      <c r="G362" s="514">
        <v>25549999.899999999</v>
      </c>
      <c r="H362" s="514">
        <v>3</v>
      </c>
    </row>
    <row r="363" spans="2:8" x14ac:dyDescent="0.25">
      <c r="B363" s="514">
        <v>4</v>
      </c>
      <c r="C363" s="514" t="s">
        <v>12</v>
      </c>
      <c r="D363" s="514" t="s">
        <v>85</v>
      </c>
      <c r="E363" s="514" t="s">
        <v>1374</v>
      </c>
      <c r="F363" s="514">
        <v>9265000</v>
      </c>
      <c r="G363" s="514">
        <v>9600000</v>
      </c>
      <c r="H363" s="514">
        <v>3</v>
      </c>
    </row>
    <row r="364" spans="2:8" x14ac:dyDescent="0.25">
      <c r="B364" s="514">
        <v>4</v>
      </c>
      <c r="C364" s="514" t="s">
        <v>12</v>
      </c>
      <c r="D364" s="514" t="s">
        <v>85</v>
      </c>
      <c r="E364" s="514" t="s">
        <v>86</v>
      </c>
      <c r="F364" s="514">
        <v>9300000</v>
      </c>
      <c r="G364" s="514">
        <v>9600000</v>
      </c>
      <c r="H364" s="514">
        <v>1</v>
      </c>
    </row>
    <row r="365" spans="2:8" x14ac:dyDescent="0.25">
      <c r="B365" s="514">
        <v>4</v>
      </c>
      <c r="C365" s="514" t="s">
        <v>12</v>
      </c>
      <c r="D365" s="514" t="s">
        <v>85</v>
      </c>
      <c r="E365" s="514" t="s">
        <v>1375</v>
      </c>
      <c r="F365" s="514">
        <v>9300000</v>
      </c>
      <c r="G365" s="514">
        <v>9600000</v>
      </c>
      <c r="H365" s="514">
        <v>1</v>
      </c>
    </row>
    <row r="366" spans="2:8" x14ac:dyDescent="0.25">
      <c r="B366" s="514">
        <v>4</v>
      </c>
      <c r="C366" s="514" t="s">
        <v>12</v>
      </c>
      <c r="D366" s="514" t="s">
        <v>85</v>
      </c>
      <c r="E366" s="514" t="s">
        <v>960</v>
      </c>
      <c r="F366" s="514">
        <v>9273000</v>
      </c>
      <c r="G366" s="514">
        <v>9600000</v>
      </c>
      <c r="H366" s="514">
        <v>1</v>
      </c>
    </row>
    <row r="367" spans="2:8" x14ac:dyDescent="0.25">
      <c r="B367" s="514">
        <v>4</v>
      </c>
      <c r="C367" s="514" t="s">
        <v>12</v>
      </c>
      <c r="D367" s="514" t="s">
        <v>953</v>
      </c>
      <c r="E367" s="514" t="s">
        <v>1057</v>
      </c>
      <c r="F367" s="514">
        <v>5894000</v>
      </c>
      <c r="G367" s="514">
        <v>20600000</v>
      </c>
      <c r="H367" s="514">
        <v>1</v>
      </c>
    </row>
    <row r="368" spans="2:8" x14ac:dyDescent="0.25">
      <c r="B368" s="514">
        <v>4</v>
      </c>
      <c r="C368" s="514" t="s">
        <v>12</v>
      </c>
      <c r="D368" s="514" t="s">
        <v>954</v>
      </c>
      <c r="E368" s="514" t="s">
        <v>862</v>
      </c>
      <c r="F368" s="514">
        <v>9127000</v>
      </c>
      <c r="G368" s="514">
        <v>26300000</v>
      </c>
      <c r="H368" s="514">
        <v>1</v>
      </c>
    </row>
    <row r="369" spans="2:8" x14ac:dyDescent="0.25">
      <c r="B369" s="514">
        <v>4</v>
      </c>
      <c r="C369" s="514" t="s">
        <v>12</v>
      </c>
      <c r="D369" s="514" t="s">
        <v>954</v>
      </c>
      <c r="E369" s="514" t="s">
        <v>1376</v>
      </c>
      <c r="F369" s="514">
        <v>8455000</v>
      </c>
      <c r="G369" s="514">
        <v>27409000</v>
      </c>
      <c r="H369" s="514">
        <v>1</v>
      </c>
    </row>
    <row r="370" spans="2:8" x14ac:dyDescent="0.25">
      <c r="B370" s="514">
        <v>4</v>
      </c>
      <c r="C370" s="514" t="s">
        <v>13</v>
      </c>
      <c r="D370" s="514" t="s">
        <v>106</v>
      </c>
      <c r="E370" s="514" t="s">
        <v>1377</v>
      </c>
      <c r="F370" s="514">
        <v>9231000</v>
      </c>
      <c r="G370" s="514">
        <v>9600000</v>
      </c>
      <c r="H370" s="514">
        <v>2</v>
      </c>
    </row>
    <row r="371" spans="2:8" x14ac:dyDescent="0.25">
      <c r="B371" s="514">
        <v>4</v>
      </c>
      <c r="C371" s="514" t="s">
        <v>13</v>
      </c>
      <c r="D371" s="514" t="s">
        <v>106</v>
      </c>
      <c r="E371" s="514" t="s">
        <v>634</v>
      </c>
      <c r="F371" s="514">
        <v>9250500</v>
      </c>
      <c r="G371" s="514">
        <v>9583333.3333333302</v>
      </c>
      <c r="H371" s="514">
        <v>6</v>
      </c>
    </row>
    <row r="372" spans="2:8" x14ac:dyDescent="0.25">
      <c r="B372" s="514">
        <v>4</v>
      </c>
      <c r="C372" s="514" t="s">
        <v>13</v>
      </c>
      <c r="D372" s="514" t="s">
        <v>106</v>
      </c>
      <c r="E372" s="514" t="s">
        <v>540</v>
      </c>
      <c r="F372" s="514">
        <v>9300000</v>
      </c>
      <c r="G372" s="514">
        <v>9600000.1799999997</v>
      </c>
      <c r="H372" s="514">
        <v>3</v>
      </c>
    </row>
    <row r="373" spans="2:8" x14ac:dyDescent="0.25">
      <c r="B373" s="514">
        <v>4</v>
      </c>
      <c r="C373" s="514" t="s">
        <v>73</v>
      </c>
      <c r="D373" s="514" t="s">
        <v>532</v>
      </c>
      <c r="E373" s="514" t="s">
        <v>532</v>
      </c>
      <c r="F373" s="514">
        <v>9260000</v>
      </c>
      <c r="G373" s="514">
        <v>9500000</v>
      </c>
      <c r="H373" s="514">
        <v>1</v>
      </c>
    </row>
    <row r="374" spans="2:8" x14ac:dyDescent="0.25">
      <c r="B374" s="514">
        <v>4</v>
      </c>
      <c r="C374" s="514" t="s">
        <v>73</v>
      </c>
      <c r="D374" s="514" t="s">
        <v>532</v>
      </c>
      <c r="E374" s="514" t="s">
        <v>1460</v>
      </c>
      <c r="F374" s="514">
        <v>9087500</v>
      </c>
      <c r="G374" s="514">
        <v>9550000</v>
      </c>
      <c r="H374" s="514">
        <v>2</v>
      </c>
    </row>
    <row r="375" spans="2:8" x14ac:dyDescent="0.25">
      <c r="B375" s="514">
        <v>4</v>
      </c>
      <c r="C375" s="514" t="s">
        <v>73</v>
      </c>
      <c r="D375" s="514" t="s">
        <v>854</v>
      </c>
      <c r="E375" s="514" t="s">
        <v>854</v>
      </c>
      <c r="F375" s="514">
        <v>10434500</v>
      </c>
      <c r="G375" s="514">
        <v>10687500</v>
      </c>
      <c r="H375" s="514">
        <v>4</v>
      </c>
    </row>
    <row r="376" spans="2:8" x14ac:dyDescent="0.25">
      <c r="B376" s="514">
        <v>4</v>
      </c>
      <c r="C376" s="514" t="s">
        <v>73</v>
      </c>
      <c r="D376" s="514" t="s">
        <v>854</v>
      </c>
      <c r="E376" s="514" t="s">
        <v>982</v>
      </c>
      <c r="F376" s="514">
        <v>9300000</v>
      </c>
      <c r="G376" s="514">
        <v>9600000</v>
      </c>
      <c r="H376" s="514">
        <v>1</v>
      </c>
    </row>
    <row r="377" spans="2:8" x14ac:dyDescent="0.25">
      <c r="B377" s="514">
        <v>4</v>
      </c>
      <c r="C377" s="514" t="s">
        <v>73</v>
      </c>
      <c r="D377" s="514" t="s">
        <v>854</v>
      </c>
      <c r="E377" s="514" t="s">
        <v>1425</v>
      </c>
      <c r="F377" s="514">
        <v>9280000</v>
      </c>
      <c r="G377" s="514">
        <v>9480000</v>
      </c>
      <c r="H377" s="514">
        <v>2</v>
      </c>
    </row>
    <row r="378" spans="2:8" x14ac:dyDescent="0.25">
      <c r="B378" s="514">
        <v>4</v>
      </c>
      <c r="C378" s="514" t="s">
        <v>73</v>
      </c>
      <c r="D378" s="514" t="s">
        <v>965</v>
      </c>
      <c r="E378" s="514" t="s">
        <v>986</v>
      </c>
      <c r="F378" s="514">
        <v>9300000</v>
      </c>
      <c r="G378" s="514">
        <v>9600000</v>
      </c>
      <c r="H378" s="514">
        <v>1</v>
      </c>
    </row>
    <row r="379" spans="2:8" x14ac:dyDescent="0.25">
      <c r="B379" s="514">
        <v>4</v>
      </c>
      <c r="C379" s="514" t="s">
        <v>73</v>
      </c>
      <c r="D379" s="514" t="s">
        <v>684</v>
      </c>
      <c r="E379" s="514" t="s">
        <v>1373</v>
      </c>
      <c r="F379" s="514">
        <v>9260000</v>
      </c>
      <c r="G379" s="514">
        <v>9500000</v>
      </c>
      <c r="H379" s="514">
        <v>1</v>
      </c>
    </row>
    <row r="380" spans="2:8" x14ac:dyDescent="0.25">
      <c r="B380" s="514">
        <v>4</v>
      </c>
      <c r="C380" s="514" t="s">
        <v>73</v>
      </c>
      <c r="D380" s="514" t="s">
        <v>684</v>
      </c>
      <c r="E380" s="514" t="s">
        <v>1461</v>
      </c>
      <c r="F380" s="514">
        <v>9300000</v>
      </c>
      <c r="G380" s="514">
        <v>9600000</v>
      </c>
      <c r="H380" s="514">
        <v>1</v>
      </c>
    </row>
    <row r="381" spans="2:8" x14ac:dyDescent="0.25">
      <c r="B381" s="514">
        <v>4</v>
      </c>
      <c r="C381" s="514" t="s">
        <v>73</v>
      </c>
      <c r="D381" s="514" t="s">
        <v>840</v>
      </c>
      <c r="E381" s="514" t="s">
        <v>840</v>
      </c>
      <c r="F381" s="514">
        <v>9247000</v>
      </c>
      <c r="G381" s="514">
        <v>9500000</v>
      </c>
      <c r="H381" s="514">
        <v>1</v>
      </c>
    </row>
    <row r="382" spans="2:8" x14ac:dyDescent="0.25">
      <c r="B382" s="514">
        <v>4</v>
      </c>
      <c r="C382" s="514" t="s">
        <v>73</v>
      </c>
      <c r="D382" s="514" t="s">
        <v>840</v>
      </c>
      <c r="E382" s="514" t="s">
        <v>841</v>
      </c>
      <c r="F382" s="514">
        <v>9300000</v>
      </c>
      <c r="G382" s="514">
        <v>9600000</v>
      </c>
      <c r="H382" s="514">
        <v>2</v>
      </c>
    </row>
    <row r="383" spans="2:8" x14ac:dyDescent="0.25">
      <c r="B383" s="514">
        <v>4</v>
      </c>
      <c r="C383" s="514" t="s">
        <v>73</v>
      </c>
      <c r="D383" s="514" t="s">
        <v>840</v>
      </c>
      <c r="E383" s="514" t="s">
        <v>1428</v>
      </c>
      <c r="F383" s="514">
        <v>7112000</v>
      </c>
      <c r="G383" s="514">
        <v>44612000</v>
      </c>
      <c r="H383" s="514">
        <v>1</v>
      </c>
    </row>
    <row r="384" spans="2:8" x14ac:dyDescent="0.25">
      <c r="B384" s="514">
        <v>4</v>
      </c>
      <c r="C384" s="514" t="s">
        <v>74</v>
      </c>
      <c r="D384" s="514" t="s">
        <v>72</v>
      </c>
      <c r="E384" s="514" t="s">
        <v>72</v>
      </c>
      <c r="F384" s="514">
        <v>6975000</v>
      </c>
      <c r="G384" s="514">
        <v>11825000</v>
      </c>
      <c r="H384" s="514">
        <v>2</v>
      </c>
    </row>
    <row r="385" spans="2:8" x14ac:dyDescent="0.25">
      <c r="B385" s="514">
        <v>4</v>
      </c>
      <c r="C385" s="514" t="s">
        <v>74</v>
      </c>
      <c r="D385" s="514" t="s">
        <v>72</v>
      </c>
      <c r="E385" s="514" t="s">
        <v>1462</v>
      </c>
      <c r="F385" s="514">
        <v>9300000</v>
      </c>
      <c r="G385" s="514">
        <v>9600000</v>
      </c>
      <c r="H385" s="514">
        <v>1</v>
      </c>
    </row>
    <row r="386" spans="2:8" x14ac:dyDescent="0.25">
      <c r="B386" s="514">
        <v>4</v>
      </c>
      <c r="C386" s="514" t="s">
        <v>74</v>
      </c>
      <c r="D386" s="514" t="s">
        <v>75</v>
      </c>
      <c r="E386" s="514" t="s">
        <v>983</v>
      </c>
      <c r="F386" s="514">
        <v>9241000</v>
      </c>
      <c r="G386" s="514">
        <v>10465585.33</v>
      </c>
      <c r="H386" s="514">
        <v>1</v>
      </c>
    </row>
    <row r="387" spans="2:8" x14ac:dyDescent="0.25">
      <c r="B387" s="514">
        <v>4</v>
      </c>
      <c r="C387" s="514" t="s">
        <v>74</v>
      </c>
      <c r="D387" s="514" t="s">
        <v>75</v>
      </c>
      <c r="E387" s="514" t="s">
        <v>1380</v>
      </c>
      <c r="F387" s="514">
        <v>9300000</v>
      </c>
      <c r="G387" s="514">
        <v>9500000</v>
      </c>
      <c r="H387" s="514">
        <v>1</v>
      </c>
    </row>
    <row r="388" spans="2:8" x14ac:dyDescent="0.25">
      <c r="B388" s="514">
        <v>4</v>
      </c>
      <c r="C388" s="514" t="s">
        <v>74</v>
      </c>
      <c r="D388" s="514" t="s">
        <v>1049</v>
      </c>
      <c r="E388" s="514" t="s">
        <v>1049</v>
      </c>
      <c r="F388" s="514">
        <v>9300000</v>
      </c>
      <c r="G388" s="514">
        <v>9500000</v>
      </c>
      <c r="H388" s="514">
        <v>2</v>
      </c>
    </row>
    <row r="389" spans="2:8" x14ac:dyDescent="0.25">
      <c r="B389" s="514">
        <v>4</v>
      </c>
      <c r="C389" s="514" t="s">
        <v>74</v>
      </c>
      <c r="D389" s="514" t="s">
        <v>97</v>
      </c>
      <c r="E389" s="514" t="s">
        <v>616</v>
      </c>
      <c r="F389" s="514">
        <v>8576666.6666666698</v>
      </c>
      <c r="G389" s="514">
        <v>14410333.3333333</v>
      </c>
      <c r="H389" s="514">
        <v>3</v>
      </c>
    </row>
    <row r="390" spans="2:8" x14ac:dyDescent="0.25">
      <c r="B390" s="514">
        <v>4</v>
      </c>
      <c r="C390" s="514" t="s">
        <v>74</v>
      </c>
      <c r="D390" s="514" t="s">
        <v>97</v>
      </c>
      <c r="E390" s="514" t="s">
        <v>857</v>
      </c>
      <c r="F390" s="514">
        <v>9300000</v>
      </c>
      <c r="G390" s="514">
        <v>9600000</v>
      </c>
      <c r="H390" s="514">
        <v>1</v>
      </c>
    </row>
    <row r="391" spans="2:8" x14ac:dyDescent="0.25">
      <c r="B391" s="514">
        <v>4</v>
      </c>
      <c r="C391" s="514" t="s">
        <v>74</v>
      </c>
      <c r="D391" s="514" t="s">
        <v>87</v>
      </c>
      <c r="E391" s="514" t="s">
        <v>971</v>
      </c>
      <c r="F391" s="514">
        <v>9300000</v>
      </c>
      <c r="G391" s="514">
        <v>9500000</v>
      </c>
      <c r="H391" s="514">
        <v>1</v>
      </c>
    </row>
    <row r="392" spans="2:8" x14ac:dyDescent="0.25">
      <c r="B392" s="514">
        <v>4</v>
      </c>
      <c r="C392" s="514" t="s">
        <v>74</v>
      </c>
      <c r="D392" s="514" t="s">
        <v>87</v>
      </c>
      <c r="E392" s="514" t="s">
        <v>1402</v>
      </c>
      <c r="F392" s="514">
        <v>9300000</v>
      </c>
      <c r="G392" s="514">
        <v>9600000</v>
      </c>
      <c r="H392" s="514">
        <v>1</v>
      </c>
    </row>
    <row r="393" spans="2:8" x14ac:dyDescent="0.25">
      <c r="B393" s="514">
        <v>4</v>
      </c>
      <c r="C393" s="514" t="s">
        <v>74</v>
      </c>
      <c r="D393" s="514" t="s">
        <v>87</v>
      </c>
      <c r="E393" s="514" t="s">
        <v>1463</v>
      </c>
      <c r="F393" s="514">
        <v>9300000</v>
      </c>
      <c r="G393" s="514">
        <v>9600000</v>
      </c>
      <c r="H393" s="514">
        <v>1</v>
      </c>
    </row>
    <row r="394" spans="2:8" x14ac:dyDescent="0.25">
      <c r="B394" s="514">
        <v>4</v>
      </c>
      <c r="C394" s="514" t="s">
        <v>74</v>
      </c>
      <c r="D394" s="514" t="s">
        <v>842</v>
      </c>
      <c r="E394" s="514" t="s">
        <v>842</v>
      </c>
      <c r="F394" s="514">
        <v>9298833.3333333302</v>
      </c>
      <c r="G394" s="514">
        <v>9553333.3333333302</v>
      </c>
      <c r="H394" s="514">
        <v>6</v>
      </c>
    </row>
    <row r="395" spans="2:8" x14ac:dyDescent="0.25">
      <c r="B395" s="514">
        <v>4</v>
      </c>
      <c r="C395" s="514" t="s">
        <v>74</v>
      </c>
      <c r="D395" s="514" t="s">
        <v>843</v>
      </c>
      <c r="E395" s="514" t="s">
        <v>1051</v>
      </c>
      <c r="F395" s="514">
        <v>9198200</v>
      </c>
      <c r="G395" s="514">
        <v>12048841.426000001</v>
      </c>
      <c r="H395" s="514">
        <v>5</v>
      </c>
    </row>
    <row r="396" spans="2:8" x14ac:dyDescent="0.25">
      <c r="B396" s="514">
        <v>4</v>
      </c>
      <c r="C396" s="514" t="s">
        <v>74</v>
      </c>
      <c r="D396" s="514" t="s">
        <v>843</v>
      </c>
      <c r="E396" s="514" t="s">
        <v>1433</v>
      </c>
      <c r="F396" s="514">
        <v>9300000</v>
      </c>
      <c r="G396" s="514">
        <v>9600000</v>
      </c>
      <c r="H396" s="514">
        <v>1</v>
      </c>
    </row>
    <row r="397" spans="2:8" x14ac:dyDescent="0.25">
      <c r="B397" s="514">
        <v>4</v>
      </c>
      <c r="C397" s="514" t="s">
        <v>74</v>
      </c>
      <c r="D397" s="514" t="s">
        <v>843</v>
      </c>
      <c r="E397" s="514" t="s">
        <v>990</v>
      </c>
      <c r="F397" s="514">
        <v>9917142.8571428601</v>
      </c>
      <c r="G397" s="514">
        <v>10260840.5671429</v>
      </c>
      <c r="H397" s="514">
        <v>7</v>
      </c>
    </row>
    <row r="398" spans="2:8" x14ac:dyDescent="0.25">
      <c r="B398" s="514">
        <v>4</v>
      </c>
      <c r="C398" s="514" t="s">
        <v>74</v>
      </c>
      <c r="D398" s="514" t="s">
        <v>843</v>
      </c>
      <c r="E398" s="514" t="s">
        <v>858</v>
      </c>
      <c r="F398" s="514">
        <v>9262666.6666666698</v>
      </c>
      <c r="G398" s="514">
        <v>9566666.6666666698</v>
      </c>
      <c r="H398" s="514">
        <v>3</v>
      </c>
    </row>
    <row r="399" spans="2:8" x14ac:dyDescent="0.25">
      <c r="B399" s="514">
        <v>4</v>
      </c>
      <c r="C399" s="514" t="s">
        <v>74</v>
      </c>
      <c r="D399" s="514" t="s">
        <v>1403</v>
      </c>
      <c r="E399" s="514" t="s">
        <v>1464</v>
      </c>
      <c r="F399" s="514">
        <v>9300000</v>
      </c>
      <c r="G399" s="514">
        <v>9600000</v>
      </c>
      <c r="H399" s="514">
        <v>1</v>
      </c>
    </row>
    <row r="400" spans="2:8" x14ac:dyDescent="0.25">
      <c r="B400" s="514">
        <v>4</v>
      </c>
      <c r="C400" s="514" t="s">
        <v>74</v>
      </c>
      <c r="D400" s="514" t="s">
        <v>1382</v>
      </c>
      <c r="E400" s="514" t="s">
        <v>1382</v>
      </c>
      <c r="F400" s="514">
        <v>9300000</v>
      </c>
      <c r="G400" s="514">
        <v>9630397.0133333299</v>
      </c>
      <c r="H400" s="514">
        <v>3</v>
      </c>
    </row>
    <row r="401" spans="2:8" x14ac:dyDescent="0.25">
      <c r="B401" s="514">
        <v>4</v>
      </c>
      <c r="C401" s="514" t="s">
        <v>105</v>
      </c>
      <c r="D401" s="514" t="s">
        <v>105</v>
      </c>
      <c r="E401" s="514" t="s">
        <v>105</v>
      </c>
      <c r="F401" s="514">
        <v>10434500</v>
      </c>
      <c r="G401" s="514">
        <v>10712500</v>
      </c>
      <c r="H401" s="514">
        <v>4</v>
      </c>
    </row>
    <row r="402" spans="2:8" x14ac:dyDescent="0.25">
      <c r="B402" s="514">
        <v>4</v>
      </c>
      <c r="C402" s="514" t="s">
        <v>105</v>
      </c>
      <c r="D402" s="514" t="s">
        <v>105</v>
      </c>
      <c r="E402" s="514" t="s">
        <v>991</v>
      </c>
      <c r="F402" s="514">
        <v>9214000</v>
      </c>
      <c r="G402" s="514">
        <v>9600000</v>
      </c>
      <c r="H402" s="514">
        <v>1</v>
      </c>
    </row>
    <row r="403" spans="2:8" x14ac:dyDescent="0.25">
      <c r="B403" s="514">
        <v>4</v>
      </c>
      <c r="C403" s="514" t="s">
        <v>105</v>
      </c>
      <c r="D403" s="514" t="s">
        <v>107</v>
      </c>
      <c r="E403" s="514" t="s">
        <v>110</v>
      </c>
      <c r="F403" s="514">
        <v>7974400</v>
      </c>
      <c r="G403" s="514">
        <v>15888800</v>
      </c>
      <c r="H403" s="514">
        <v>5</v>
      </c>
    </row>
    <row r="404" spans="2:8" x14ac:dyDescent="0.25">
      <c r="B404" s="514">
        <v>4</v>
      </c>
      <c r="C404" s="514" t="s">
        <v>105</v>
      </c>
      <c r="D404" s="514" t="s">
        <v>107</v>
      </c>
      <c r="E404" s="514" t="s">
        <v>542</v>
      </c>
      <c r="F404" s="514">
        <v>8986500</v>
      </c>
      <c r="G404" s="514">
        <v>9600000</v>
      </c>
      <c r="H404" s="514">
        <v>2</v>
      </c>
    </row>
    <row r="405" spans="2:8" x14ac:dyDescent="0.25">
      <c r="B405" s="514">
        <v>4</v>
      </c>
      <c r="C405" s="514" t="s">
        <v>105</v>
      </c>
      <c r="D405" s="514" t="s">
        <v>107</v>
      </c>
      <c r="E405" s="514" t="s">
        <v>76</v>
      </c>
      <c r="F405" s="514">
        <v>9162000</v>
      </c>
      <c r="G405" s="514">
        <v>11119375.07375</v>
      </c>
      <c r="H405" s="514">
        <v>8</v>
      </c>
    </row>
    <row r="406" spans="2:8" x14ac:dyDescent="0.25">
      <c r="B406" s="514">
        <v>4</v>
      </c>
      <c r="C406" s="514" t="s">
        <v>105</v>
      </c>
      <c r="D406" s="514" t="s">
        <v>107</v>
      </c>
      <c r="E406" s="514" t="s">
        <v>92</v>
      </c>
      <c r="F406" s="514">
        <v>6566000</v>
      </c>
      <c r="G406" s="514">
        <v>9600000</v>
      </c>
      <c r="H406" s="514">
        <v>1</v>
      </c>
    </row>
    <row r="407" spans="2:8" x14ac:dyDescent="0.25">
      <c r="B407" s="514">
        <v>4</v>
      </c>
      <c r="C407" s="514" t="s">
        <v>105</v>
      </c>
      <c r="D407" s="514" t="s">
        <v>107</v>
      </c>
      <c r="E407" s="514" t="s">
        <v>77</v>
      </c>
      <c r="F407" s="514">
        <v>7555000</v>
      </c>
      <c r="G407" s="514">
        <v>10992475.82</v>
      </c>
      <c r="H407" s="514">
        <v>7</v>
      </c>
    </row>
    <row r="408" spans="2:8" x14ac:dyDescent="0.25">
      <c r="B408" s="514">
        <v>4</v>
      </c>
      <c r="C408" s="514" t="s">
        <v>105</v>
      </c>
      <c r="D408" s="514" t="s">
        <v>957</v>
      </c>
      <c r="E408" s="514" t="s">
        <v>957</v>
      </c>
      <c r="F408" s="514">
        <v>8942600</v>
      </c>
      <c r="G408" s="514">
        <v>12159600</v>
      </c>
      <c r="H408" s="514">
        <v>5</v>
      </c>
    </row>
    <row r="409" spans="2:8" x14ac:dyDescent="0.25">
      <c r="B409" s="514">
        <v>4</v>
      </c>
      <c r="C409" s="514" t="s">
        <v>105</v>
      </c>
      <c r="D409" s="514" t="s">
        <v>957</v>
      </c>
      <c r="E409" s="514" t="s">
        <v>994</v>
      </c>
      <c r="F409" s="514">
        <v>7750000</v>
      </c>
      <c r="G409" s="514">
        <v>11083333.3333333</v>
      </c>
      <c r="H409" s="514">
        <v>3</v>
      </c>
    </row>
    <row r="410" spans="2:8" x14ac:dyDescent="0.25">
      <c r="B410" s="514">
        <v>4</v>
      </c>
      <c r="C410" s="514" t="s">
        <v>105</v>
      </c>
      <c r="D410" s="514" t="s">
        <v>957</v>
      </c>
      <c r="E410" s="514" t="s">
        <v>1052</v>
      </c>
      <c r="F410" s="514">
        <v>9300000</v>
      </c>
      <c r="G410" s="514">
        <v>9600000</v>
      </c>
      <c r="H410" s="514">
        <v>1</v>
      </c>
    </row>
    <row r="411" spans="2:8" x14ac:dyDescent="0.25">
      <c r="B411" s="514">
        <v>4</v>
      </c>
      <c r="C411" s="514" t="s">
        <v>105</v>
      </c>
      <c r="D411" s="514" t="s">
        <v>497</v>
      </c>
      <c r="E411" s="514" t="s">
        <v>1465</v>
      </c>
      <c r="F411" s="514">
        <v>6975000</v>
      </c>
      <c r="G411" s="514">
        <v>14250000</v>
      </c>
      <c r="H411" s="514">
        <v>2</v>
      </c>
    </row>
    <row r="412" spans="2:8" x14ac:dyDescent="0.25">
      <c r="B412" s="514">
        <v>4</v>
      </c>
      <c r="C412" s="514" t="s">
        <v>105</v>
      </c>
      <c r="D412" s="514" t="s">
        <v>524</v>
      </c>
      <c r="E412" s="514" t="s">
        <v>703</v>
      </c>
      <c r="F412" s="514">
        <v>9082666.6666666698</v>
      </c>
      <c r="G412" s="514">
        <v>9600000</v>
      </c>
      <c r="H412" s="514">
        <v>3</v>
      </c>
    </row>
    <row r="413" spans="2:8" x14ac:dyDescent="0.25">
      <c r="B413" s="514">
        <v>4</v>
      </c>
      <c r="C413" s="514" t="s">
        <v>105</v>
      </c>
      <c r="D413" s="514" t="s">
        <v>524</v>
      </c>
      <c r="E413" s="514" t="s">
        <v>1446</v>
      </c>
      <c r="F413" s="514">
        <v>9267000</v>
      </c>
      <c r="G413" s="514">
        <v>9661963.0899999999</v>
      </c>
      <c r="H413" s="514">
        <v>4</v>
      </c>
    </row>
    <row r="414" spans="2:8" x14ac:dyDescent="0.25">
      <c r="B414" s="514">
        <v>4</v>
      </c>
      <c r="C414" s="514" t="s">
        <v>105</v>
      </c>
      <c r="D414" s="514" t="s">
        <v>108</v>
      </c>
      <c r="E414" s="514" t="s">
        <v>108</v>
      </c>
      <c r="F414" s="514">
        <v>9283500</v>
      </c>
      <c r="G414" s="514">
        <v>9600000</v>
      </c>
      <c r="H414" s="514">
        <v>2</v>
      </c>
    </row>
    <row r="415" spans="2:8" x14ac:dyDescent="0.25">
      <c r="B415" s="514">
        <v>4</v>
      </c>
      <c r="C415" s="514" t="s">
        <v>105</v>
      </c>
      <c r="D415" s="514" t="s">
        <v>108</v>
      </c>
      <c r="E415" s="514" t="s">
        <v>1386</v>
      </c>
      <c r="F415" s="514">
        <v>9300000</v>
      </c>
      <c r="G415" s="514">
        <v>15800000</v>
      </c>
      <c r="H415" s="514">
        <v>2</v>
      </c>
    </row>
    <row r="416" spans="2:8" x14ac:dyDescent="0.25">
      <c r="B416" s="514">
        <v>4</v>
      </c>
      <c r="C416" s="514" t="s">
        <v>105</v>
      </c>
      <c r="D416" s="514" t="s">
        <v>108</v>
      </c>
      <c r="E416" s="514" t="s">
        <v>625</v>
      </c>
      <c r="F416" s="514">
        <v>10075000</v>
      </c>
      <c r="G416" s="514">
        <v>10375000</v>
      </c>
      <c r="H416" s="514">
        <v>6</v>
      </c>
    </row>
    <row r="417" spans="2:8" x14ac:dyDescent="0.25">
      <c r="B417" s="514">
        <v>4</v>
      </c>
      <c r="C417" s="514" t="s">
        <v>105</v>
      </c>
      <c r="D417" s="514" t="s">
        <v>108</v>
      </c>
      <c r="E417" s="514" t="s">
        <v>1053</v>
      </c>
      <c r="F417" s="514">
        <v>9106000</v>
      </c>
      <c r="G417" s="514">
        <v>9534500</v>
      </c>
      <c r="H417" s="514">
        <v>2</v>
      </c>
    </row>
    <row r="418" spans="2:8" x14ac:dyDescent="0.25">
      <c r="B418" s="514">
        <v>14</v>
      </c>
      <c r="C418" s="514" t="s">
        <v>103</v>
      </c>
      <c r="D418" s="514" t="s">
        <v>94</v>
      </c>
      <c r="E418" s="514" t="s">
        <v>849</v>
      </c>
      <c r="F418" s="514">
        <v>9025000</v>
      </c>
      <c r="G418" s="514">
        <v>9318752.9100000001</v>
      </c>
      <c r="H418" s="514">
        <v>1</v>
      </c>
    </row>
    <row r="419" spans="2:8" x14ac:dyDescent="0.25">
      <c r="B419" s="514">
        <v>14</v>
      </c>
      <c r="C419" s="514" t="s">
        <v>12</v>
      </c>
      <c r="D419" s="514" t="s">
        <v>1045</v>
      </c>
      <c r="E419" s="514" t="s">
        <v>1046</v>
      </c>
      <c r="F419" s="514">
        <v>6356000</v>
      </c>
      <c r="G419" s="514">
        <v>7386707.2999999998</v>
      </c>
      <c r="H419" s="514">
        <v>1</v>
      </c>
    </row>
    <row r="420" spans="2:8" x14ac:dyDescent="0.25">
      <c r="B420" s="514">
        <v>14</v>
      </c>
      <c r="C420" s="514" t="s">
        <v>73</v>
      </c>
      <c r="D420" s="514" t="s">
        <v>532</v>
      </c>
      <c r="E420" s="514" t="s">
        <v>532</v>
      </c>
      <c r="F420" s="514">
        <v>9201000</v>
      </c>
      <c r="G420" s="514">
        <v>9631249.0999999996</v>
      </c>
      <c r="H420" s="514">
        <v>1</v>
      </c>
    </row>
    <row r="421" spans="2:8" x14ac:dyDescent="0.25">
      <c r="B421" s="514">
        <v>22</v>
      </c>
      <c r="C421" s="514" t="s">
        <v>11</v>
      </c>
      <c r="D421" s="514" t="s">
        <v>83</v>
      </c>
      <c r="E421" s="514" t="s">
        <v>1059</v>
      </c>
      <c r="F421" s="514">
        <v>10036000</v>
      </c>
      <c r="G421" s="514">
        <v>39331000</v>
      </c>
      <c r="H421" s="514">
        <v>2</v>
      </c>
    </row>
    <row r="422" spans="2:8" x14ac:dyDescent="0.25">
      <c r="B422" s="514">
        <v>22</v>
      </c>
      <c r="C422" s="514" t="s">
        <v>11</v>
      </c>
      <c r="D422" s="514" t="s">
        <v>95</v>
      </c>
      <c r="E422" s="514" t="s">
        <v>96</v>
      </c>
      <c r="F422" s="514">
        <v>9260000</v>
      </c>
      <c r="G422" s="514">
        <v>17260000</v>
      </c>
      <c r="H422" s="514">
        <v>1</v>
      </c>
    </row>
    <row r="423" spans="2:8" x14ac:dyDescent="0.25">
      <c r="B423" s="514">
        <v>22</v>
      </c>
      <c r="C423" s="514" t="s">
        <v>12</v>
      </c>
      <c r="D423" s="514" t="s">
        <v>12</v>
      </c>
      <c r="E423" s="514" t="s">
        <v>951</v>
      </c>
      <c r="F423" s="514">
        <v>6902000</v>
      </c>
      <c r="G423" s="514">
        <v>60986000</v>
      </c>
      <c r="H423" s="514">
        <v>1</v>
      </c>
    </row>
    <row r="424" spans="2:8" x14ac:dyDescent="0.25">
      <c r="B424" s="514">
        <v>22</v>
      </c>
      <c r="C424" s="514" t="s">
        <v>105</v>
      </c>
      <c r="D424" s="514" t="s">
        <v>105</v>
      </c>
      <c r="E424" s="514" t="s">
        <v>105</v>
      </c>
      <c r="F424" s="514">
        <v>8329000</v>
      </c>
      <c r="G424" s="514">
        <v>8537058.9199999999</v>
      </c>
      <c r="H424" s="514">
        <v>1</v>
      </c>
    </row>
    <row r="425" spans="2:8" x14ac:dyDescent="0.25">
      <c r="B425" s="514">
        <v>22</v>
      </c>
      <c r="C425" s="514" t="s">
        <v>105</v>
      </c>
      <c r="D425" s="514" t="s">
        <v>524</v>
      </c>
      <c r="E425" s="514" t="s">
        <v>703</v>
      </c>
      <c r="F425" s="514">
        <v>7280000</v>
      </c>
      <c r="G425" s="514">
        <v>18490000</v>
      </c>
      <c r="H425" s="514">
        <v>1</v>
      </c>
    </row>
    <row r="426" spans="2:8" x14ac:dyDescent="0.25">
      <c r="B426" s="514">
        <v>22</v>
      </c>
      <c r="C426" s="514" t="s">
        <v>105</v>
      </c>
      <c r="D426" s="514" t="s">
        <v>524</v>
      </c>
      <c r="E426" s="514" t="s">
        <v>1446</v>
      </c>
      <c r="F426" s="514">
        <v>8497000</v>
      </c>
      <c r="G426" s="514">
        <v>14749000</v>
      </c>
      <c r="H426" s="514">
        <v>1</v>
      </c>
    </row>
    <row r="427" spans="2:8" x14ac:dyDescent="0.25">
      <c r="B427" s="514">
        <v>26</v>
      </c>
      <c r="C427" s="514" t="s">
        <v>12</v>
      </c>
      <c r="D427" s="514" t="s">
        <v>953</v>
      </c>
      <c r="E427" s="514" t="s">
        <v>1466</v>
      </c>
      <c r="F427" s="514">
        <v>9188000</v>
      </c>
      <c r="G427" s="514">
        <v>11586718</v>
      </c>
      <c r="H427" s="514">
        <v>1</v>
      </c>
    </row>
    <row r="428" spans="2:8" x14ac:dyDescent="0.25">
      <c r="B428" s="514">
        <v>26</v>
      </c>
      <c r="C428" s="514" t="s">
        <v>74</v>
      </c>
      <c r="D428" s="514" t="s">
        <v>74</v>
      </c>
      <c r="E428" s="514" t="s">
        <v>846</v>
      </c>
      <c r="F428" s="514">
        <v>9300000</v>
      </c>
      <c r="G428" s="514">
        <v>9768000</v>
      </c>
      <c r="H428" s="514">
        <v>1</v>
      </c>
    </row>
    <row r="429" spans="2:8" x14ac:dyDescent="0.25">
      <c r="B429" s="514">
        <v>27</v>
      </c>
      <c r="C429" s="514" t="s">
        <v>103</v>
      </c>
      <c r="D429" s="514" t="s">
        <v>103</v>
      </c>
      <c r="E429" s="514" t="s">
        <v>1467</v>
      </c>
      <c r="F429" s="514">
        <v>7699000</v>
      </c>
      <c r="G429" s="514">
        <v>39385000</v>
      </c>
      <c r="H429" s="514">
        <v>1</v>
      </c>
    </row>
    <row r="430" spans="2:8" x14ac:dyDescent="0.25">
      <c r="B430" s="514">
        <v>27</v>
      </c>
      <c r="C430" s="514" t="s">
        <v>103</v>
      </c>
      <c r="D430" s="514" t="s">
        <v>679</v>
      </c>
      <c r="E430" s="514" t="s">
        <v>680</v>
      </c>
      <c r="F430" s="514">
        <v>5978000</v>
      </c>
      <c r="G430" s="514">
        <v>53855000</v>
      </c>
      <c r="H430" s="514">
        <v>1</v>
      </c>
    </row>
    <row r="431" spans="2:8" x14ac:dyDescent="0.25">
      <c r="B431" s="514">
        <v>27</v>
      </c>
      <c r="C431" s="514" t="s">
        <v>103</v>
      </c>
      <c r="D431" s="514" t="s">
        <v>850</v>
      </c>
      <c r="E431" s="514" t="s">
        <v>1468</v>
      </c>
      <c r="F431" s="514">
        <v>7825000</v>
      </c>
      <c r="G431" s="514">
        <v>43399000</v>
      </c>
      <c r="H431" s="514">
        <v>1</v>
      </c>
    </row>
    <row r="432" spans="2:8" x14ac:dyDescent="0.25">
      <c r="B432" s="514">
        <v>27</v>
      </c>
      <c r="C432" s="514" t="s">
        <v>103</v>
      </c>
      <c r="D432" s="514" t="s">
        <v>850</v>
      </c>
      <c r="E432" s="514" t="s">
        <v>1323</v>
      </c>
      <c r="F432" s="514">
        <v>8623000</v>
      </c>
      <c r="G432" s="514">
        <v>39607000</v>
      </c>
      <c r="H432" s="514">
        <v>1</v>
      </c>
    </row>
    <row r="433" spans="2:8" x14ac:dyDescent="0.25">
      <c r="B433" s="514">
        <v>27</v>
      </c>
      <c r="C433" s="514" t="s">
        <v>103</v>
      </c>
      <c r="D433" s="514" t="s">
        <v>1322</v>
      </c>
      <c r="E433" s="514" t="s">
        <v>1469</v>
      </c>
      <c r="F433" s="514">
        <v>7783000</v>
      </c>
      <c r="G433" s="514">
        <v>40273000</v>
      </c>
      <c r="H433" s="514">
        <v>1</v>
      </c>
    </row>
    <row r="434" spans="2:8" x14ac:dyDescent="0.25">
      <c r="B434" s="514">
        <v>27</v>
      </c>
      <c r="C434" s="514" t="s">
        <v>11</v>
      </c>
      <c r="D434" s="514" t="s">
        <v>11</v>
      </c>
      <c r="E434" s="514" t="s">
        <v>961</v>
      </c>
      <c r="F434" s="514">
        <v>8605500</v>
      </c>
      <c r="G434" s="514">
        <v>39469000</v>
      </c>
      <c r="H434" s="514">
        <v>2</v>
      </c>
    </row>
    <row r="435" spans="2:8" x14ac:dyDescent="0.25">
      <c r="B435" s="514">
        <v>27</v>
      </c>
      <c r="C435" s="514" t="s">
        <v>11</v>
      </c>
      <c r="D435" s="514" t="s">
        <v>11</v>
      </c>
      <c r="E435" s="514" t="s">
        <v>561</v>
      </c>
      <c r="F435" s="514">
        <v>8329000</v>
      </c>
      <c r="G435" s="514">
        <v>52896000</v>
      </c>
      <c r="H435" s="514">
        <v>1</v>
      </c>
    </row>
    <row r="436" spans="2:8" x14ac:dyDescent="0.25">
      <c r="B436" s="514">
        <v>27</v>
      </c>
      <c r="C436" s="514" t="s">
        <v>11</v>
      </c>
      <c r="D436" s="514" t="s">
        <v>11</v>
      </c>
      <c r="E436" s="514" t="s">
        <v>975</v>
      </c>
      <c r="F436" s="514">
        <v>7573500</v>
      </c>
      <c r="G436" s="514">
        <v>49474000</v>
      </c>
      <c r="H436" s="514">
        <v>2</v>
      </c>
    </row>
    <row r="437" spans="2:8" x14ac:dyDescent="0.25">
      <c r="B437" s="514">
        <v>27</v>
      </c>
      <c r="C437" s="514" t="s">
        <v>11</v>
      </c>
      <c r="D437" s="514" t="s">
        <v>83</v>
      </c>
      <c r="E437" s="514" t="s">
        <v>962</v>
      </c>
      <c r="F437" s="514">
        <v>7657000</v>
      </c>
      <c r="G437" s="514">
        <v>75235000</v>
      </c>
      <c r="H437" s="514">
        <v>1</v>
      </c>
    </row>
    <row r="438" spans="2:8" x14ac:dyDescent="0.25">
      <c r="B438" s="514">
        <v>27</v>
      </c>
      <c r="C438" s="514" t="s">
        <v>11</v>
      </c>
      <c r="D438" s="514" t="s">
        <v>95</v>
      </c>
      <c r="E438" s="514" t="s">
        <v>963</v>
      </c>
      <c r="F438" s="514">
        <v>8723000</v>
      </c>
      <c r="G438" s="514">
        <v>32741500</v>
      </c>
      <c r="H438" s="514">
        <v>2</v>
      </c>
    </row>
    <row r="439" spans="2:8" x14ac:dyDescent="0.25">
      <c r="B439" s="514">
        <v>27</v>
      </c>
      <c r="C439" s="514" t="s">
        <v>11</v>
      </c>
      <c r="D439" s="514" t="s">
        <v>95</v>
      </c>
      <c r="E439" s="514" t="s">
        <v>681</v>
      </c>
      <c r="F439" s="514">
        <v>9182000</v>
      </c>
      <c r="G439" s="514">
        <v>18339000</v>
      </c>
      <c r="H439" s="514">
        <v>2</v>
      </c>
    </row>
    <row r="440" spans="2:8" x14ac:dyDescent="0.25">
      <c r="B440" s="514">
        <v>27</v>
      </c>
      <c r="C440" s="514" t="s">
        <v>12</v>
      </c>
      <c r="D440" s="514" t="s">
        <v>12</v>
      </c>
      <c r="E440" s="514" t="s">
        <v>1470</v>
      </c>
      <c r="F440" s="514">
        <v>6818000</v>
      </c>
      <c r="G440" s="514">
        <v>50071000</v>
      </c>
      <c r="H440" s="514">
        <v>1</v>
      </c>
    </row>
    <row r="441" spans="2:8" x14ac:dyDescent="0.25">
      <c r="B441" s="514">
        <v>27</v>
      </c>
      <c r="C441" s="514" t="s">
        <v>12</v>
      </c>
      <c r="D441" s="514" t="s">
        <v>12</v>
      </c>
      <c r="E441" s="514" t="s">
        <v>951</v>
      </c>
      <c r="F441" s="514">
        <v>7059500</v>
      </c>
      <c r="G441" s="514">
        <v>56954750</v>
      </c>
      <c r="H441" s="514">
        <v>4</v>
      </c>
    </row>
    <row r="442" spans="2:8" x14ac:dyDescent="0.25">
      <c r="B442" s="514">
        <v>27</v>
      </c>
      <c r="C442" s="514" t="s">
        <v>12</v>
      </c>
      <c r="D442" s="514" t="s">
        <v>12</v>
      </c>
      <c r="E442" s="514" t="s">
        <v>1471</v>
      </c>
      <c r="F442" s="514">
        <v>8455000</v>
      </c>
      <c r="G442" s="514">
        <v>45431000</v>
      </c>
      <c r="H442" s="514">
        <v>1</v>
      </c>
    </row>
    <row r="443" spans="2:8" x14ac:dyDescent="0.25">
      <c r="B443" s="514">
        <v>27</v>
      </c>
      <c r="C443" s="514" t="s">
        <v>12</v>
      </c>
      <c r="D443" s="514" t="s">
        <v>1438</v>
      </c>
      <c r="E443" s="514" t="s">
        <v>1458</v>
      </c>
      <c r="F443" s="514">
        <v>8119000</v>
      </c>
      <c r="G443" s="514">
        <v>44770000</v>
      </c>
      <c r="H443" s="514">
        <v>1</v>
      </c>
    </row>
    <row r="444" spans="2:8" x14ac:dyDescent="0.25">
      <c r="B444" s="514">
        <v>27</v>
      </c>
      <c r="C444" s="514" t="s">
        <v>12</v>
      </c>
      <c r="D444" s="514" t="s">
        <v>954</v>
      </c>
      <c r="E444" s="514" t="s">
        <v>1472</v>
      </c>
      <c r="F444" s="514">
        <v>8959000</v>
      </c>
      <c r="G444" s="514">
        <v>34284000</v>
      </c>
      <c r="H444" s="514">
        <v>1</v>
      </c>
    </row>
    <row r="445" spans="2:8" x14ac:dyDescent="0.25">
      <c r="B445" s="514">
        <v>27</v>
      </c>
      <c r="C445" s="514" t="s">
        <v>13</v>
      </c>
      <c r="D445" s="514" t="s">
        <v>723</v>
      </c>
      <c r="E445" s="514" t="s">
        <v>723</v>
      </c>
      <c r="F445" s="514">
        <v>7531000</v>
      </c>
      <c r="G445" s="514">
        <v>59477000</v>
      </c>
      <c r="H445" s="514">
        <v>1</v>
      </c>
    </row>
    <row r="446" spans="2:8" x14ac:dyDescent="0.25">
      <c r="B446" s="514">
        <v>27</v>
      </c>
      <c r="C446" s="514" t="s">
        <v>13</v>
      </c>
      <c r="D446" s="514" t="s">
        <v>723</v>
      </c>
      <c r="E446" s="514" t="s">
        <v>1473</v>
      </c>
      <c r="F446" s="514">
        <v>7636500</v>
      </c>
      <c r="G446" s="514">
        <v>52123000</v>
      </c>
      <c r="H446" s="514">
        <v>2</v>
      </c>
    </row>
    <row r="447" spans="2:8" x14ac:dyDescent="0.25">
      <c r="B447" s="514">
        <v>27</v>
      </c>
      <c r="C447" s="514" t="s">
        <v>13</v>
      </c>
      <c r="D447" s="514" t="s">
        <v>106</v>
      </c>
      <c r="E447" s="514" t="s">
        <v>540</v>
      </c>
      <c r="F447" s="514">
        <v>8749000</v>
      </c>
      <c r="G447" s="514">
        <v>31495000</v>
      </c>
      <c r="H447" s="514">
        <v>1</v>
      </c>
    </row>
    <row r="448" spans="2:8" x14ac:dyDescent="0.25">
      <c r="B448" s="514">
        <v>27</v>
      </c>
      <c r="C448" s="514" t="s">
        <v>73</v>
      </c>
      <c r="D448" s="514" t="s">
        <v>86</v>
      </c>
      <c r="E448" s="514" t="s">
        <v>86</v>
      </c>
      <c r="F448" s="514">
        <v>7825000</v>
      </c>
      <c r="G448" s="514">
        <v>20530000</v>
      </c>
      <c r="H448" s="514">
        <v>1</v>
      </c>
    </row>
    <row r="449" spans="2:8" x14ac:dyDescent="0.25">
      <c r="B449" s="514">
        <v>27</v>
      </c>
      <c r="C449" s="514" t="s">
        <v>73</v>
      </c>
      <c r="D449" s="514" t="s">
        <v>1389</v>
      </c>
      <c r="E449" s="514" t="s">
        <v>1389</v>
      </c>
      <c r="F449" s="514">
        <v>9001000</v>
      </c>
      <c r="G449" s="514">
        <v>23860000</v>
      </c>
      <c r="H449" s="514">
        <v>1</v>
      </c>
    </row>
    <row r="450" spans="2:8" x14ac:dyDescent="0.25">
      <c r="B450" s="514">
        <v>27</v>
      </c>
      <c r="C450" s="514" t="s">
        <v>73</v>
      </c>
      <c r="D450" s="514" t="s">
        <v>865</v>
      </c>
      <c r="E450" s="514" t="s">
        <v>865</v>
      </c>
      <c r="F450" s="514">
        <v>8371000</v>
      </c>
      <c r="G450" s="514">
        <v>36304000</v>
      </c>
      <c r="H450" s="514">
        <v>1</v>
      </c>
    </row>
    <row r="451" spans="2:8" x14ac:dyDescent="0.25">
      <c r="B451" s="514">
        <v>27</v>
      </c>
      <c r="C451" s="514" t="s">
        <v>73</v>
      </c>
      <c r="D451" s="514" t="s">
        <v>865</v>
      </c>
      <c r="E451" s="514" t="s">
        <v>866</v>
      </c>
      <c r="F451" s="514">
        <v>9241000</v>
      </c>
      <c r="G451" s="514">
        <v>31025000</v>
      </c>
      <c r="H451" s="514">
        <v>1</v>
      </c>
    </row>
    <row r="452" spans="2:8" x14ac:dyDescent="0.25">
      <c r="B452" s="514">
        <v>27</v>
      </c>
      <c r="C452" s="514" t="s">
        <v>73</v>
      </c>
      <c r="D452" s="514" t="s">
        <v>865</v>
      </c>
      <c r="E452" s="514" t="s">
        <v>1474</v>
      </c>
      <c r="F452" s="514">
        <v>9260000</v>
      </c>
      <c r="G452" s="514">
        <v>25588000</v>
      </c>
      <c r="H452" s="514">
        <v>1</v>
      </c>
    </row>
    <row r="453" spans="2:8" x14ac:dyDescent="0.25">
      <c r="B453" s="514">
        <v>27</v>
      </c>
      <c r="C453" s="514" t="s">
        <v>74</v>
      </c>
      <c r="D453" s="514" t="s">
        <v>1382</v>
      </c>
      <c r="E453" s="514" t="s">
        <v>1382</v>
      </c>
      <c r="F453" s="514">
        <v>9241000</v>
      </c>
      <c r="G453" s="514">
        <v>19829000</v>
      </c>
      <c r="H453" s="514">
        <v>1</v>
      </c>
    </row>
    <row r="454" spans="2:8" x14ac:dyDescent="0.25">
      <c r="B454" s="514">
        <v>27</v>
      </c>
      <c r="C454" s="514" t="s">
        <v>105</v>
      </c>
      <c r="D454" s="514" t="s">
        <v>105</v>
      </c>
      <c r="E454" s="514" t="s">
        <v>991</v>
      </c>
      <c r="F454" s="514">
        <v>6818000</v>
      </c>
      <c r="G454" s="514">
        <v>26689000</v>
      </c>
      <c r="H454" s="514">
        <v>1</v>
      </c>
    </row>
    <row r="455" spans="2:8" x14ac:dyDescent="0.25">
      <c r="B455" s="514">
        <v>27</v>
      </c>
      <c r="C455" s="514" t="s">
        <v>105</v>
      </c>
      <c r="D455" s="514" t="s">
        <v>957</v>
      </c>
      <c r="E455" s="514" t="s">
        <v>984</v>
      </c>
      <c r="F455" s="514">
        <v>7280000</v>
      </c>
      <c r="G455" s="514">
        <v>38159000</v>
      </c>
      <c r="H455" s="514">
        <v>1</v>
      </c>
    </row>
    <row r="456" spans="2:8" x14ac:dyDescent="0.25">
      <c r="B456" s="514">
        <v>27</v>
      </c>
      <c r="C456" s="514" t="s">
        <v>105</v>
      </c>
      <c r="D456" s="514" t="s">
        <v>524</v>
      </c>
      <c r="E456" s="514" t="s">
        <v>703</v>
      </c>
      <c r="F456" s="514">
        <v>8077000</v>
      </c>
      <c r="G456" s="514">
        <v>38309000</v>
      </c>
      <c r="H456" s="514">
        <v>1</v>
      </c>
    </row>
    <row r="457" spans="2:8" x14ac:dyDescent="0.25">
      <c r="B457" s="514">
        <v>28</v>
      </c>
      <c r="C457" s="514" t="s">
        <v>103</v>
      </c>
      <c r="D457" s="514" t="s">
        <v>109</v>
      </c>
      <c r="E457" s="514" t="s">
        <v>851</v>
      </c>
      <c r="F457" s="514">
        <v>9300000</v>
      </c>
      <c r="G457" s="514">
        <v>10623901.029999999</v>
      </c>
      <c r="H457" s="514">
        <v>1</v>
      </c>
    </row>
    <row r="458" spans="2:8" x14ac:dyDescent="0.25">
      <c r="B458" s="514">
        <v>28</v>
      </c>
      <c r="C458" s="514" t="s">
        <v>103</v>
      </c>
      <c r="D458" s="514" t="s">
        <v>109</v>
      </c>
      <c r="E458" s="514" t="s">
        <v>1056</v>
      </c>
      <c r="F458" s="514">
        <v>7867000</v>
      </c>
      <c r="G458" s="514">
        <v>9589783.0299999993</v>
      </c>
      <c r="H458" s="514">
        <v>1</v>
      </c>
    </row>
    <row r="459" spans="2:8" x14ac:dyDescent="0.25">
      <c r="B459" s="514">
        <v>28</v>
      </c>
      <c r="C459" s="514" t="s">
        <v>11</v>
      </c>
      <c r="D459" s="514" t="s">
        <v>11</v>
      </c>
      <c r="E459" s="514" t="s">
        <v>1475</v>
      </c>
      <c r="F459" s="514">
        <v>9043000</v>
      </c>
      <c r="G459" s="514">
        <v>25232511.77</v>
      </c>
      <c r="H459" s="514">
        <v>1</v>
      </c>
    </row>
    <row r="460" spans="2:8" x14ac:dyDescent="0.25">
      <c r="B460" s="514">
        <v>28</v>
      </c>
      <c r="C460" s="514" t="s">
        <v>11</v>
      </c>
      <c r="D460" s="514" t="s">
        <v>860</v>
      </c>
      <c r="E460" s="514" t="s">
        <v>860</v>
      </c>
      <c r="F460" s="514">
        <v>8035000</v>
      </c>
      <c r="G460" s="514">
        <v>9524781.7100000009</v>
      </c>
      <c r="H460" s="514">
        <v>1</v>
      </c>
    </row>
    <row r="461" spans="2:8" x14ac:dyDescent="0.25">
      <c r="B461" s="514">
        <v>28</v>
      </c>
      <c r="C461" s="514" t="s">
        <v>11</v>
      </c>
      <c r="D461" s="514" t="s">
        <v>860</v>
      </c>
      <c r="E461" s="514" t="s">
        <v>1392</v>
      </c>
      <c r="F461" s="514">
        <v>9296500</v>
      </c>
      <c r="G461" s="514">
        <v>9698473.5</v>
      </c>
      <c r="H461" s="514">
        <v>2</v>
      </c>
    </row>
    <row r="462" spans="2:8" x14ac:dyDescent="0.25">
      <c r="B462" s="514">
        <v>28</v>
      </c>
      <c r="C462" s="514" t="s">
        <v>11</v>
      </c>
      <c r="D462" s="514" t="s">
        <v>95</v>
      </c>
      <c r="E462" s="514" t="s">
        <v>96</v>
      </c>
      <c r="F462" s="514">
        <v>9267000</v>
      </c>
      <c r="G462" s="514">
        <v>9605603.0299999993</v>
      </c>
      <c r="H462" s="514">
        <v>1</v>
      </c>
    </row>
    <row r="463" spans="2:8" x14ac:dyDescent="0.25">
      <c r="B463" s="514">
        <v>28</v>
      </c>
      <c r="C463" s="514" t="s">
        <v>11</v>
      </c>
      <c r="D463" s="514" t="s">
        <v>95</v>
      </c>
      <c r="E463" s="514" t="s">
        <v>979</v>
      </c>
      <c r="F463" s="514">
        <v>9300000</v>
      </c>
      <c r="G463" s="514">
        <v>9605975.9299999997</v>
      </c>
      <c r="H463" s="514">
        <v>1</v>
      </c>
    </row>
    <row r="464" spans="2:8" x14ac:dyDescent="0.25">
      <c r="B464" s="514">
        <v>28</v>
      </c>
      <c r="C464" s="514" t="s">
        <v>11</v>
      </c>
      <c r="D464" s="514" t="s">
        <v>95</v>
      </c>
      <c r="E464" s="514" t="s">
        <v>1042</v>
      </c>
      <c r="F464" s="514">
        <v>9300000</v>
      </c>
      <c r="G464" s="514">
        <v>9587840</v>
      </c>
      <c r="H464" s="514">
        <v>1</v>
      </c>
    </row>
    <row r="465" spans="2:8" x14ac:dyDescent="0.25">
      <c r="B465" s="514">
        <v>28</v>
      </c>
      <c r="C465" s="514" t="s">
        <v>11</v>
      </c>
      <c r="D465" s="514" t="s">
        <v>95</v>
      </c>
      <c r="E465" s="514" t="s">
        <v>980</v>
      </c>
      <c r="F465" s="514">
        <v>9300000</v>
      </c>
      <c r="G465" s="514">
        <v>9605975.9299999997</v>
      </c>
      <c r="H465" s="514">
        <v>1</v>
      </c>
    </row>
    <row r="466" spans="2:8" x14ac:dyDescent="0.25">
      <c r="B466" s="514">
        <v>28</v>
      </c>
      <c r="C466" s="514" t="s">
        <v>11</v>
      </c>
      <c r="D466" s="514" t="s">
        <v>84</v>
      </c>
      <c r="E466" s="514" t="s">
        <v>1043</v>
      </c>
      <c r="F466" s="514">
        <v>9214000</v>
      </c>
      <c r="G466" s="514">
        <v>9605004.1300000008</v>
      </c>
      <c r="H466" s="514">
        <v>1</v>
      </c>
    </row>
    <row r="467" spans="2:8" x14ac:dyDescent="0.25">
      <c r="B467" s="514">
        <v>28</v>
      </c>
      <c r="C467" s="514" t="s">
        <v>11</v>
      </c>
      <c r="D467" s="514" t="s">
        <v>534</v>
      </c>
      <c r="E467" s="514" t="s">
        <v>534</v>
      </c>
      <c r="F467" s="514">
        <v>9300000</v>
      </c>
      <c r="G467" s="514">
        <v>9605975.9299999997</v>
      </c>
      <c r="H467" s="514">
        <v>1</v>
      </c>
    </row>
    <row r="468" spans="2:8" x14ac:dyDescent="0.25">
      <c r="B468" s="514">
        <v>28</v>
      </c>
      <c r="C468" s="514" t="s">
        <v>11</v>
      </c>
      <c r="D468" s="514" t="s">
        <v>534</v>
      </c>
      <c r="E468" s="514" t="s">
        <v>1371</v>
      </c>
      <c r="F468" s="514">
        <v>9300000</v>
      </c>
      <c r="G468" s="514">
        <v>9587840</v>
      </c>
      <c r="H468" s="514">
        <v>1</v>
      </c>
    </row>
    <row r="469" spans="2:8" x14ac:dyDescent="0.25">
      <c r="B469" s="514">
        <v>28</v>
      </c>
      <c r="C469" s="514" t="s">
        <v>11</v>
      </c>
      <c r="D469" s="514" t="s">
        <v>99</v>
      </c>
      <c r="E469" s="514" t="s">
        <v>862</v>
      </c>
      <c r="F469" s="514">
        <v>9300000</v>
      </c>
      <c r="G469" s="514">
        <v>9715602.9774999991</v>
      </c>
      <c r="H469" s="514">
        <v>4</v>
      </c>
    </row>
    <row r="470" spans="2:8" x14ac:dyDescent="0.25">
      <c r="B470" s="514">
        <v>28</v>
      </c>
      <c r="C470" s="514" t="s">
        <v>11</v>
      </c>
      <c r="D470" s="514" t="s">
        <v>1044</v>
      </c>
      <c r="E470" s="514" t="s">
        <v>1373</v>
      </c>
      <c r="F470" s="514">
        <v>9300000</v>
      </c>
      <c r="G470" s="514">
        <v>9605975.9299999997</v>
      </c>
      <c r="H470" s="514">
        <v>1</v>
      </c>
    </row>
    <row r="471" spans="2:8" x14ac:dyDescent="0.25">
      <c r="B471" s="514">
        <v>28</v>
      </c>
      <c r="C471" s="514" t="s">
        <v>13</v>
      </c>
      <c r="D471" s="514" t="s">
        <v>106</v>
      </c>
      <c r="E471" s="514" t="s">
        <v>1377</v>
      </c>
      <c r="F471" s="514">
        <v>9300000</v>
      </c>
      <c r="G471" s="514">
        <v>9583187.5966666695</v>
      </c>
      <c r="H471" s="514">
        <v>3</v>
      </c>
    </row>
    <row r="472" spans="2:8" x14ac:dyDescent="0.25">
      <c r="B472" s="514">
        <v>28</v>
      </c>
      <c r="C472" s="514" t="s">
        <v>13</v>
      </c>
      <c r="D472" s="514" t="s">
        <v>106</v>
      </c>
      <c r="E472" s="514" t="s">
        <v>634</v>
      </c>
      <c r="F472" s="514">
        <v>9227000</v>
      </c>
      <c r="G472" s="514">
        <v>9570968.5299999993</v>
      </c>
      <c r="H472" s="514">
        <v>1</v>
      </c>
    </row>
    <row r="473" spans="2:8" x14ac:dyDescent="0.25">
      <c r="B473" s="514">
        <v>28</v>
      </c>
      <c r="C473" s="514" t="s">
        <v>13</v>
      </c>
      <c r="D473" s="514" t="s">
        <v>106</v>
      </c>
      <c r="E473" s="514" t="s">
        <v>540</v>
      </c>
      <c r="F473" s="514">
        <v>13950000</v>
      </c>
      <c r="G473" s="514">
        <v>14356335</v>
      </c>
      <c r="H473" s="514">
        <v>1</v>
      </c>
    </row>
    <row r="474" spans="2:8" x14ac:dyDescent="0.25">
      <c r="B474" s="514">
        <v>28</v>
      </c>
      <c r="C474" s="514" t="s">
        <v>73</v>
      </c>
      <c r="D474" s="514" t="s">
        <v>532</v>
      </c>
      <c r="E474" s="514" t="s">
        <v>1476</v>
      </c>
      <c r="F474" s="514">
        <v>11615000</v>
      </c>
      <c r="G474" s="514">
        <v>11994644.414999999</v>
      </c>
      <c r="H474" s="514">
        <v>2</v>
      </c>
    </row>
    <row r="475" spans="2:8" x14ac:dyDescent="0.25">
      <c r="B475" s="514">
        <v>28</v>
      </c>
      <c r="C475" s="514" t="s">
        <v>73</v>
      </c>
      <c r="D475" s="514" t="s">
        <v>969</v>
      </c>
      <c r="E475" s="514" t="s">
        <v>969</v>
      </c>
      <c r="F475" s="514">
        <v>9300000</v>
      </c>
      <c r="G475" s="514">
        <v>9605975.9299999997</v>
      </c>
      <c r="H475" s="514">
        <v>2</v>
      </c>
    </row>
    <row r="476" spans="2:8" x14ac:dyDescent="0.25">
      <c r="B476" s="514">
        <v>28</v>
      </c>
      <c r="C476" s="514" t="s">
        <v>73</v>
      </c>
      <c r="D476" s="514" t="s">
        <v>969</v>
      </c>
      <c r="E476" s="514" t="s">
        <v>1047</v>
      </c>
      <c r="F476" s="514">
        <v>9123666.6666666698</v>
      </c>
      <c r="G476" s="514">
        <v>9597938.0533333309</v>
      </c>
      <c r="H476" s="514">
        <v>3</v>
      </c>
    </row>
    <row r="477" spans="2:8" x14ac:dyDescent="0.25">
      <c r="B477" s="514">
        <v>28</v>
      </c>
      <c r="C477" s="514" t="s">
        <v>73</v>
      </c>
      <c r="D477" s="514" t="s">
        <v>969</v>
      </c>
      <c r="E477" s="514" t="s">
        <v>1393</v>
      </c>
      <c r="F477" s="514">
        <v>9097400</v>
      </c>
      <c r="G477" s="514">
        <v>9590013.5500000007</v>
      </c>
      <c r="H477" s="514">
        <v>5</v>
      </c>
    </row>
    <row r="478" spans="2:8" x14ac:dyDescent="0.25">
      <c r="B478" s="514">
        <v>28</v>
      </c>
      <c r="C478" s="514" t="s">
        <v>73</v>
      </c>
      <c r="D478" s="514" t="s">
        <v>969</v>
      </c>
      <c r="E478" s="514" t="s">
        <v>1408</v>
      </c>
      <c r="F478" s="514">
        <v>9280000</v>
      </c>
      <c r="G478" s="514">
        <v>9605749.9299999997</v>
      </c>
      <c r="H478" s="514">
        <v>1</v>
      </c>
    </row>
    <row r="479" spans="2:8" x14ac:dyDescent="0.25">
      <c r="B479" s="514">
        <v>28</v>
      </c>
      <c r="C479" s="514" t="s">
        <v>73</v>
      </c>
      <c r="D479" s="514" t="s">
        <v>969</v>
      </c>
      <c r="E479" s="514" t="s">
        <v>1395</v>
      </c>
      <c r="F479" s="514">
        <v>9300000</v>
      </c>
      <c r="G479" s="514">
        <v>9605975.9299999997</v>
      </c>
      <c r="H479" s="514">
        <v>1</v>
      </c>
    </row>
    <row r="480" spans="2:8" x14ac:dyDescent="0.25">
      <c r="B480" s="514">
        <v>28</v>
      </c>
      <c r="C480" s="514" t="s">
        <v>73</v>
      </c>
      <c r="D480" s="514" t="s">
        <v>86</v>
      </c>
      <c r="E480" s="514" t="s">
        <v>86</v>
      </c>
      <c r="F480" s="514">
        <v>9195000</v>
      </c>
      <c r="G480" s="514">
        <v>9586653.5</v>
      </c>
      <c r="H480" s="514">
        <v>1</v>
      </c>
    </row>
    <row r="481" spans="2:8" x14ac:dyDescent="0.25">
      <c r="B481" s="514">
        <v>28</v>
      </c>
      <c r="C481" s="514" t="s">
        <v>73</v>
      </c>
      <c r="D481" s="514" t="s">
        <v>86</v>
      </c>
      <c r="E481" s="514" t="s">
        <v>1397</v>
      </c>
      <c r="F481" s="514">
        <v>10457500</v>
      </c>
      <c r="G481" s="514">
        <v>10779907.25</v>
      </c>
      <c r="H481" s="514">
        <v>4</v>
      </c>
    </row>
    <row r="482" spans="2:8" x14ac:dyDescent="0.25">
      <c r="B482" s="514">
        <v>28</v>
      </c>
      <c r="C482" s="514" t="s">
        <v>73</v>
      </c>
      <c r="D482" s="514" t="s">
        <v>965</v>
      </c>
      <c r="E482" s="514" t="s">
        <v>1330</v>
      </c>
      <c r="F482" s="514">
        <v>9169000</v>
      </c>
      <c r="G482" s="514">
        <v>9570313.1300000008</v>
      </c>
      <c r="H482" s="514">
        <v>1</v>
      </c>
    </row>
    <row r="483" spans="2:8" x14ac:dyDescent="0.25">
      <c r="B483" s="514">
        <v>28</v>
      </c>
      <c r="C483" s="514" t="s">
        <v>73</v>
      </c>
      <c r="D483" s="514" t="s">
        <v>965</v>
      </c>
      <c r="E483" s="514" t="s">
        <v>986</v>
      </c>
      <c r="F483" s="514">
        <v>9254000</v>
      </c>
      <c r="G483" s="514">
        <v>9605456.1300000008</v>
      </c>
      <c r="H483" s="514">
        <v>1</v>
      </c>
    </row>
    <row r="484" spans="2:8" x14ac:dyDescent="0.25">
      <c r="B484" s="514">
        <v>28</v>
      </c>
      <c r="C484" s="514" t="s">
        <v>74</v>
      </c>
      <c r="D484" s="514" t="s">
        <v>72</v>
      </c>
      <c r="E484" s="514" t="s">
        <v>72</v>
      </c>
      <c r="F484" s="514">
        <v>9300000</v>
      </c>
      <c r="G484" s="514">
        <v>9587840</v>
      </c>
      <c r="H484" s="514">
        <v>1</v>
      </c>
    </row>
    <row r="485" spans="2:8" x14ac:dyDescent="0.25">
      <c r="B485" s="514">
        <v>28</v>
      </c>
      <c r="C485" s="514" t="s">
        <v>74</v>
      </c>
      <c r="D485" s="514" t="s">
        <v>72</v>
      </c>
      <c r="E485" s="514" t="s">
        <v>856</v>
      </c>
      <c r="F485" s="514">
        <v>9285400</v>
      </c>
      <c r="G485" s="514">
        <v>9587741.6899999995</v>
      </c>
      <c r="H485" s="514">
        <v>10</v>
      </c>
    </row>
    <row r="486" spans="2:8" x14ac:dyDescent="0.25">
      <c r="B486" s="514">
        <v>28</v>
      </c>
      <c r="C486" s="514" t="s">
        <v>74</v>
      </c>
      <c r="D486" s="514" t="s">
        <v>72</v>
      </c>
      <c r="E486" s="514" t="s">
        <v>1332</v>
      </c>
      <c r="F486" s="514">
        <v>9300000</v>
      </c>
      <c r="G486" s="514">
        <v>9570748.75</v>
      </c>
      <c r="H486" s="514">
        <v>2</v>
      </c>
    </row>
    <row r="487" spans="2:8" x14ac:dyDescent="0.25">
      <c r="B487" s="514">
        <v>28</v>
      </c>
      <c r="C487" s="514" t="s">
        <v>74</v>
      </c>
      <c r="D487" s="514" t="s">
        <v>87</v>
      </c>
      <c r="E487" s="514" t="s">
        <v>971</v>
      </c>
      <c r="F487" s="514">
        <v>9300000</v>
      </c>
      <c r="G487" s="514">
        <v>9571793.4299999997</v>
      </c>
      <c r="H487" s="514">
        <v>1</v>
      </c>
    </row>
    <row r="488" spans="2:8" x14ac:dyDescent="0.25">
      <c r="B488" s="514">
        <v>28</v>
      </c>
      <c r="C488" s="514" t="s">
        <v>74</v>
      </c>
      <c r="D488" s="514" t="s">
        <v>87</v>
      </c>
      <c r="E488" s="514" t="s">
        <v>1402</v>
      </c>
      <c r="F488" s="514">
        <v>9241000</v>
      </c>
      <c r="G488" s="514">
        <v>9605309.2300000004</v>
      </c>
      <c r="H488" s="514">
        <v>2</v>
      </c>
    </row>
    <row r="489" spans="2:8" x14ac:dyDescent="0.25">
      <c r="B489" s="514">
        <v>28</v>
      </c>
      <c r="C489" s="514" t="s">
        <v>74</v>
      </c>
      <c r="D489" s="514" t="s">
        <v>87</v>
      </c>
      <c r="E489" s="514" t="s">
        <v>1050</v>
      </c>
      <c r="F489" s="514">
        <v>9267000</v>
      </c>
      <c r="G489" s="514">
        <v>9587467.0999999996</v>
      </c>
      <c r="H489" s="514">
        <v>1</v>
      </c>
    </row>
    <row r="490" spans="2:8" x14ac:dyDescent="0.25">
      <c r="B490" s="514">
        <v>28</v>
      </c>
      <c r="C490" s="514" t="s">
        <v>74</v>
      </c>
      <c r="D490" s="514" t="s">
        <v>843</v>
      </c>
      <c r="E490" s="514" t="s">
        <v>858</v>
      </c>
      <c r="F490" s="514">
        <v>7657000</v>
      </c>
      <c r="G490" s="514">
        <v>11607991.359999999</v>
      </c>
      <c r="H490" s="514">
        <v>1</v>
      </c>
    </row>
    <row r="491" spans="2:8" x14ac:dyDescent="0.25">
      <c r="B491" s="514">
        <v>28</v>
      </c>
      <c r="C491" s="514" t="s">
        <v>105</v>
      </c>
      <c r="D491" s="514" t="s">
        <v>107</v>
      </c>
      <c r="E491" s="514" t="s">
        <v>76</v>
      </c>
      <c r="F491" s="514">
        <v>9300000</v>
      </c>
      <c r="G491" s="514">
        <v>9571793.4299999997</v>
      </c>
      <c r="H491" s="514">
        <v>1</v>
      </c>
    </row>
    <row r="492" spans="2:8" x14ac:dyDescent="0.25">
      <c r="B492" s="514">
        <v>28</v>
      </c>
      <c r="C492" s="514" t="s">
        <v>105</v>
      </c>
      <c r="D492" s="514" t="s">
        <v>108</v>
      </c>
      <c r="E492" s="514" t="s">
        <v>1386</v>
      </c>
      <c r="F492" s="514">
        <v>9300000</v>
      </c>
      <c r="G492" s="514">
        <v>9624287.8599999994</v>
      </c>
      <c r="H492" s="514">
        <v>1</v>
      </c>
    </row>
    <row r="493" spans="2:8" x14ac:dyDescent="0.25">
      <c r="B493" s="514">
        <v>32</v>
      </c>
      <c r="C493" s="514" t="s">
        <v>103</v>
      </c>
      <c r="D493" s="514" t="s">
        <v>949</v>
      </c>
      <c r="E493" s="514" t="s">
        <v>949</v>
      </c>
      <c r="F493" s="514">
        <v>8287000</v>
      </c>
      <c r="G493" s="514">
        <v>12643574.380000001</v>
      </c>
      <c r="H493" s="514">
        <v>1</v>
      </c>
    </row>
    <row r="494" spans="2:8" x14ac:dyDescent="0.25">
      <c r="B494" s="514">
        <v>32</v>
      </c>
      <c r="C494" s="514" t="s">
        <v>103</v>
      </c>
      <c r="D494" s="514" t="s">
        <v>949</v>
      </c>
      <c r="E494" s="514" t="s">
        <v>1477</v>
      </c>
      <c r="F494" s="514">
        <v>9260000</v>
      </c>
      <c r="G494" s="514">
        <v>18962659.109999999</v>
      </c>
      <c r="H494" s="514">
        <v>1</v>
      </c>
    </row>
    <row r="495" spans="2:8" x14ac:dyDescent="0.25">
      <c r="B495" s="514">
        <v>32</v>
      </c>
      <c r="C495" s="514" t="s">
        <v>103</v>
      </c>
      <c r="D495" s="514" t="s">
        <v>949</v>
      </c>
      <c r="E495" s="514" t="s">
        <v>1478</v>
      </c>
      <c r="F495" s="514">
        <v>9300000</v>
      </c>
      <c r="G495" s="514">
        <v>9588423.4900000002</v>
      </c>
      <c r="H495" s="514">
        <v>1</v>
      </c>
    </row>
    <row r="496" spans="2:8" x14ac:dyDescent="0.25">
      <c r="B496" s="514">
        <v>32</v>
      </c>
      <c r="C496" s="514" t="s">
        <v>103</v>
      </c>
      <c r="D496" s="514" t="s">
        <v>1448</v>
      </c>
      <c r="E496" s="514" t="s">
        <v>1479</v>
      </c>
      <c r="F496" s="514">
        <v>8562500</v>
      </c>
      <c r="G496" s="514">
        <v>13895189.68</v>
      </c>
      <c r="H496" s="514">
        <v>2</v>
      </c>
    </row>
    <row r="497" spans="2:8" x14ac:dyDescent="0.25">
      <c r="B497" s="514">
        <v>32</v>
      </c>
      <c r="C497" s="514" t="s">
        <v>103</v>
      </c>
      <c r="D497" s="514" t="s">
        <v>1333</v>
      </c>
      <c r="E497" s="514" t="s">
        <v>1450</v>
      </c>
      <c r="F497" s="514">
        <v>7406000</v>
      </c>
      <c r="G497" s="514">
        <v>16046819</v>
      </c>
      <c r="H497" s="514">
        <v>1</v>
      </c>
    </row>
    <row r="498" spans="2:8" x14ac:dyDescent="0.25">
      <c r="B498" s="514">
        <v>32</v>
      </c>
      <c r="C498" s="514" t="s">
        <v>103</v>
      </c>
      <c r="D498" s="514" t="s">
        <v>94</v>
      </c>
      <c r="E498" s="514" t="s">
        <v>1480</v>
      </c>
      <c r="F498" s="514">
        <v>8329000</v>
      </c>
      <c r="G498" s="514">
        <v>26240553.059999999</v>
      </c>
      <c r="H498" s="514">
        <v>1</v>
      </c>
    </row>
    <row r="499" spans="2:8" x14ac:dyDescent="0.25">
      <c r="B499" s="514">
        <v>32</v>
      </c>
      <c r="C499" s="514" t="s">
        <v>103</v>
      </c>
      <c r="D499" s="514" t="s">
        <v>859</v>
      </c>
      <c r="E499" s="514" t="s">
        <v>1407</v>
      </c>
      <c r="F499" s="514">
        <v>9182000</v>
      </c>
      <c r="G499" s="514">
        <v>10739620.699999999</v>
      </c>
      <c r="H499" s="514">
        <v>1</v>
      </c>
    </row>
    <row r="500" spans="2:8" x14ac:dyDescent="0.25">
      <c r="B500" s="514">
        <v>32</v>
      </c>
      <c r="C500" s="514" t="s">
        <v>103</v>
      </c>
      <c r="D500" s="514" t="s">
        <v>859</v>
      </c>
      <c r="E500" s="514" t="s">
        <v>1481</v>
      </c>
      <c r="F500" s="514">
        <v>9208000</v>
      </c>
      <c r="G500" s="514">
        <v>11184959.970000001</v>
      </c>
      <c r="H500" s="514">
        <v>1</v>
      </c>
    </row>
    <row r="501" spans="2:8" x14ac:dyDescent="0.25">
      <c r="B501" s="514">
        <v>32</v>
      </c>
      <c r="C501" s="514" t="s">
        <v>103</v>
      </c>
      <c r="D501" s="514" t="s">
        <v>859</v>
      </c>
      <c r="E501" s="514" t="s">
        <v>1452</v>
      </c>
      <c r="F501" s="514">
        <v>9300000</v>
      </c>
      <c r="G501" s="514">
        <v>11185999.57</v>
      </c>
      <c r="H501" s="514">
        <v>1</v>
      </c>
    </row>
    <row r="502" spans="2:8" x14ac:dyDescent="0.25">
      <c r="B502" s="514">
        <v>32</v>
      </c>
      <c r="C502" s="514" t="s">
        <v>103</v>
      </c>
      <c r="D502" s="514" t="s">
        <v>109</v>
      </c>
      <c r="E502" s="514" t="s">
        <v>82</v>
      </c>
      <c r="F502" s="514">
        <v>9043000</v>
      </c>
      <c r="G502" s="514">
        <v>23742437.190000001</v>
      </c>
      <c r="H502" s="514">
        <v>1</v>
      </c>
    </row>
    <row r="503" spans="2:8" x14ac:dyDescent="0.25">
      <c r="B503" s="514">
        <v>32</v>
      </c>
      <c r="C503" s="514" t="s">
        <v>103</v>
      </c>
      <c r="D503" s="514" t="s">
        <v>1410</v>
      </c>
      <c r="E503" s="514" t="s">
        <v>1482</v>
      </c>
      <c r="F503" s="514">
        <v>8917000</v>
      </c>
      <c r="G503" s="514">
        <v>9556926.4700000007</v>
      </c>
      <c r="H503" s="514">
        <v>1</v>
      </c>
    </row>
    <row r="504" spans="2:8" x14ac:dyDescent="0.25">
      <c r="B504" s="514">
        <v>32</v>
      </c>
      <c r="C504" s="514" t="s">
        <v>11</v>
      </c>
      <c r="D504" s="514" t="s">
        <v>104</v>
      </c>
      <c r="E504" s="514" t="s">
        <v>1329</v>
      </c>
      <c r="F504" s="514">
        <v>9260000</v>
      </c>
      <c r="G504" s="514">
        <v>14098473.869999999</v>
      </c>
      <c r="H504" s="514">
        <v>1</v>
      </c>
    </row>
    <row r="505" spans="2:8" x14ac:dyDescent="0.25">
      <c r="B505" s="514">
        <v>32</v>
      </c>
      <c r="C505" s="514" t="s">
        <v>11</v>
      </c>
      <c r="D505" s="514" t="s">
        <v>104</v>
      </c>
      <c r="E505" s="514" t="s">
        <v>862</v>
      </c>
      <c r="F505" s="514">
        <v>8224500</v>
      </c>
      <c r="G505" s="514">
        <v>21160719.274999999</v>
      </c>
      <c r="H505" s="514">
        <v>2</v>
      </c>
    </row>
    <row r="506" spans="2:8" x14ac:dyDescent="0.25">
      <c r="B506" s="514">
        <v>32</v>
      </c>
      <c r="C506" s="514" t="s">
        <v>11</v>
      </c>
      <c r="D506" s="514" t="s">
        <v>104</v>
      </c>
      <c r="E506" s="514" t="s">
        <v>1414</v>
      </c>
      <c r="F506" s="514">
        <v>9273000</v>
      </c>
      <c r="G506" s="514">
        <v>15212298.109999999</v>
      </c>
      <c r="H506" s="514">
        <v>1</v>
      </c>
    </row>
    <row r="507" spans="2:8" x14ac:dyDescent="0.25">
      <c r="B507" s="514">
        <v>32</v>
      </c>
      <c r="C507" s="514" t="s">
        <v>11</v>
      </c>
      <c r="D507" s="514" t="s">
        <v>104</v>
      </c>
      <c r="E507" s="514" t="s">
        <v>973</v>
      </c>
      <c r="F507" s="514">
        <v>9234000</v>
      </c>
      <c r="G507" s="514">
        <v>13285389.390000001</v>
      </c>
      <c r="H507" s="514">
        <v>1</v>
      </c>
    </row>
    <row r="508" spans="2:8" x14ac:dyDescent="0.25">
      <c r="B508" s="514">
        <v>32</v>
      </c>
      <c r="C508" s="514" t="s">
        <v>11</v>
      </c>
      <c r="D508" s="514" t="s">
        <v>978</v>
      </c>
      <c r="E508" s="514" t="s">
        <v>103</v>
      </c>
      <c r="F508" s="514">
        <v>9221000</v>
      </c>
      <c r="G508" s="514">
        <v>16574493.470000001</v>
      </c>
      <c r="H508" s="514">
        <v>1</v>
      </c>
    </row>
    <row r="509" spans="2:8" x14ac:dyDescent="0.25">
      <c r="B509" s="514">
        <v>32</v>
      </c>
      <c r="C509" s="514" t="s">
        <v>11</v>
      </c>
      <c r="D509" s="514" t="s">
        <v>852</v>
      </c>
      <c r="E509" s="514" t="s">
        <v>1483</v>
      </c>
      <c r="F509" s="514">
        <v>8917000</v>
      </c>
      <c r="G509" s="514">
        <v>13685672.560000001</v>
      </c>
      <c r="H509" s="514">
        <v>1</v>
      </c>
    </row>
    <row r="510" spans="2:8" x14ac:dyDescent="0.25">
      <c r="B510" s="514">
        <v>32</v>
      </c>
      <c r="C510" s="514" t="s">
        <v>12</v>
      </c>
      <c r="D510" s="514" t="s">
        <v>12</v>
      </c>
      <c r="E510" s="514" t="s">
        <v>1055</v>
      </c>
      <c r="F510" s="514">
        <v>6944000</v>
      </c>
      <c r="G510" s="514">
        <v>7271642.3600000003</v>
      </c>
      <c r="H510" s="514">
        <v>1</v>
      </c>
    </row>
    <row r="511" spans="2:8" x14ac:dyDescent="0.25">
      <c r="B511" s="514">
        <v>32</v>
      </c>
      <c r="C511" s="514" t="s">
        <v>13</v>
      </c>
      <c r="D511" s="514" t="s">
        <v>106</v>
      </c>
      <c r="E511" s="514" t="s">
        <v>634</v>
      </c>
      <c r="F511" s="514">
        <v>8539000</v>
      </c>
      <c r="G511" s="514">
        <v>9577664.9499999993</v>
      </c>
      <c r="H511" s="514">
        <v>1</v>
      </c>
    </row>
    <row r="512" spans="2:8" x14ac:dyDescent="0.25">
      <c r="B512" s="514">
        <v>32</v>
      </c>
      <c r="C512" s="514" t="s">
        <v>13</v>
      </c>
      <c r="D512" s="514" t="s">
        <v>106</v>
      </c>
      <c r="E512" s="514" t="s">
        <v>540</v>
      </c>
      <c r="F512" s="514">
        <v>8539000</v>
      </c>
      <c r="G512" s="514">
        <v>13333691.1</v>
      </c>
      <c r="H512" s="514">
        <v>1</v>
      </c>
    </row>
    <row r="513" spans="2:8" x14ac:dyDescent="0.25">
      <c r="B513" s="514">
        <v>32</v>
      </c>
      <c r="C513" s="514" t="s">
        <v>73</v>
      </c>
      <c r="D513" s="514" t="s">
        <v>969</v>
      </c>
      <c r="E513" s="514" t="s">
        <v>969</v>
      </c>
      <c r="F513" s="514">
        <v>9300000</v>
      </c>
      <c r="G513" s="514">
        <v>15125393.060000001</v>
      </c>
      <c r="H513" s="514">
        <v>1</v>
      </c>
    </row>
    <row r="514" spans="2:8" x14ac:dyDescent="0.25">
      <c r="B514" s="514">
        <v>32</v>
      </c>
      <c r="C514" s="514" t="s">
        <v>73</v>
      </c>
      <c r="D514" s="514" t="s">
        <v>969</v>
      </c>
      <c r="E514" s="514" t="s">
        <v>1395</v>
      </c>
      <c r="F514" s="514">
        <v>9283500</v>
      </c>
      <c r="G514" s="514">
        <v>12704882.109999999</v>
      </c>
      <c r="H514" s="514">
        <v>2</v>
      </c>
    </row>
    <row r="515" spans="2:8" x14ac:dyDescent="0.25">
      <c r="B515" s="514">
        <v>32</v>
      </c>
      <c r="C515" s="514" t="s">
        <v>73</v>
      </c>
      <c r="D515" s="514" t="s">
        <v>865</v>
      </c>
      <c r="E515" s="514" t="s">
        <v>865</v>
      </c>
      <c r="F515" s="514">
        <v>9300000</v>
      </c>
      <c r="G515" s="514">
        <v>9888025.1899999995</v>
      </c>
      <c r="H515" s="514">
        <v>1</v>
      </c>
    </row>
    <row r="516" spans="2:8" x14ac:dyDescent="0.25">
      <c r="B516" s="514">
        <v>32</v>
      </c>
      <c r="C516" s="514" t="s">
        <v>73</v>
      </c>
      <c r="D516" s="514" t="s">
        <v>970</v>
      </c>
      <c r="E516" s="514" t="s">
        <v>970</v>
      </c>
      <c r="F516" s="514">
        <v>9179000</v>
      </c>
      <c r="G516" s="514">
        <v>15319393.68</v>
      </c>
      <c r="H516" s="514">
        <v>2</v>
      </c>
    </row>
    <row r="517" spans="2:8" x14ac:dyDescent="0.25">
      <c r="B517" s="514">
        <v>32</v>
      </c>
      <c r="C517" s="514" t="s">
        <v>74</v>
      </c>
      <c r="D517" s="514" t="s">
        <v>74</v>
      </c>
      <c r="E517" s="514" t="s">
        <v>1326</v>
      </c>
      <c r="F517" s="514">
        <v>9293000</v>
      </c>
      <c r="G517" s="514">
        <v>10095085.92</v>
      </c>
      <c r="H517" s="514">
        <v>1</v>
      </c>
    </row>
    <row r="518" spans="2:8" x14ac:dyDescent="0.25">
      <c r="B518" s="514">
        <v>87</v>
      </c>
      <c r="C518" s="514" t="s">
        <v>103</v>
      </c>
      <c r="D518" s="514" t="s">
        <v>949</v>
      </c>
      <c r="E518" s="514" t="s">
        <v>1387</v>
      </c>
      <c r="F518" s="514">
        <v>6440000</v>
      </c>
      <c r="G518" s="514">
        <v>9614915.7599999998</v>
      </c>
      <c r="H518" s="514">
        <v>1</v>
      </c>
    </row>
    <row r="519" spans="2:8" x14ac:dyDescent="0.25">
      <c r="B519" s="514">
        <v>87</v>
      </c>
      <c r="C519" s="514" t="s">
        <v>103</v>
      </c>
      <c r="D519" s="514" t="s">
        <v>109</v>
      </c>
      <c r="E519" s="514" t="s">
        <v>851</v>
      </c>
      <c r="F519" s="514">
        <v>7951000</v>
      </c>
      <c r="G519" s="514">
        <v>9571792.5</v>
      </c>
      <c r="H519" s="514">
        <v>1</v>
      </c>
    </row>
    <row r="520" spans="2:8" x14ac:dyDescent="0.25">
      <c r="B520" s="514">
        <v>87</v>
      </c>
      <c r="C520" s="514" t="s">
        <v>103</v>
      </c>
      <c r="D520" s="514" t="s">
        <v>109</v>
      </c>
      <c r="E520" s="514" t="s">
        <v>82</v>
      </c>
      <c r="F520" s="514">
        <v>9300000</v>
      </c>
      <c r="G520" s="514">
        <v>9410533.4000000004</v>
      </c>
      <c r="H520" s="514">
        <v>3</v>
      </c>
    </row>
    <row r="521" spans="2:8" x14ac:dyDescent="0.25">
      <c r="B521" s="514">
        <v>87</v>
      </c>
      <c r="C521" s="514" t="s">
        <v>103</v>
      </c>
      <c r="D521" s="514" t="s">
        <v>109</v>
      </c>
      <c r="E521" s="514" t="s">
        <v>1484</v>
      </c>
      <c r="F521" s="514">
        <v>9300000</v>
      </c>
      <c r="G521" s="514">
        <v>9606024.2899999991</v>
      </c>
      <c r="H521" s="514">
        <v>1</v>
      </c>
    </row>
    <row r="522" spans="2:8" x14ac:dyDescent="0.25">
      <c r="B522" s="514">
        <v>87</v>
      </c>
      <c r="C522" s="514" t="s">
        <v>103</v>
      </c>
      <c r="D522" s="514" t="s">
        <v>109</v>
      </c>
      <c r="E522" s="514" t="s">
        <v>959</v>
      </c>
      <c r="F522" s="514">
        <v>9300000</v>
      </c>
      <c r="G522" s="514">
        <v>9410533.4000000004</v>
      </c>
      <c r="H522" s="514">
        <v>1</v>
      </c>
    </row>
    <row r="523" spans="2:8" x14ac:dyDescent="0.25">
      <c r="B523" s="514">
        <v>87</v>
      </c>
      <c r="C523" s="514" t="s">
        <v>103</v>
      </c>
      <c r="D523" s="514" t="s">
        <v>109</v>
      </c>
      <c r="E523" s="514" t="s">
        <v>972</v>
      </c>
      <c r="F523" s="514">
        <v>11611500</v>
      </c>
      <c r="G523" s="514">
        <v>11833767.645</v>
      </c>
      <c r="H523" s="514">
        <v>2</v>
      </c>
    </row>
    <row r="524" spans="2:8" x14ac:dyDescent="0.25">
      <c r="B524" s="514">
        <v>87</v>
      </c>
      <c r="C524" s="514" t="s">
        <v>11</v>
      </c>
      <c r="D524" s="514" t="s">
        <v>95</v>
      </c>
      <c r="E524" s="514" t="s">
        <v>96</v>
      </c>
      <c r="F524" s="514">
        <v>8539000</v>
      </c>
      <c r="G524" s="514">
        <v>9151771.6500000004</v>
      </c>
      <c r="H524" s="514">
        <v>1</v>
      </c>
    </row>
    <row r="525" spans="2:8" x14ac:dyDescent="0.25">
      <c r="B525" s="514">
        <v>87</v>
      </c>
      <c r="C525" s="514" t="s">
        <v>11</v>
      </c>
      <c r="D525" s="514" t="s">
        <v>95</v>
      </c>
      <c r="E525" s="514" t="s">
        <v>992</v>
      </c>
      <c r="F525" s="514">
        <v>9208000</v>
      </c>
      <c r="G525" s="514">
        <v>9571792.5</v>
      </c>
      <c r="H525" s="514">
        <v>1</v>
      </c>
    </row>
    <row r="526" spans="2:8" x14ac:dyDescent="0.25">
      <c r="B526" s="514">
        <v>87</v>
      </c>
      <c r="C526" s="514" t="s">
        <v>11</v>
      </c>
      <c r="D526" s="514" t="s">
        <v>95</v>
      </c>
      <c r="E526" s="514" t="s">
        <v>980</v>
      </c>
      <c r="F526" s="514">
        <v>9300000</v>
      </c>
      <c r="G526" s="514">
        <v>9605975</v>
      </c>
      <c r="H526" s="514">
        <v>1</v>
      </c>
    </row>
    <row r="527" spans="2:8" x14ac:dyDescent="0.25">
      <c r="B527" s="514">
        <v>87</v>
      </c>
      <c r="C527" s="514" t="s">
        <v>11</v>
      </c>
      <c r="D527" s="514" t="s">
        <v>84</v>
      </c>
      <c r="E527" s="514" t="s">
        <v>84</v>
      </c>
      <c r="F527" s="514">
        <v>9300000</v>
      </c>
      <c r="G527" s="514">
        <v>9410533.4000000004</v>
      </c>
      <c r="H527" s="514">
        <v>1</v>
      </c>
    </row>
    <row r="528" spans="2:8" x14ac:dyDescent="0.25">
      <c r="B528" s="514">
        <v>87</v>
      </c>
      <c r="C528" s="514" t="s">
        <v>11</v>
      </c>
      <c r="D528" s="514" t="s">
        <v>534</v>
      </c>
      <c r="E528" s="514" t="s">
        <v>534</v>
      </c>
      <c r="F528" s="514">
        <v>9293000</v>
      </c>
      <c r="G528" s="514">
        <v>9605975</v>
      </c>
      <c r="H528" s="514">
        <v>1</v>
      </c>
    </row>
    <row r="529" spans="2:8" x14ac:dyDescent="0.25">
      <c r="B529" s="514">
        <v>87</v>
      </c>
      <c r="C529" s="514" t="s">
        <v>11</v>
      </c>
      <c r="D529" s="514" t="s">
        <v>534</v>
      </c>
      <c r="E529" s="514" t="s">
        <v>1371</v>
      </c>
      <c r="F529" s="514">
        <v>9285000</v>
      </c>
      <c r="G529" s="514">
        <v>9376350.9000000004</v>
      </c>
      <c r="H529" s="514">
        <v>1</v>
      </c>
    </row>
    <row r="530" spans="2:8" x14ac:dyDescent="0.25">
      <c r="B530" s="514">
        <v>87</v>
      </c>
      <c r="C530" s="514" t="s">
        <v>11</v>
      </c>
      <c r="D530" s="514" t="s">
        <v>99</v>
      </c>
      <c r="E530" s="514" t="s">
        <v>862</v>
      </c>
      <c r="F530" s="514">
        <v>9300000</v>
      </c>
      <c r="G530" s="514">
        <v>9410533.4000000004</v>
      </c>
      <c r="H530" s="514">
        <v>1</v>
      </c>
    </row>
    <row r="531" spans="2:8" x14ac:dyDescent="0.25">
      <c r="B531" s="514">
        <v>87</v>
      </c>
      <c r="C531" s="514" t="s">
        <v>13</v>
      </c>
      <c r="D531" s="514" t="s">
        <v>106</v>
      </c>
      <c r="E531" s="514" t="s">
        <v>634</v>
      </c>
      <c r="F531" s="514">
        <v>9254000</v>
      </c>
      <c r="G531" s="514">
        <v>9605975</v>
      </c>
      <c r="H531" s="514">
        <v>1</v>
      </c>
    </row>
    <row r="532" spans="2:8" x14ac:dyDescent="0.25">
      <c r="B532" s="514">
        <v>87</v>
      </c>
      <c r="C532" s="514" t="s">
        <v>13</v>
      </c>
      <c r="D532" s="514" t="s">
        <v>106</v>
      </c>
      <c r="E532" s="514" t="s">
        <v>540</v>
      </c>
      <c r="F532" s="514">
        <v>9300000</v>
      </c>
      <c r="G532" s="514">
        <v>9605975</v>
      </c>
      <c r="H532" s="514">
        <v>1</v>
      </c>
    </row>
    <row r="533" spans="2:8" x14ac:dyDescent="0.25">
      <c r="B533" s="514">
        <v>87</v>
      </c>
      <c r="C533" s="514" t="s">
        <v>73</v>
      </c>
      <c r="D533" s="514" t="s">
        <v>86</v>
      </c>
      <c r="E533" s="514" t="s">
        <v>86</v>
      </c>
      <c r="F533" s="514">
        <v>9300000</v>
      </c>
      <c r="G533" s="514">
        <v>9410533.4000000004</v>
      </c>
      <c r="H533" s="514">
        <v>1</v>
      </c>
    </row>
    <row r="534" spans="2:8" x14ac:dyDescent="0.25">
      <c r="B534" s="514">
        <v>87</v>
      </c>
      <c r="C534" s="514" t="s">
        <v>73</v>
      </c>
      <c r="D534" s="514" t="s">
        <v>86</v>
      </c>
      <c r="E534" s="514" t="s">
        <v>1397</v>
      </c>
      <c r="F534" s="514">
        <v>8917000</v>
      </c>
      <c r="G534" s="514">
        <v>9605975</v>
      </c>
      <c r="H534" s="514">
        <v>1</v>
      </c>
    </row>
    <row r="535" spans="2:8" x14ac:dyDescent="0.25">
      <c r="B535" s="514">
        <v>87</v>
      </c>
      <c r="C535" s="514" t="s">
        <v>73</v>
      </c>
      <c r="D535" s="514" t="s">
        <v>840</v>
      </c>
      <c r="E535" s="514" t="s">
        <v>841</v>
      </c>
      <c r="F535" s="514">
        <v>13950000</v>
      </c>
      <c r="G535" s="514">
        <v>14383538.9</v>
      </c>
      <c r="H535" s="514">
        <v>1</v>
      </c>
    </row>
    <row r="536" spans="2:8" x14ac:dyDescent="0.25">
      <c r="B536" s="514">
        <v>87</v>
      </c>
      <c r="C536" s="514" t="s">
        <v>74</v>
      </c>
      <c r="D536" s="514" t="s">
        <v>72</v>
      </c>
      <c r="E536" s="514" t="s">
        <v>1485</v>
      </c>
      <c r="F536" s="514">
        <v>13935000</v>
      </c>
      <c r="G536" s="514">
        <v>14061511</v>
      </c>
      <c r="H536" s="514">
        <v>1</v>
      </c>
    </row>
    <row r="537" spans="2:8" x14ac:dyDescent="0.25">
      <c r="B537" s="514">
        <v>87</v>
      </c>
      <c r="C537" s="514" t="s">
        <v>74</v>
      </c>
      <c r="D537" s="514" t="s">
        <v>75</v>
      </c>
      <c r="E537" s="514" t="s">
        <v>1381</v>
      </c>
      <c r="F537" s="514">
        <v>9300000</v>
      </c>
      <c r="G537" s="514">
        <v>9410533.4000000004</v>
      </c>
      <c r="H537" s="514">
        <v>1</v>
      </c>
    </row>
    <row r="538" spans="2:8" x14ac:dyDescent="0.25">
      <c r="B538" s="514">
        <v>87</v>
      </c>
      <c r="C538" s="514" t="s">
        <v>74</v>
      </c>
      <c r="D538" s="514" t="s">
        <v>1049</v>
      </c>
      <c r="E538" s="514" t="s">
        <v>1049</v>
      </c>
      <c r="F538" s="514">
        <v>9280000</v>
      </c>
      <c r="G538" s="514">
        <v>9605975</v>
      </c>
      <c r="H538" s="514">
        <v>1</v>
      </c>
    </row>
    <row r="539" spans="2:8" x14ac:dyDescent="0.25">
      <c r="B539" s="514">
        <v>87</v>
      </c>
      <c r="C539" s="514" t="s">
        <v>74</v>
      </c>
      <c r="D539" s="514" t="s">
        <v>97</v>
      </c>
      <c r="E539" s="514" t="s">
        <v>857</v>
      </c>
      <c r="F539" s="514">
        <v>9300000</v>
      </c>
      <c r="G539" s="514">
        <v>9410533.4000000004</v>
      </c>
      <c r="H539" s="514">
        <v>1</v>
      </c>
    </row>
    <row r="540" spans="2:8" x14ac:dyDescent="0.25">
      <c r="B540" s="514">
        <v>87</v>
      </c>
      <c r="C540" s="514" t="s">
        <v>74</v>
      </c>
      <c r="D540" s="514" t="s">
        <v>87</v>
      </c>
      <c r="E540" s="514" t="s">
        <v>98</v>
      </c>
      <c r="F540" s="514">
        <v>11595500</v>
      </c>
      <c r="G540" s="514">
        <v>11850834.25</v>
      </c>
      <c r="H540" s="514">
        <v>2</v>
      </c>
    </row>
    <row r="541" spans="2:8" x14ac:dyDescent="0.25">
      <c r="B541" s="514">
        <v>87</v>
      </c>
      <c r="C541" s="514" t="s">
        <v>74</v>
      </c>
      <c r="D541" s="514" t="s">
        <v>87</v>
      </c>
      <c r="E541" s="514" t="s">
        <v>1402</v>
      </c>
      <c r="F541" s="514">
        <v>9283500</v>
      </c>
      <c r="G541" s="514">
        <v>9508254.1999999993</v>
      </c>
      <c r="H541" s="514">
        <v>2</v>
      </c>
    </row>
    <row r="542" spans="2:8" x14ac:dyDescent="0.25">
      <c r="B542" s="514">
        <v>87</v>
      </c>
      <c r="C542" s="514" t="s">
        <v>74</v>
      </c>
      <c r="D542" s="514" t="s">
        <v>842</v>
      </c>
      <c r="E542" s="514" t="s">
        <v>842</v>
      </c>
      <c r="F542" s="514">
        <v>9300000</v>
      </c>
      <c r="G542" s="514">
        <v>9410533.4000000004</v>
      </c>
      <c r="H542" s="514">
        <v>1</v>
      </c>
    </row>
    <row r="543" spans="2:8" x14ac:dyDescent="0.25">
      <c r="B543" s="514">
        <v>87</v>
      </c>
      <c r="C543" s="514" t="s">
        <v>74</v>
      </c>
      <c r="D543" s="514" t="s">
        <v>843</v>
      </c>
      <c r="E543" s="514" t="s">
        <v>858</v>
      </c>
      <c r="F543" s="514">
        <v>9300000</v>
      </c>
      <c r="G543" s="514">
        <v>9410533.4000000004</v>
      </c>
      <c r="H543" s="514">
        <v>3</v>
      </c>
    </row>
    <row r="544" spans="2:8" x14ac:dyDescent="0.25">
      <c r="B544" s="514">
        <v>87</v>
      </c>
      <c r="C544" s="514" t="s">
        <v>74</v>
      </c>
      <c r="D544" s="514" t="s">
        <v>1382</v>
      </c>
      <c r="E544" s="514" t="s">
        <v>1382</v>
      </c>
      <c r="F544" s="514">
        <v>9300000</v>
      </c>
      <c r="G544" s="514">
        <v>9410533.4000000004</v>
      </c>
      <c r="H544" s="514">
        <v>1</v>
      </c>
    </row>
    <row r="545" spans="2:8" x14ac:dyDescent="0.25">
      <c r="B545" s="514">
        <v>87</v>
      </c>
      <c r="C545" s="514" t="s">
        <v>105</v>
      </c>
      <c r="D545" s="514" t="s">
        <v>107</v>
      </c>
      <c r="E545" s="514" t="s">
        <v>92</v>
      </c>
      <c r="F545" s="514">
        <v>9208000</v>
      </c>
      <c r="G545" s="514">
        <v>16306928.609999999</v>
      </c>
      <c r="H545" s="514">
        <v>1</v>
      </c>
    </row>
    <row r="546" spans="2:8" x14ac:dyDescent="0.25">
      <c r="B546" s="514">
        <v>87</v>
      </c>
      <c r="C546" s="514" t="s">
        <v>105</v>
      </c>
      <c r="D546" s="514" t="s">
        <v>107</v>
      </c>
      <c r="E546" s="514" t="s">
        <v>77</v>
      </c>
      <c r="F546" s="514">
        <v>9293000</v>
      </c>
      <c r="G546" s="514">
        <v>9605975</v>
      </c>
      <c r="H546" s="514">
        <v>1</v>
      </c>
    </row>
    <row r="547" spans="2:8" x14ac:dyDescent="0.25">
      <c r="B547" s="514">
        <v>87</v>
      </c>
      <c r="C547" s="514" t="s">
        <v>105</v>
      </c>
      <c r="D547" s="514" t="s">
        <v>524</v>
      </c>
      <c r="E547" s="514" t="s">
        <v>703</v>
      </c>
      <c r="F547" s="514">
        <v>9273000</v>
      </c>
      <c r="G547" s="514">
        <v>9605975</v>
      </c>
      <c r="H547" s="514">
        <v>1</v>
      </c>
    </row>
    <row r="548" spans="2:8" x14ac:dyDescent="0.25">
      <c r="B548" s="514">
        <v>88</v>
      </c>
      <c r="C548" s="514" t="s">
        <v>103</v>
      </c>
      <c r="D548" s="514" t="s">
        <v>109</v>
      </c>
      <c r="E548" s="514" t="s">
        <v>851</v>
      </c>
      <c r="F548" s="514">
        <v>11552250</v>
      </c>
      <c r="G548" s="514">
        <v>12287835.244999999</v>
      </c>
      <c r="H548" s="514">
        <v>4</v>
      </c>
    </row>
    <row r="549" spans="2:8" x14ac:dyDescent="0.25">
      <c r="B549" s="514">
        <v>88</v>
      </c>
      <c r="C549" s="514" t="s">
        <v>103</v>
      </c>
      <c r="D549" s="514" t="s">
        <v>109</v>
      </c>
      <c r="E549" s="514" t="s">
        <v>864</v>
      </c>
      <c r="F549" s="514">
        <v>9300000</v>
      </c>
      <c r="G549" s="514">
        <v>9620978.5999999996</v>
      </c>
      <c r="H549" s="514">
        <v>1</v>
      </c>
    </row>
    <row r="550" spans="2:8" x14ac:dyDescent="0.25">
      <c r="B550" s="514">
        <v>88</v>
      </c>
      <c r="C550" s="514" t="s">
        <v>103</v>
      </c>
      <c r="D550" s="514" t="s">
        <v>109</v>
      </c>
      <c r="E550" s="514" t="s">
        <v>82</v>
      </c>
      <c r="F550" s="514">
        <v>9241000</v>
      </c>
      <c r="G550" s="514">
        <v>9620011.9000000004</v>
      </c>
      <c r="H550" s="514">
        <v>2</v>
      </c>
    </row>
    <row r="551" spans="2:8" x14ac:dyDescent="0.25">
      <c r="B551" s="514">
        <v>88</v>
      </c>
      <c r="C551" s="514" t="s">
        <v>103</v>
      </c>
      <c r="D551" s="514" t="s">
        <v>109</v>
      </c>
      <c r="E551" s="514" t="s">
        <v>839</v>
      </c>
      <c r="F551" s="514">
        <v>6975000</v>
      </c>
      <c r="G551" s="514">
        <v>14287863.555</v>
      </c>
      <c r="H551" s="514">
        <v>2</v>
      </c>
    </row>
    <row r="552" spans="2:8" x14ac:dyDescent="0.25">
      <c r="B552" s="514">
        <v>88</v>
      </c>
      <c r="C552" s="514" t="s">
        <v>103</v>
      </c>
      <c r="D552" s="514" t="s">
        <v>109</v>
      </c>
      <c r="E552" s="514" t="s">
        <v>1054</v>
      </c>
      <c r="F552" s="514">
        <v>9300000</v>
      </c>
      <c r="G552" s="514">
        <v>9620978.5999999996</v>
      </c>
      <c r="H552" s="514">
        <v>1</v>
      </c>
    </row>
    <row r="553" spans="2:8" x14ac:dyDescent="0.25">
      <c r="B553" s="514">
        <v>88</v>
      </c>
      <c r="C553" s="514" t="s">
        <v>11</v>
      </c>
      <c r="D553" s="514" t="s">
        <v>95</v>
      </c>
      <c r="E553" s="514" t="s">
        <v>963</v>
      </c>
      <c r="F553" s="514">
        <v>9201000</v>
      </c>
      <c r="G553" s="514">
        <v>9619859.9000000004</v>
      </c>
      <c r="H553" s="514">
        <v>1</v>
      </c>
    </row>
    <row r="554" spans="2:8" x14ac:dyDescent="0.25">
      <c r="B554" s="514">
        <v>88</v>
      </c>
      <c r="C554" s="514" t="s">
        <v>11</v>
      </c>
      <c r="D554" s="514" t="s">
        <v>95</v>
      </c>
      <c r="E554" s="514" t="s">
        <v>980</v>
      </c>
      <c r="F554" s="514">
        <v>9182000</v>
      </c>
      <c r="G554" s="514">
        <v>9619554.8000000007</v>
      </c>
      <c r="H554" s="514">
        <v>1</v>
      </c>
    </row>
    <row r="555" spans="2:8" x14ac:dyDescent="0.25">
      <c r="B555" s="514">
        <v>88</v>
      </c>
      <c r="C555" s="514" t="s">
        <v>12</v>
      </c>
      <c r="D555" s="514" t="s">
        <v>1045</v>
      </c>
      <c r="E555" s="514" t="s">
        <v>1486</v>
      </c>
      <c r="F555" s="514">
        <v>9300000</v>
      </c>
      <c r="G555" s="514">
        <v>9620978.5999999996</v>
      </c>
      <c r="H555" s="514">
        <v>1</v>
      </c>
    </row>
    <row r="556" spans="2:8" x14ac:dyDescent="0.25">
      <c r="B556" s="514">
        <v>88</v>
      </c>
      <c r="C556" s="514" t="s">
        <v>74</v>
      </c>
      <c r="D556" s="514" t="s">
        <v>74</v>
      </c>
      <c r="E556" s="514" t="s">
        <v>846</v>
      </c>
      <c r="F556" s="514">
        <v>9091333.3333333302</v>
      </c>
      <c r="G556" s="514">
        <v>9732992.5766666699</v>
      </c>
      <c r="H556" s="514">
        <v>3</v>
      </c>
    </row>
    <row r="557" spans="2:8" x14ac:dyDescent="0.25">
      <c r="B557" s="514">
        <v>88</v>
      </c>
      <c r="C557" s="514" t="s">
        <v>74</v>
      </c>
      <c r="D557" s="514" t="s">
        <v>74</v>
      </c>
      <c r="E557" s="514" t="s">
        <v>1326</v>
      </c>
      <c r="F557" s="514">
        <v>9267000</v>
      </c>
      <c r="G557" s="514">
        <v>9620605.6999999993</v>
      </c>
      <c r="H557" s="514">
        <v>1</v>
      </c>
    </row>
    <row r="558" spans="2:8" x14ac:dyDescent="0.25">
      <c r="B558" s="514">
        <v>88</v>
      </c>
      <c r="C558" s="514" t="s">
        <v>74</v>
      </c>
      <c r="D558" s="514" t="s">
        <v>72</v>
      </c>
      <c r="E558" s="514" t="s">
        <v>72</v>
      </c>
      <c r="F558" s="514">
        <v>11485500</v>
      </c>
      <c r="G558" s="514">
        <v>12009314.025</v>
      </c>
      <c r="H558" s="514">
        <v>2</v>
      </c>
    </row>
    <row r="559" spans="2:8" x14ac:dyDescent="0.25">
      <c r="B559" s="514">
        <v>88</v>
      </c>
      <c r="C559" s="514" t="s">
        <v>74</v>
      </c>
      <c r="D559" s="514" t="s">
        <v>75</v>
      </c>
      <c r="E559" s="514" t="s">
        <v>983</v>
      </c>
      <c r="F559" s="514">
        <v>9057250</v>
      </c>
      <c r="G559" s="514">
        <v>9664166.7750000004</v>
      </c>
      <c r="H559" s="514">
        <v>4</v>
      </c>
    </row>
    <row r="560" spans="2:8" x14ac:dyDescent="0.25">
      <c r="B560" s="514">
        <v>88</v>
      </c>
      <c r="C560" s="514" t="s">
        <v>74</v>
      </c>
      <c r="D560" s="514" t="s">
        <v>75</v>
      </c>
      <c r="E560" s="514" t="s">
        <v>1048</v>
      </c>
      <c r="F560" s="514">
        <v>9277000</v>
      </c>
      <c r="G560" s="514">
        <v>9620718.6999999993</v>
      </c>
      <c r="H560" s="514">
        <v>2</v>
      </c>
    </row>
    <row r="561" spans="2:8" x14ac:dyDescent="0.25">
      <c r="B561" s="514">
        <v>88</v>
      </c>
      <c r="C561" s="514" t="s">
        <v>74</v>
      </c>
      <c r="D561" s="514" t="s">
        <v>75</v>
      </c>
      <c r="E561" s="514" t="s">
        <v>1381</v>
      </c>
      <c r="F561" s="514">
        <v>9300000</v>
      </c>
      <c r="G561" s="514">
        <v>9620978.5999999996</v>
      </c>
      <c r="H561" s="514">
        <v>1</v>
      </c>
    </row>
    <row r="562" spans="2:8" x14ac:dyDescent="0.25">
      <c r="B562" s="514">
        <v>88</v>
      </c>
      <c r="C562" s="514" t="s">
        <v>74</v>
      </c>
      <c r="D562" s="514" t="s">
        <v>97</v>
      </c>
      <c r="E562" s="514" t="s">
        <v>616</v>
      </c>
      <c r="F562" s="514">
        <v>9275666.6666666698</v>
      </c>
      <c r="G562" s="514">
        <v>9620703.5</v>
      </c>
      <c r="H562" s="514">
        <v>3</v>
      </c>
    </row>
    <row r="563" spans="2:8" x14ac:dyDescent="0.25">
      <c r="B563" s="514">
        <v>88</v>
      </c>
      <c r="C563" s="514" t="s">
        <v>74</v>
      </c>
      <c r="D563" s="514" t="s">
        <v>87</v>
      </c>
      <c r="E563" s="514" t="s">
        <v>971</v>
      </c>
      <c r="F563" s="514">
        <v>9300000</v>
      </c>
      <c r="G563" s="514">
        <v>9620978.5999999996</v>
      </c>
      <c r="H563" s="514">
        <v>1</v>
      </c>
    </row>
    <row r="564" spans="2:8" x14ac:dyDescent="0.25">
      <c r="B564" s="514">
        <v>88</v>
      </c>
      <c r="C564" s="514" t="s">
        <v>74</v>
      </c>
      <c r="D564" s="514" t="s">
        <v>87</v>
      </c>
      <c r="E564" s="514" t="s">
        <v>98</v>
      </c>
      <c r="F564" s="514">
        <v>4458500</v>
      </c>
      <c r="G564" s="514">
        <v>9480326.6500000004</v>
      </c>
      <c r="H564" s="514">
        <v>2</v>
      </c>
    </row>
    <row r="565" spans="2:8" x14ac:dyDescent="0.25">
      <c r="B565" s="514">
        <v>88</v>
      </c>
      <c r="C565" s="514" t="s">
        <v>74</v>
      </c>
      <c r="D565" s="514" t="s">
        <v>87</v>
      </c>
      <c r="E565" s="514" t="s">
        <v>1402</v>
      </c>
      <c r="F565" s="514">
        <v>13950000</v>
      </c>
      <c r="G565" s="514">
        <v>14406767.9</v>
      </c>
      <c r="H565" s="514">
        <v>1</v>
      </c>
    </row>
    <row r="566" spans="2:8" x14ac:dyDescent="0.25">
      <c r="B566" s="514">
        <v>88</v>
      </c>
      <c r="C566" s="514" t="s">
        <v>74</v>
      </c>
      <c r="D566" s="514" t="s">
        <v>87</v>
      </c>
      <c r="E566" s="514" t="s">
        <v>1050</v>
      </c>
      <c r="F566" s="514">
        <v>9300000</v>
      </c>
      <c r="G566" s="514">
        <v>9709201.6300000008</v>
      </c>
      <c r="H566" s="514">
        <v>2</v>
      </c>
    </row>
    <row r="567" spans="2:8" x14ac:dyDescent="0.25">
      <c r="B567" s="514">
        <v>88</v>
      </c>
      <c r="C567" s="514" t="s">
        <v>74</v>
      </c>
      <c r="D567" s="514" t="s">
        <v>842</v>
      </c>
      <c r="E567" s="514" t="s">
        <v>842</v>
      </c>
      <c r="F567" s="514">
        <v>9273000</v>
      </c>
      <c r="G567" s="514">
        <v>9620605.6999999993</v>
      </c>
      <c r="H567" s="514">
        <v>1</v>
      </c>
    </row>
    <row r="568" spans="2:8" x14ac:dyDescent="0.25">
      <c r="B568" s="514">
        <v>93</v>
      </c>
      <c r="C568" s="514" t="s">
        <v>103</v>
      </c>
      <c r="D568" s="514" t="s">
        <v>103</v>
      </c>
      <c r="E568" s="514" t="s">
        <v>1331</v>
      </c>
      <c r="F568" s="514">
        <v>8581000</v>
      </c>
      <c r="G568" s="514">
        <v>40300000</v>
      </c>
      <c r="H568" s="514">
        <v>1</v>
      </c>
    </row>
    <row r="569" spans="2:8" x14ac:dyDescent="0.25">
      <c r="B569" s="514">
        <v>93</v>
      </c>
      <c r="C569" s="514" t="s">
        <v>103</v>
      </c>
      <c r="D569" s="514" t="s">
        <v>861</v>
      </c>
      <c r="E569" s="514" t="s">
        <v>1413</v>
      </c>
      <c r="F569" s="514">
        <v>8539000</v>
      </c>
      <c r="G569" s="514">
        <v>32432000</v>
      </c>
      <c r="H569" s="514">
        <v>1</v>
      </c>
    </row>
    <row r="570" spans="2:8" x14ac:dyDescent="0.25">
      <c r="B570" s="514">
        <v>93</v>
      </c>
      <c r="C570" s="514" t="s">
        <v>103</v>
      </c>
      <c r="D570" s="514" t="s">
        <v>861</v>
      </c>
      <c r="E570" s="514" t="s">
        <v>1487</v>
      </c>
      <c r="F570" s="514">
        <v>9286000</v>
      </c>
      <c r="G570" s="514">
        <v>22900000</v>
      </c>
      <c r="H570" s="514">
        <v>1</v>
      </c>
    </row>
    <row r="571" spans="2:8" x14ac:dyDescent="0.25">
      <c r="B571" s="514">
        <v>93</v>
      </c>
      <c r="C571" s="514" t="s">
        <v>103</v>
      </c>
      <c r="D571" s="514" t="s">
        <v>1448</v>
      </c>
      <c r="E571" s="514" t="s">
        <v>1448</v>
      </c>
      <c r="F571" s="514">
        <v>7685000</v>
      </c>
      <c r="G571" s="514">
        <v>8035860.8799999999</v>
      </c>
      <c r="H571" s="514">
        <v>1</v>
      </c>
    </row>
    <row r="572" spans="2:8" x14ac:dyDescent="0.25">
      <c r="B572" s="514">
        <v>93</v>
      </c>
      <c r="C572" s="514" t="s">
        <v>103</v>
      </c>
      <c r="D572" s="514" t="s">
        <v>850</v>
      </c>
      <c r="E572" s="514" t="s">
        <v>1323</v>
      </c>
      <c r="F572" s="514">
        <v>6440000</v>
      </c>
      <c r="G572" s="514">
        <v>41150000</v>
      </c>
      <c r="H572" s="514">
        <v>1</v>
      </c>
    </row>
    <row r="573" spans="2:8" x14ac:dyDescent="0.25">
      <c r="B573" s="514">
        <v>93</v>
      </c>
      <c r="C573" s="514" t="s">
        <v>103</v>
      </c>
      <c r="D573" s="514" t="s">
        <v>109</v>
      </c>
      <c r="E573" s="514" t="s">
        <v>851</v>
      </c>
      <c r="F573" s="514">
        <v>9055333.3333333302</v>
      </c>
      <c r="G573" s="514">
        <v>18628400.053333301</v>
      </c>
      <c r="H573" s="514">
        <v>3</v>
      </c>
    </row>
    <row r="574" spans="2:8" x14ac:dyDescent="0.25">
      <c r="B574" s="514">
        <v>93</v>
      </c>
      <c r="C574" s="514" t="s">
        <v>103</v>
      </c>
      <c r="D574" s="514" t="s">
        <v>109</v>
      </c>
      <c r="E574" s="514" t="s">
        <v>864</v>
      </c>
      <c r="F574" s="514">
        <v>9208000</v>
      </c>
      <c r="G574" s="514">
        <v>26003826.059999999</v>
      </c>
      <c r="H574" s="514">
        <v>1</v>
      </c>
    </row>
    <row r="575" spans="2:8" x14ac:dyDescent="0.25">
      <c r="B575" s="514">
        <v>93</v>
      </c>
      <c r="C575" s="514" t="s">
        <v>103</v>
      </c>
      <c r="D575" s="514" t="s">
        <v>109</v>
      </c>
      <c r="E575" s="514" t="s">
        <v>82</v>
      </c>
      <c r="F575" s="514">
        <v>7670857.1428571399</v>
      </c>
      <c r="G575" s="514">
        <v>14049514.2857143</v>
      </c>
      <c r="H575" s="514">
        <v>7</v>
      </c>
    </row>
    <row r="576" spans="2:8" x14ac:dyDescent="0.25">
      <c r="B576" s="514">
        <v>93</v>
      </c>
      <c r="C576" s="514" t="s">
        <v>103</v>
      </c>
      <c r="D576" s="514" t="s">
        <v>109</v>
      </c>
      <c r="E576" s="514" t="s">
        <v>1054</v>
      </c>
      <c r="F576" s="514">
        <v>7723000</v>
      </c>
      <c r="G576" s="514">
        <v>15868562</v>
      </c>
      <c r="H576" s="514">
        <v>2</v>
      </c>
    </row>
    <row r="577" spans="2:8" x14ac:dyDescent="0.25">
      <c r="B577" s="514">
        <v>93</v>
      </c>
      <c r="C577" s="514" t="s">
        <v>103</v>
      </c>
      <c r="D577" s="514" t="s">
        <v>109</v>
      </c>
      <c r="E577" s="514" t="s">
        <v>959</v>
      </c>
      <c r="F577" s="514">
        <v>9300000</v>
      </c>
      <c r="G577" s="514">
        <v>9550000</v>
      </c>
      <c r="H577" s="514">
        <v>1</v>
      </c>
    </row>
    <row r="578" spans="2:8" x14ac:dyDescent="0.25">
      <c r="B578" s="514">
        <v>93</v>
      </c>
      <c r="C578" s="514" t="s">
        <v>103</v>
      </c>
      <c r="D578" s="514" t="s">
        <v>109</v>
      </c>
      <c r="E578" s="514" t="s">
        <v>972</v>
      </c>
      <c r="F578" s="514">
        <v>9300000</v>
      </c>
      <c r="G578" s="514">
        <v>10173846.885</v>
      </c>
      <c r="H578" s="514">
        <v>2</v>
      </c>
    </row>
    <row r="579" spans="2:8" x14ac:dyDescent="0.25">
      <c r="B579" s="514">
        <v>93</v>
      </c>
      <c r="C579" s="514" t="s">
        <v>103</v>
      </c>
      <c r="D579" s="514" t="s">
        <v>109</v>
      </c>
      <c r="E579" s="514" t="s">
        <v>1056</v>
      </c>
      <c r="F579" s="514">
        <v>9300000</v>
      </c>
      <c r="G579" s="514">
        <v>9550000</v>
      </c>
      <c r="H579" s="514">
        <v>1</v>
      </c>
    </row>
    <row r="580" spans="2:8" x14ac:dyDescent="0.25">
      <c r="B580" s="514">
        <v>93</v>
      </c>
      <c r="C580" s="514" t="s">
        <v>11</v>
      </c>
      <c r="D580" s="514" t="s">
        <v>104</v>
      </c>
      <c r="E580" s="514" t="s">
        <v>1415</v>
      </c>
      <c r="F580" s="514">
        <v>8470000</v>
      </c>
      <c r="G580" s="514">
        <v>8720925.3399999999</v>
      </c>
      <c r="H580" s="514">
        <v>1</v>
      </c>
    </row>
    <row r="581" spans="2:8" x14ac:dyDescent="0.25">
      <c r="B581" s="514">
        <v>93</v>
      </c>
      <c r="C581" s="514" t="s">
        <v>11</v>
      </c>
      <c r="D581" s="514" t="s">
        <v>83</v>
      </c>
      <c r="E581" s="514" t="s">
        <v>83</v>
      </c>
      <c r="F581" s="514">
        <v>7490000</v>
      </c>
      <c r="G581" s="514">
        <v>7740000</v>
      </c>
      <c r="H581" s="514">
        <v>1</v>
      </c>
    </row>
    <row r="582" spans="2:8" x14ac:dyDescent="0.25">
      <c r="B582" s="514">
        <v>93</v>
      </c>
      <c r="C582" s="514" t="s">
        <v>11</v>
      </c>
      <c r="D582" s="514" t="s">
        <v>83</v>
      </c>
      <c r="E582" s="514" t="s">
        <v>561</v>
      </c>
      <c r="F582" s="514">
        <v>11100000</v>
      </c>
      <c r="G582" s="514">
        <v>29150638.030000001</v>
      </c>
      <c r="H582" s="514">
        <v>1</v>
      </c>
    </row>
    <row r="583" spans="2:8" x14ac:dyDescent="0.25">
      <c r="B583" s="514">
        <v>93</v>
      </c>
      <c r="C583" s="514" t="s">
        <v>11</v>
      </c>
      <c r="D583" s="514" t="s">
        <v>83</v>
      </c>
      <c r="E583" s="514" t="s">
        <v>1457</v>
      </c>
      <c r="F583" s="514">
        <v>9209000</v>
      </c>
      <c r="G583" s="514">
        <v>9709108.3399999999</v>
      </c>
      <c r="H583" s="514">
        <v>1</v>
      </c>
    </row>
    <row r="584" spans="2:8" x14ac:dyDescent="0.25">
      <c r="B584" s="514">
        <v>93</v>
      </c>
      <c r="C584" s="514" t="s">
        <v>11</v>
      </c>
      <c r="D584" s="514" t="s">
        <v>83</v>
      </c>
      <c r="E584" s="514" t="s">
        <v>962</v>
      </c>
      <c r="F584" s="514">
        <v>13426000</v>
      </c>
      <c r="G584" s="514">
        <v>35143397.149999999</v>
      </c>
      <c r="H584" s="514">
        <v>1</v>
      </c>
    </row>
    <row r="585" spans="2:8" x14ac:dyDescent="0.25">
      <c r="B585" s="514">
        <v>93</v>
      </c>
      <c r="C585" s="514" t="s">
        <v>11</v>
      </c>
      <c r="D585" s="514" t="s">
        <v>978</v>
      </c>
      <c r="E585" s="514" t="s">
        <v>978</v>
      </c>
      <c r="F585" s="514">
        <v>9254000</v>
      </c>
      <c r="G585" s="514">
        <v>17154678.309999999</v>
      </c>
      <c r="H585" s="514">
        <v>1</v>
      </c>
    </row>
    <row r="586" spans="2:8" x14ac:dyDescent="0.25">
      <c r="B586" s="514">
        <v>93</v>
      </c>
      <c r="C586" s="514" t="s">
        <v>11</v>
      </c>
      <c r="D586" s="514" t="s">
        <v>978</v>
      </c>
      <c r="E586" s="514" t="s">
        <v>1488</v>
      </c>
      <c r="F586" s="514">
        <v>9280000</v>
      </c>
      <c r="G586" s="514">
        <v>18300000</v>
      </c>
      <c r="H586" s="514">
        <v>1</v>
      </c>
    </row>
    <row r="587" spans="2:8" x14ac:dyDescent="0.25">
      <c r="B587" s="514">
        <v>93</v>
      </c>
      <c r="C587" s="514" t="s">
        <v>11</v>
      </c>
      <c r="D587" s="514" t="s">
        <v>950</v>
      </c>
      <c r="E587" s="514" t="s">
        <v>1041</v>
      </c>
      <c r="F587" s="514">
        <v>7692333.3333333302</v>
      </c>
      <c r="G587" s="514">
        <v>19916666.666666701</v>
      </c>
      <c r="H587" s="514">
        <v>3</v>
      </c>
    </row>
    <row r="588" spans="2:8" x14ac:dyDescent="0.25">
      <c r="B588" s="514">
        <v>93</v>
      </c>
      <c r="C588" s="514" t="s">
        <v>11</v>
      </c>
      <c r="D588" s="514" t="s">
        <v>950</v>
      </c>
      <c r="E588" s="514" t="s">
        <v>1489</v>
      </c>
      <c r="F588" s="514">
        <v>6860000</v>
      </c>
      <c r="G588" s="514">
        <v>26100000</v>
      </c>
      <c r="H588" s="514">
        <v>1</v>
      </c>
    </row>
    <row r="589" spans="2:8" x14ac:dyDescent="0.25">
      <c r="B589" s="514">
        <v>93</v>
      </c>
      <c r="C589" s="514" t="s">
        <v>11</v>
      </c>
      <c r="D589" s="514" t="s">
        <v>95</v>
      </c>
      <c r="E589" s="514" t="s">
        <v>963</v>
      </c>
      <c r="F589" s="514">
        <v>9188000</v>
      </c>
      <c r="G589" s="514">
        <v>23542000</v>
      </c>
      <c r="H589" s="514">
        <v>1</v>
      </c>
    </row>
    <row r="590" spans="2:8" x14ac:dyDescent="0.25">
      <c r="B590" s="514">
        <v>93</v>
      </c>
      <c r="C590" s="514" t="s">
        <v>11</v>
      </c>
      <c r="D590" s="514" t="s">
        <v>95</v>
      </c>
      <c r="E590" s="514" t="s">
        <v>96</v>
      </c>
      <c r="F590" s="514">
        <v>9300000</v>
      </c>
      <c r="G590" s="514">
        <v>16045277.455</v>
      </c>
      <c r="H590" s="514">
        <v>2</v>
      </c>
    </row>
    <row r="591" spans="2:8" x14ac:dyDescent="0.25">
      <c r="B591" s="514">
        <v>93</v>
      </c>
      <c r="C591" s="514" t="s">
        <v>11</v>
      </c>
      <c r="D591" s="514" t="s">
        <v>95</v>
      </c>
      <c r="E591" s="514" t="s">
        <v>101</v>
      </c>
      <c r="F591" s="514">
        <v>8735000</v>
      </c>
      <c r="G591" s="514">
        <v>24120421.526666701</v>
      </c>
      <c r="H591" s="514">
        <v>3</v>
      </c>
    </row>
    <row r="592" spans="2:8" x14ac:dyDescent="0.25">
      <c r="B592" s="514">
        <v>93</v>
      </c>
      <c r="C592" s="514" t="s">
        <v>11</v>
      </c>
      <c r="D592" s="514" t="s">
        <v>95</v>
      </c>
      <c r="E592" s="514" t="s">
        <v>980</v>
      </c>
      <c r="F592" s="514">
        <v>9247000</v>
      </c>
      <c r="G592" s="514">
        <v>17836000</v>
      </c>
      <c r="H592" s="514">
        <v>1</v>
      </c>
    </row>
    <row r="593" spans="2:8" x14ac:dyDescent="0.25">
      <c r="B593" s="514">
        <v>93</v>
      </c>
      <c r="C593" s="514" t="s">
        <v>11</v>
      </c>
      <c r="D593" s="514" t="s">
        <v>1417</v>
      </c>
      <c r="E593" s="514" t="s">
        <v>1419</v>
      </c>
      <c r="F593" s="514">
        <v>9300000</v>
      </c>
      <c r="G593" s="514">
        <v>23312000</v>
      </c>
      <c r="H593" s="514">
        <v>1</v>
      </c>
    </row>
    <row r="594" spans="2:8" x14ac:dyDescent="0.25">
      <c r="B594" s="514">
        <v>93</v>
      </c>
      <c r="C594" s="514" t="s">
        <v>11</v>
      </c>
      <c r="D594" s="514" t="s">
        <v>534</v>
      </c>
      <c r="E594" s="514" t="s">
        <v>1371</v>
      </c>
      <c r="F594" s="514">
        <v>9300000</v>
      </c>
      <c r="G594" s="514">
        <v>17200748.829999998</v>
      </c>
      <c r="H594" s="514">
        <v>1</v>
      </c>
    </row>
    <row r="595" spans="2:8" x14ac:dyDescent="0.25">
      <c r="B595" s="514">
        <v>93</v>
      </c>
      <c r="C595" s="514" t="s">
        <v>11</v>
      </c>
      <c r="D595" s="514" t="s">
        <v>534</v>
      </c>
      <c r="E595" s="514" t="s">
        <v>1058</v>
      </c>
      <c r="F595" s="514">
        <v>8137000</v>
      </c>
      <c r="G595" s="514">
        <v>9642578.8499999996</v>
      </c>
      <c r="H595" s="514">
        <v>2</v>
      </c>
    </row>
    <row r="596" spans="2:8" x14ac:dyDescent="0.25">
      <c r="B596" s="514">
        <v>93</v>
      </c>
      <c r="C596" s="514" t="s">
        <v>11</v>
      </c>
      <c r="D596" s="514" t="s">
        <v>1044</v>
      </c>
      <c r="E596" s="514" t="s">
        <v>1044</v>
      </c>
      <c r="F596" s="514">
        <v>7909000</v>
      </c>
      <c r="G596" s="514">
        <v>15920323.24</v>
      </c>
      <c r="H596" s="514">
        <v>1</v>
      </c>
    </row>
    <row r="597" spans="2:8" x14ac:dyDescent="0.25">
      <c r="B597" s="514">
        <v>93</v>
      </c>
      <c r="C597" s="514" t="s">
        <v>11</v>
      </c>
      <c r="D597" s="514" t="s">
        <v>1044</v>
      </c>
      <c r="E597" s="514" t="s">
        <v>1420</v>
      </c>
      <c r="F597" s="514">
        <v>9293000</v>
      </c>
      <c r="G597" s="514">
        <v>9650000</v>
      </c>
      <c r="H597" s="514">
        <v>1</v>
      </c>
    </row>
    <row r="598" spans="2:8" x14ac:dyDescent="0.25">
      <c r="B598" s="514">
        <v>93</v>
      </c>
      <c r="C598" s="514" t="s">
        <v>12</v>
      </c>
      <c r="D598" s="514" t="s">
        <v>12</v>
      </c>
      <c r="E598" s="514" t="s">
        <v>951</v>
      </c>
      <c r="F598" s="514">
        <v>9254000</v>
      </c>
      <c r="G598" s="514">
        <v>12287000</v>
      </c>
      <c r="H598" s="514">
        <v>1</v>
      </c>
    </row>
    <row r="599" spans="2:8" x14ac:dyDescent="0.25">
      <c r="B599" s="514">
        <v>93</v>
      </c>
      <c r="C599" s="514" t="s">
        <v>12</v>
      </c>
      <c r="D599" s="514" t="s">
        <v>85</v>
      </c>
      <c r="E599" s="514" t="s">
        <v>85</v>
      </c>
      <c r="F599" s="514">
        <v>9160000</v>
      </c>
      <c r="G599" s="514">
        <v>9710218.2799999993</v>
      </c>
      <c r="H599" s="514">
        <v>1</v>
      </c>
    </row>
    <row r="600" spans="2:8" x14ac:dyDescent="0.25">
      <c r="B600" s="514">
        <v>93</v>
      </c>
      <c r="C600" s="514" t="s">
        <v>12</v>
      </c>
      <c r="D600" s="514" t="s">
        <v>85</v>
      </c>
      <c r="E600" s="514" t="s">
        <v>1374</v>
      </c>
      <c r="F600" s="514">
        <v>9293000</v>
      </c>
      <c r="G600" s="514">
        <v>9650000</v>
      </c>
      <c r="H600" s="514">
        <v>1</v>
      </c>
    </row>
    <row r="601" spans="2:8" x14ac:dyDescent="0.25">
      <c r="B601" s="514">
        <v>93</v>
      </c>
      <c r="C601" s="514" t="s">
        <v>12</v>
      </c>
      <c r="D601" s="514" t="s">
        <v>85</v>
      </c>
      <c r="E601" s="514" t="s">
        <v>1375</v>
      </c>
      <c r="F601" s="514">
        <v>9260000</v>
      </c>
      <c r="G601" s="514">
        <v>9650369.2599999998</v>
      </c>
      <c r="H601" s="514">
        <v>1</v>
      </c>
    </row>
    <row r="602" spans="2:8" x14ac:dyDescent="0.25">
      <c r="B602" s="514">
        <v>93</v>
      </c>
      <c r="C602" s="514" t="s">
        <v>12</v>
      </c>
      <c r="D602" s="514" t="s">
        <v>85</v>
      </c>
      <c r="E602" s="514" t="s">
        <v>1490</v>
      </c>
      <c r="F602" s="514">
        <v>9280000</v>
      </c>
      <c r="G602" s="514">
        <v>9649836</v>
      </c>
      <c r="H602" s="514">
        <v>1</v>
      </c>
    </row>
    <row r="603" spans="2:8" x14ac:dyDescent="0.25">
      <c r="B603" s="514">
        <v>93</v>
      </c>
      <c r="C603" s="514" t="s">
        <v>12</v>
      </c>
      <c r="D603" s="514" t="s">
        <v>1045</v>
      </c>
      <c r="E603" s="514" t="s">
        <v>561</v>
      </c>
      <c r="F603" s="514">
        <v>9221000</v>
      </c>
      <c r="G603" s="514">
        <v>15061424.51</v>
      </c>
      <c r="H603" s="514">
        <v>1</v>
      </c>
    </row>
    <row r="604" spans="2:8" x14ac:dyDescent="0.25">
      <c r="B604" s="514">
        <v>93</v>
      </c>
      <c r="C604" s="514" t="s">
        <v>13</v>
      </c>
      <c r="D604" s="514" t="s">
        <v>106</v>
      </c>
      <c r="E604" s="514" t="s">
        <v>634</v>
      </c>
      <c r="F604" s="514">
        <v>8890000</v>
      </c>
      <c r="G604" s="514">
        <v>9296250</v>
      </c>
      <c r="H604" s="514">
        <v>4</v>
      </c>
    </row>
    <row r="605" spans="2:8" x14ac:dyDescent="0.25">
      <c r="B605" s="514">
        <v>93</v>
      </c>
      <c r="C605" s="514" t="s">
        <v>13</v>
      </c>
      <c r="D605" s="514" t="s">
        <v>106</v>
      </c>
      <c r="E605" s="514" t="s">
        <v>540</v>
      </c>
      <c r="F605" s="514">
        <v>9280000</v>
      </c>
      <c r="G605" s="514">
        <v>18700000</v>
      </c>
      <c r="H605" s="514">
        <v>1</v>
      </c>
    </row>
    <row r="606" spans="2:8" x14ac:dyDescent="0.25">
      <c r="B606" s="514">
        <v>93</v>
      </c>
      <c r="C606" s="514" t="s">
        <v>73</v>
      </c>
      <c r="D606" s="514" t="s">
        <v>86</v>
      </c>
      <c r="E606" s="514" t="s">
        <v>1397</v>
      </c>
      <c r="F606" s="514">
        <v>9300000</v>
      </c>
      <c r="G606" s="514">
        <v>9550000</v>
      </c>
      <c r="H606" s="514">
        <v>1</v>
      </c>
    </row>
    <row r="607" spans="2:8" x14ac:dyDescent="0.25">
      <c r="B607" s="514">
        <v>93</v>
      </c>
      <c r="C607" s="514" t="s">
        <v>73</v>
      </c>
      <c r="D607" s="514" t="s">
        <v>86</v>
      </c>
      <c r="E607" s="514" t="s">
        <v>1424</v>
      </c>
      <c r="F607" s="514">
        <v>9273000</v>
      </c>
      <c r="G607" s="514">
        <v>9500000</v>
      </c>
      <c r="H607" s="514">
        <v>1</v>
      </c>
    </row>
    <row r="608" spans="2:8" x14ac:dyDescent="0.25">
      <c r="B608" s="514">
        <v>93</v>
      </c>
      <c r="C608" s="514" t="s">
        <v>73</v>
      </c>
      <c r="D608" s="514" t="s">
        <v>854</v>
      </c>
      <c r="E608" s="514" t="s">
        <v>854</v>
      </c>
      <c r="F608" s="514">
        <v>9300000</v>
      </c>
      <c r="G608" s="514">
        <v>9600000</v>
      </c>
      <c r="H608" s="514">
        <v>1</v>
      </c>
    </row>
    <row r="609" spans="2:8" x14ac:dyDescent="0.25">
      <c r="B609" s="514">
        <v>93</v>
      </c>
      <c r="C609" s="514" t="s">
        <v>73</v>
      </c>
      <c r="D609" s="514" t="s">
        <v>854</v>
      </c>
      <c r="E609" s="514" t="s">
        <v>1425</v>
      </c>
      <c r="F609" s="514">
        <v>9241000</v>
      </c>
      <c r="G609" s="514">
        <v>9550000</v>
      </c>
      <c r="H609" s="514">
        <v>1</v>
      </c>
    </row>
    <row r="610" spans="2:8" x14ac:dyDescent="0.25">
      <c r="B610" s="514">
        <v>93</v>
      </c>
      <c r="C610" s="514" t="s">
        <v>73</v>
      </c>
      <c r="D610" s="514" t="s">
        <v>1389</v>
      </c>
      <c r="E610" s="514" t="s">
        <v>1389</v>
      </c>
      <c r="F610" s="514">
        <v>9277000</v>
      </c>
      <c r="G610" s="514">
        <v>9650002.1999999993</v>
      </c>
      <c r="H610" s="514">
        <v>2</v>
      </c>
    </row>
    <row r="611" spans="2:8" x14ac:dyDescent="0.25">
      <c r="B611" s="514">
        <v>93</v>
      </c>
      <c r="C611" s="514" t="s">
        <v>73</v>
      </c>
      <c r="D611" s="514" t="s">
        <v>635</v>
      </c>
      <c r="E611" s="514" t="s">
        <v>1491</v>
      </c>
      <c r="F611" s="514">
        <v>9247000</v>
      </c>
      <c r="G611" s="514">
        <v>9650000</v>
      </c>
      <c r="H611" s="514">
        <v>1</v>
      </c>
    </row>
    <row r="612" spans="2:8" x14ac:dyDescent="0.25">
      <c r="B612" s="514">
        <v>93</v>
      </c>
      <c r="C612" s="514" t="s">
        <v>73</v>
      </c>
      <c r="D612" s="514" t="s">
        <v>865</v>
      </c>
      <c r="E612" s="514" t="s">
        <v>1492</v>
      </c>
      <c r="F612" s="514">
        <v>9182000</v>
      </c>
      <c r="G612" s="514">
        <v>14950042.779999999</v>
      </c>
      <c r="H612" s="514">
        <v>1</v>
      </c>
    </row>
    <row r="613" spans="2:8" x14ac:dyDescent="0.25">
      <c r="B613" s="514">
        <v>93</v>
      </c>
      <c r="C613" s="514" t="s">
        <v>73</v>
      </c>
      <c r="D613" s="514" t="s">
        <v>865</v>
      </c>
      <c r="E613" s="514" t="s">
        <v>1493</v>
      </c>
      <c r="F613" s="514">
        <v>9300000</v>
      </c>
      <c r="G613" s="514">
        <v>9600000</v>
      </c>
      <c r="H613" s="514">
        <v>1</v>
      </c>
    </row>
    <row r="614" spans="2:8" x14ac:dyDescent="0.25">
      <c r="B614" s="514">
        <v>93</v>
      </c>
      <c r="C614" s="514" t="s">
        <v>74</v>
      </c>
      <c r="D614" s="514" t="s">
        <v>74</v>
      </c>
      <c r="E614" s="514" t="s">
        <v>1429</v>
      </c>
      <c r="F614" s="514">
        <v>9300000</v>
      </c>
      <c r="G614" s="514">
        <v>9600000</v>
      </c>
      <c r="H614" s="514">
        <v>1</v>
      </c>
    </row>
    <row r="615" spans="2:8" x14ac:dyDescent="0.25">
      <c r="B615" s="514">
        <v>93</v>
      </c>
      <c r="C615" s="514" t="s">
        <v>74</v>
      </c>
      <c r="D615" s="514" t="s">
        <v>74</v>
      </c>
      <c r="E615" s="514" t="s">
        <v>1409</v>
      </c>
      <c r="F615" s="514">
        <v>8455000</v>
      </c>
      <c r="G615" s="514">
        <v>9549941.1199999992</v>
      </c>
      <c r="H615" s="514">
        <v>1</v>
      </c>
    </row>
    <row r="616" spans="2:8" x14ac:dyDescent="0.25">
      <c r="B616" s="514">
        <v>93</v>
      </c>
      <c r="C616" s="514" t="s">
        <v>74</v>
      </c>
      <c r="D616" s="514" t="s">
        <v>74</v>
      </c>
      <c r="E616" s="514" t="s">
        <v>846</v>
      </c>
      <c r="F616" s="514">
        <v>9300000</v>
      </c>
      <c r="G616" s="514">
        <v>9600000</v>
      </c>
      <c r="H616" s="514">
        <v>1</v>
      </c>
    </row>
    <row r="617" spans="2:8" x14ac:dyDescent="0.25">
      <c r="B617" s="514">
        <v>93</v>
      </c>
      <c r="C617" s="514" t="s">
        <v>74</v>
      </c>
      <c r="D617" s="514" t="s">
        <v>74</v>
      </c>
      <c r="E617" s="514" t="s">
        <v>1494</v>
      </c>
      <c r="F617" s="514">
        <v>9273000</v>
      </c>
      <c r="G617" s="514">
        <v>9600000</v>
      </c>
      <c r="H617" s="514">
        <v>1</v>
      </c>
    </row>
    <row r="618" spans="2:8" x14ac:dyDescent="0.25">
      <c r="B618" s="514">
        <v>93</v>
      </c>
      <c r="C618" s="514" t="s">
        <v>74</v>
      </c>
      <c r="D618" s="514" t="s">
        <v>867</v>
      </c>
      <c r="E618" s="514" t="s">
        <v>989</v>
      </c>
      <c r="F618" s="514">
        <v>9169000</v>
      </c>
      <c r="G618" s="514">
        <v>10550000</v>
      </c>
      <c r="H618" s="514">
        <v>1</v>
      </c>
    </row>
    <row r="619" spans="2:8" x14ac:dyDescent="0.25">
      <c r="B619" s="514">
        <v>93</v>
      </c>
      <c r="C619" s="514" t="s">
        <v>74</v>
      </c>
      <c r="D619" s="514" t="s">
        <v>72</v>
      </c>
      <c r="E619" s="514" t="s">
        <v>72</v>
      </c>
      <c r="F619" s="514">
        <v>9250482.7586206906</v>
      </c>
      <c r="G619" s="514">
        <v>10241206.8965517</v>
      </c>
      <c r="H619" s="514">
        <v>29</v>
      </c>
    </row>
    <row r="620" spans="2:8" x14ac:dyDescent="0.25">
      <c r="B620" s="514">
        <v>93</v>
      </c>
      <c r="C620" s="514" t="s">
        <v>74</v>
      </c>
      <c r="D620" s="514" t="s">
        <v>72</v>
      </c>
      <c r="E620" s="514" t="s">
        <v>856</v>
      </c>
      <c r="F620" s="514">
        <v>9277428.5714285709</v>
      </c>
      <c r="G620" s="514">
        <v>9480000</v>
      </c>
      <c r="H620" s="514">
        <v>7</v>
      </c>
    </row>
    <row r="621" spans="2:8" x14ac:dyDescent="0.25">
      <c r="B621" s="514">
        <v>93</v>
      </c>
      <c r="C621" s="514" t="s">
        <v>74</v>
      </c>
      <c r="D621" s="514" t="s">
        <v>72</v>
      </c>
      <c r="E621" s="514" t="s">
        <v>958</v>
      </c>
      <c r="F621" s="514">
        <v>9300000</v>
      </c>
      <c r="G621" s="514">
        <v>9650000</v>
      </c>
      <c r="H621" s="514">
        <v>1</v>
      </c>
    </row>
    <row r="622" spans="2:8" x14ac:dyDescent="0.25">
      <c r="B622" s="514">
        <v>93</v>
      </c>
      <c r="C622" s="514" t="s">
        <v>74</v>
      </c>
      <c r="D622" s="514" t="s">
        <v>844</v>
      </c>
      <c r="E622" s="514" t="s">
        <v>845</v>
      </c>
      <c r="F622" s="514">
        <v>8791000</v>
      </c>
      <c r="G622" s="514">
        <v>35075975.810000002</v>
      </c>
      <c r="H622" s="514">
        <v>1</v>
      </c>
    </row>
    <row r="623" spans="2:8" x14ac:dyDescent="0.25">
      <c r="B623" s="514">
        <v>93</v>
      </c>
      <c r="C623" s="514" t="s">
        <v>74</v>
      </c>
      <c r="D623" s="514" t="s">
        <v>75</v>
      </c>
      <c r="E623" s="514" t="s">
        <v>1379</v>
      </c>
      <c r="F623" s="514">
        <v>9300000</v>
      </c>
      <c r="G623" s="514">
        <v>9666666.6666666698</v>
      </c>
      <c r="H623" s="514">
        <v>3</v>
      </c>
    </row>
    <row r="624" spans="2:8" x14ac:dyDescent="0.25">
      <c r="B624" s="514">
        <v>93</v>
      </c>
      <c r="C624" s="514" t="s">
        <v>74</v>
      </c>
      <c r="D624" s="514" t="s">
        <v>75</v>
      </c>
      <c r="E624" s="514" t="s">
        <v>983</v>
      </c>
      <c r="F624" s="514">
        <v>9293000</v>
      </c>
      <c r="G624" s="514">
        <v>9550000</v>
      </c>
      <c r="H624" s="514">
        <v>1</v>
      </c>
    </row>
    <row r="625" spans="2:8" x14ac:dyDescent="0.25">
      <c r="B625" s="514">
        <v>93</v>
      </c>
      <c r="C625" s="514" t="s">
        <v>74</v>
      </c>
      <c r="D625" s="514" t="s">
        <v>75</v>
      </c>
      <c r="E625" s="514" t="s">
        <v>1048</v>
      </c>
      <c r="F625" s="514">
        <v>9300000</v>
      </c>
      <c r="G625" s="514">
        <v>12700000</v>
      </c>
      <c r="H625" s="514">
        <v>1</v>
      </c>
    </row>
    <row r="626" spans="2:8" x14ac:dyDescent="0.25">
      <c r="B626" s="514">
        <v>93</v>
      </c>
      <c r="C626" s="514" t="s">
        <v>74</v>
      </c>
      <c r="D626" s="514" t="s">
        <v>87</v>
      </c>
      <c r="E626" s="514" t="s">
        <v>971</v>
      </c>
      <c r="F626" s="514">
        <v>8161000</v>
      </c>
      <c r="G626" s="514">
        <v>9523172.5700000003</v>
      </c>
      <c r="H626" s="514">
        <v>1</v>
      </c>
    </row>
    <row r="627" spans="2:8" x14ac:dyDescent="0.25">
      <c r="B627" s="514">
        <v>93</v>
      </c>
      <c r="C627" s="514" t="s">
        <v>74</v>
      </c>
      <c r="D627" s="514" t="s">
        <v>843</v>
      </c>
      <c r="E627" s="514" t="s">
        <v>1051</v>
      </c>
      <c r="F627" s="514">
        <v>9300000</v>
      </c>
      <c r="G627" s="514">
        <v>9600000</v>
      </c>
      <c r="H627" s="514">
        <v>2</v>
      </c>
    </row>
    <row r="628" spans="2:8" x14ac:dyDescent="0.25">
      <c r="B628" s="514">
        <v>93</v>
      </c>
      <c r="C628" s="514" t="s">
        <v>74</v>
      </c>
      <c r="D628" s="514" t="s">
        <v>843</v>
      </c>
      <c r="E628" s="514" t="s">
        <v>990</v>
      </c>
      <c r="F628" s="514">
        <v>9260000</v>
      </c>
      <c r="G628" s="514">
        <v>20200000</v>
      </c>
      <c r="H628" s="514">
        <v>1</v>
      </c>
    </row>
    <row r="629" spans="2:8" x14ac:dyDescent="0.25">
      <c r="B629" s="514">
        <v>93</v>
      </c>
      <c r="C629" s="514" t="s">
        <v>74</v>
      </c>
      <c r="D629" s="514" t="s">
        <v>843</v>
      </c>
      <c r="E629" s="514" t="s">
        <v>858</v>
      </c>
      <c r="F629" s="514">
        <v>11585500</v>
      </c>
      <c r="G629" s="514">
        <v>11925000</v>
      </c>
      <c r="H629" s="514">
        <v>2</v>
      </c>
    </row>
    <row r="630" spans="2:8" x14ac:dyDescent="0.25">
      <c r="B630" s="514">
        <v>93</v>
      </c>
      <c r="C630" s="514" t="s">
        <v>105</v>
      </c>
      <c r="D630" s="514" t="s">
        <v>105</v>
      </c>
      <c r="E630" s="514" t="s">
        <v>1383</v>
      </c>
      <c r="F630" s="514">
        <v>9300000</v>
      </c>
      <c r="G630" s="514">
        <v>9650000</v>
      </c>
      <c r="H630" s="514">
        <v>1</v>
      </c>
    </row>
    <row r="631" spans="2:8" x14ac:dyDescent="0.25">
      <c r="B631" s="514">
        <v>93</v>
      </c>
      <c r="C631" s="514" t="s">
        <v>105</v>
      </c>
      <c r="D631" s="514" t="s">
        <v>107</v>
      </c>
      <c r="E631" s="514" t="s">
        <v>110</v>
      </c>
      <c r="F631" s="514">
        <v>8332500</v>
      </c>
      <c r="G631" s="514">
        <v>30475000</v>
      </c>
      <c r="H631" s="514">
        <v>4</v>
      </c>
    </row>
    <row r="632" spans="2:8" x14ac:dyDescent="0.25">
      <c r="B632" s="514">
        <v>93</v>
      </c>
      <c r="C632" s="514" t="s">
        <v>105</v>
      </c>
      <c r="D632" s="514" t="s">
        <v>107</v>
      </c>
      <c r="E632" s="514" t="s">
        <v>76</v>
      </c>
      <c r="F632" s="514">
        <v>9300000</v>
      </c>
      <c r="G632" s="514">
        <v>9650000</v>
      </c>
      <c r="H632" s="514">
        <v>1</v>
      </c>
    </row>
    <row r="633" spans="2:8" x14ac:dyDescent="0.25">
      <c r="B633" s="514">
        <v>93</v>
      </c>
      <c r="C633" s="514" t="s">
        <v>105</v>
      </c>
      <c r="D633" s="514" t="s">
        <v>107</v>
      </c>
      <c r="E633" s="514" t="s">
        <v>92</v>
      </c>
      <c r="F633" s="514">
        <v>9300000</v>
      </c>
      <c r="G633" s="514">
        <v>9650000</v>
      </c>
      <c r="H633" s="514">
        <v>1</v>
      </c>
    </row>
    <row r="634" spans="2:8" x14ac:dyDescent="0.25">
      <c r="B634" s="514">
        <v>93</v>
      </c>
      <c r="C634" s="514" t="s">
        <v>105</v>
      </c>
      <c r="D634" s="514" t="s">
        <v>107</v>
      </c>
      <c r="E634" s="514" t="s">
        <v>1327</v>
      </c>
      <c r="F634" s="514">
        <v>6608000</v>
      </c>
      <c r="G634" s="514">
        <v>45840584.780000001</v>
      </c>
      <c r="H634" s="514">
        <v>1</v>
      </c>
    </row>
    <row r="635" spans="2:8" x14ac:dyDescent="0.25">
      <c r="B635" s="514">
        <v>93</v>
      </c>
      <c r="C635" s="514" t="s">
        <v>105</v>
      </c>
      <c r="D635" s="514" t="s">
        <v>524</v>
      </c>
      <c r="E635" s="514" t="s">
        <v>703</v>
      </c>
      <c r="F635" s="514">
        <v>9280000</v>
      </c>
      <c r="G635" s="514">
        <v>9650000</v>
      </c>
      <c r="H635" s="514">
        <v>2</v>
      </c>
    </row>
    <row r="636" spans="2:8" x14ac:dyDescent="0.25">
      <c r="B636" s="514">
        <v>93</v>
      </c>
      <c r="C636" s="514" t="s">
        <v>105</v>
      </c>
      <c r="D636" s="514" t="s">
        <v>108</v>
      </c>
      <c r="E636" s="514" t="s">
        <v>108</v>
      </c>
      <c r="F636" s="514">
        <v>9250500</v>
      </c>
      <c r="G636" s="514">
        <v>18910000</v>
      </c>
      <c r="H636" s="514">
        <v>2</v>
      </c>
    </row>
    <row r="637" spans="2:8" x14ac:dyDescent="0.25">
      <c r="B637" s="514">
        <v>93</v>
      </c>
      <c r="C637" s="514" t="s">
        <v>105</v>
      </c>
      <c r="D637" s="514" t="s">
        <v>108</v>
      </c>
      <c r="E637" s="514" t="s">
        <v>1386</v>
      </c>
      <c r="F637" s="514">
        <v>4636500</v>
      </c>
      <c r="G637" s="514">
        <v>9525000</v>
      </c>
      <c r="H637" s="514">
        <v>2</v>
      </c>
    </row>
    <row r="638" spans="2:8" x14ac:dyDescent="0.25">
      <c r="B638" s="514">
        <v>94</v>
      </c>
      <c r="C638" s="514" t="s">
        <v>103</v>
      </c>
      <c r="D638" s="514" t="s">
        <v>109</v>
      </c>
      <c r="E638" s="514" t="s">
        <v>972</v>
      </c>
      <c r="F638" s="514">
        <v>9300000</v>
      </c>
      <c r="G638" s="514">
        <v>9580209</v>
      </c>
      <c r="H638" s="514">
        <v>1</v>
      </c>
    </row>
    <row r="639" spans="2:8" x14ac:dyDescent="0.25">
      <c r="B639" s="514">
        <v>94</v>
      </c>
      <c r="C639" s="514" t="s">
        <v>74</v>
      </c>
      <c r="D639" s="514" t="s">
        <v>75</v>
      </c>
      <c r="E639" s="514" t="s">
        <v>983</v>
      </c>
      <c r="F639" s="514">
        <v>8203000</v>
      </c>
      <c r="G639" s="514">
        <v>9580209</v>
      </c>
      <c r="H639" s="514">
        <v>1</v>
      </c>
    </row>
    <row r="640" spans="2:8" x14ac:dyDescent="0.25">
      <c r="B640" s="514">
        <v>96</v>
      </c>
      <c r="C640" s="514" t="s">
        <v>103</v>
      </c>
      <c r="D640" s="514" t="s">
        <v>1495</v>
      </c>
      <c r="E640" s="514" t="s">
        <v>1496</v>
      </c>
      <c r="F640" s="514">
        <v>9300000</v>
      </c>
      <c r="G640" s="514">
        <v>9604558</v>
      </c>
      <c r="H640" s="514">
        <v>1</v>
      </c>
    </row>
    <row r="641" spans="2:8" x14ac:dyDescent="0.25">
      <c r="B641" s="514">
        <v>96</v>
      </c>
      <c r="C641" s="514" t="s">
        <v>103</v>
      </c>
      <c r="D641" s="514" t="s">
        <v>109</v>
      </c>
      <c r="E641" s="514" t="s">
        <v>1497</v>
      </c>
      <c r="F641" s="514">
        <v>9300000</v>
      </c>
      <c r="G641" s="514">
        <v>9604557.5099999998</v>
      </c>
      <c r="H641" s="514">
        <v>1</v>
      </c>
    </row>
    <row r="642" spans="2:8" x14ac:dyDescent="0.25">
      <c r="B642" s="514">
        <v>96</v>
      </c>
      <c r="C642" s="514" t="s">
        <v>11</v>
      </c>
      <c r="D642" s="514" t="s">
        <v>95</v>
      </c>
      <c r="E642" s="514" t="s">
        <v>101</v>
      </c>
      <c r="F642" s="514">
        <v>9280000</v>
      </c>
      <c r="G642" s="514">
        <v>9604331.5099999998</v>
      </c>
      <c r="H642" s="514">
        <v>1</v>
      </c>
    </row>
    <row r="643" spans="2:8" x14ac:dyDescent="0.25">
      <c r="B643" s="514">
        <v>96</v>
      </c>
      <c r="C643" s="514" t="s">
        <v>11</v>
      </c>
      <c r="D643" s="514" t="s">
        <v>84</v>
      </c>
      <c r="E643" s="514" t="s">
        <v>84</v>
      </c>
      <c r="F643" s="514">
        <v>9300000</v>
      </c>
      <c r="G643" s="514">
        <v>9612282</v>
      </c>
      <c r="H643" s="514">
        <v>1</v>
      </c>
    </row>
    <row r="644" spans="2:8" x14ac:dyDescent="0.25">
      <c r="B644" s="514">
        <v>96</v>
      </c>
      <c r="C644" s="514" t="s">
        <v>11</v>
      </c>
      <c r="D644" s="514" t="s">
        <v>84</v>
      </c>
      <c r="E644" s="514" t="s">
        <v>1368</v>
      </c>
      <c r="F644" s="514">
        <v>9300000</v>
      </c>
      <c r="G644" s="514">
        <v>9604558</v>
      </c>
      <c r="H644" s="514">
        <v>1</v>
      </c>
    </row>
    <row r="645" spans="2:8" x14ac:dyDescent="0.25">
      <c r="B645" s="514">
        <v>96</v>
      </c>
      <c r="C645" s="514" t="s">
        <v>11</v>
      </c>
      <c r="D645" s="514" t="s">
        <v>84</v>
      </c>
      <c r="E645" s="514" t="s">
        <v>1369</v>
      </c>
      <c r="F645" s="514">
        <v>9300000</v>
      </c>
      <c r="G645" s="514">
        <v>9604558</v>
      </c>
      <c r="H645" s="514">
        <v>1</v>
      </c>
    </row>
    <row r="646" spans="2:8" x14ac:dyDescent="0.25">
      <c r="B646" s="514">
        <v>96</v>
      </c>
      <c r="C646" s="514" t="s">
        <v>11</v>
      </c>
      <c r="D646" s="514" t="s">
        <v>99</v>
      </c>
      <c r="E646" s="514" t="s">
        <v>968</v>
      </c>
      <c r="F646" s="514">
        <v>9300000</v>
      </c>
      <c r="G646" s="514">
        <v>9604558</v>
      </c>
      <c r="H646" s="514">
        <v>2</v>
      </c>
    </row>
    <row r="647" spans="2:8" x14ac:dyDescent="0.25">
      <c r="B647" s="514">
        <v>96</v>
      </c>
      <c r="C647" s="514" t="s">
        <v>11</v>
      </c>
      <c r="D647" s="514" t="s">
        <v>99</v>
      </c>
      <c r="E647" s="514" t="s">
        <v>1372</v>
      </c>
      <c r="F647" s="514">
        <v>9293000</v>
      </c>
      <c r="G647" s="514">
        <v>9604558</v>
      </c>
      <c r="H647" s="514">
        <v>2</v>
      </c>
    </row>
    <row r="648" spans="2:8" x14ac:dyDescent="0.25">
      <c r="B648" s="514">
        <v>96</v>
      </c>
      <c r="C648" s="514" t="s">
        <v>11</v>
      </c>
      <c r="D648" s="514" t="s">
        <v>1044</v>
      </c>
      <c r="E648" s="514" t="s">
        <v>1044</v>
      </c>
      <c r="F648" s="514">
        <v>9300000</v>
      </c>
      <c r="G648" s="514">
        <v>9604558</v>
      </c>
      <c r="H648" s="514">
        <v>1</v>
      </c>
    </row>
    <row r="649" spans="2:8" x14ac:dyDescent="0.25">
      <c r="B649" s="514">
        <v>96</v>
      </c>
      <c r="C649" s="514" t="s">
        <v>12</v>
      </c>
      <c r="D649" s="514" t="s">
        <v>12</v>
      </c>
      <c r="E649" s="514" t="s">
        <v>1055</v>
      </c>
      <c r="F649" s="514">
        <v>8119000</v>
      </c>
      <c r="G649" s="514">
        <v>8445954</v>
      </c>
      <c r="H649" s="514">
        <v>1</v>
      </c>
    </row>
    <row r="650" spans="2:8" x14ac:dyDescent="0.25">
      <c r="B650" s="514">
        <v>96</v>
      </c>
      <c r="C650" s="514" t="s">
        <v>12</v>
      </c>
      <c r="D650" s="514" t="s">
        <v>381</v>
      </c>
      <c r="E650" s="514" t="s">
        <v>974</v>
      </c>
      <c r="F650" s="514">
        <v>9300000</v>
      </c>
      <c r="G650" s="514">
        <v>10924242.5</v>
      </c>
      <c r="H650" s="514">
        <v>1</v>
      </c>
    </row>
    <row r="651" spans="2:8" x14ac:dyDescent="0.25">
      <c r="B651" s="514">
        <v>96</v>
      </c>
      <c r="C651" s="514" t="s">
        <v>12</v>
      </c>
      <c r="D651" s="514" t="s">
        <v>1438</v>
      </c>
      <c r="E651" s="514" t="s">
        <v>1439</v>
      </c>
      <c r="F651" s="514">
        <v>6500000</v>
      </c>
      <c r="G651" s="514">
        <v>6739111</v>
      </c>
      <c r="H651" s="514">
        <v>1</v>
      </c>
    </row>
    <row r="652" spans="2:8" x14ac:dyDescent="0.25">
      <c r="B652" s="514">
        <v>96</v>
      </c>
      <c r="C652" s="514" t="s">
        <v>73</v>
      </c>
      <c r="D652" s="514" t="s">
        <v>969</v>
      </c>
      <c r="E652" s="514" t="s">
        <v>969</v>
      </c>
      <c r="F652" s="514">
        <v>9260000</v>
      </c>
      <c r="G652" s="514">
        <v>9604558</v>
      </c>
      <c r="H652" s="514">
        <v>1</v>
      </c>
    </row>
    <row r="653" spans="2:8" x14ac:dyDescent="0.25">
      <c r="B653" s="514">
        <v>96</v>
      </c>
      <c r="C653" s="514" t="s">
        <v>105</v>
      </c>
      <c r="D653" s="514" t="s">
        <v>107</v>
      </c>
      <c r="E653" s="514" t="s">
        <v>76</v>
      </c>
      <c r="F653" s="514">
        <v>9300000</v>
      </c>
      <c r="G653" s="514">
        <v>9622982</v>
      </c>
      <c r="H653" s="514">
        <v>1</v>
      </c>
    </row>
    <row r="654" spans="2:8" x14ac:dyDescent="0.25">
      <c r="B654" s="514">
        <v>101</v>
      </c>
      <c r="C654" s="514" t="s">
        <v>12</v>
      </c>
      <c r="D654" s="514" t="s">
        <v>85</v>
      </c>
      <c r="E654" s="514" t="s">
        <v>987</v>
      </c>
      <c r="F654" s="514">
        <v>9300000</v>
      </c>
      <c r="G654" s="514">
        <v>9545000</v>
      </c>
      <c r="H654" s="514">
        <v>1</v>
      </c>
    </row>
    <row r="655" spans="2:8" x14ac:dyDescent="0.25">
      <c r="B655" s="514">
        <v>105</v>
      </c>
      <c r="C655" s="514" t="s">
        <v>103</v>
      </c>
      <c r="D655" s="514" t="s">
        <v>109</v>
      </c>
      <c r="E655" s="514" t="s">
        <v>851</v>
      </c>
      <c r="F655" s="514">
        <v>9300000</v>
      </c>
      <c r="G655" s="514">
        <v>9599973.5399999991</v>
      </c>
      <c r="H655" s="514">
        <v>2</v>
      </c>
    </row>
    <row r="656" spans="2:8" x14ac:dyDescent="0.25">
      <c r="B656" s="514">
        <v>105</v>
      </c>
      <c r="C656" s="514" t="s">
        <v>103</v>
      </c>
      <c r="D656" s="514" t="s">
        <v>109</v>
      </c>
      <c r="E656" s="514" t="s">
        <v>82</v>
      </c>
      <c r="F656" s="514">
        <v>8137500</v>
      </c>
      <c r="G656" s="514">
        <v>10657521.77</v>
      </c>
      <c r="H656" s="514">
        <v>4</v>
      </c>
    </row>
    <row r="657" spans="2:8" x14ac:dyDescent="0.25">
      <c r="B657" s="514">
        <v>105</v>
      </c>
      <c r="C657" s="514" t="s">
        <v>103</v>
      </c>
      <c r="D657" s="514" t="s">
        <v>109</v>
      </c>
      <c r="E657" s="514" t="s">
        <v>839</v>
      </c>
      <c r="F657" s="514">
        <v>9300000</v>
      </c>
      <c r="G657" s="514">
        <v>9599973.5399999991</v>
      </c>
      <c r="H657" s="514">
        <v>2</v>
      </c>
    </row>
    <row r="658" spans="2:8" x14ac:dyDescent="0.25">
      <c r="B658" s="514">
        <v>105</v>
      </c>
      <c r="C658" s="514" t="s">
        <v>103</v>
      </c>
      <c r="D658" s="514" t="s">
        <v>109</v>
      </c>
      <c r="E658" s="514" t="s">
        <v>1497</v>
      </c>
      <c r="F658" s="514">
        <v>9300000</v>
      </c>
      <c r="G658" s="514">
        <v>9599973.5399999991</v>
      </c>
      <c r="H658" s="514">
        <v>1</v>
      </c>
    </row>
    <row r="659" spans="2:8" x14ac:dyDescent="0.25">
      <c r="B659" s="514">
        <v>105</v>
      </c>
      <c r="C659" s="514" t="s">
        <v>11</v>
      </c>
      <c r="D659" s="514" t="s">
        <v>534</v>
      </c>
      <c r="E659" s="514" t="s">
        <v>534</v>
      </c>
      <c r="F659" s="514">
        <v>9127000</v>
      </c>
      <c r="G659" s="514">
        <v>9598018.6400000006</v>
      </c>
      <c r="H659" s="514">
        <v>1</v>
      </c>
    </row>
    <row r="660" spans="2:8" x14ac:dyDescent="0.25">
      <c r="B660" s="514">
        <v>105</v>
      </c>
      <c r="C660" s="514" t="s">
        <v>73</v>
      </c>
      <c r="D660" s="514" t="s">
        <v>969</v>
      </c>
      <c r="E660" s="514" t="s">
        <v>969</v>
      </c>
      <c r="F660" s="514">
        <v>9300000</v>
      </c>
      <c r="G660" s="514">
        <v>9599973.5399999991</v>
      </c>
      <c r="H660" s="514">
        <v>1</v>
      </c>
    </row>
    <row r="661" spans="2:8" x14ac:dyDescent="0.25">
      <c r="B661" s="514">
        <v>105</v>
      </c>
      <c r="C661" s="514" t="s">
        <v>73</v>
      </c>
      <c r="D661" s="514" t="s">
        <v>86</v>
      </c>
      <c r="E661" s="514" t="s">
        <v>1398</v>
      </c>
      <c r="F661" s="514">
        <v>6776000</v>
      </c>
      <c r="G661" s="514">
        <v>9571452.3399999999</v>
      </c>
      <c r="H661" s="514">
        <v>1</v>
      </c>
    </row>
    <row r="662" spans="2:8" x14ac:dyDescent="0.25">
      <c r="B662" s="514">
        <v>105</v>
      </c>
      <c r="C662" s="514" t="s">
        <v>73</v>
      </c>
      <c r="D662" s="514" t="s">
        <v>854</v>
      </c>
      <c r="E662" s="514" t="s">
        <v>1425</v>
      </c>
      <c r="F662" s="514">
        <v>9300000</v>
      </c>
      <c r="G662" s="514">
        <v>9599973.5399999991</v>
      </c>
      <c r="H662" s="514">
        <v>1</v>
      </c>
    </row>
    <row r="663" spans="2:8" x14ac:dyDescent="0.25">
      <c r="B663" s="514">
        <v>105</v>
      </c>
      <c r="C663" s="514" t="s">
        <v>73</v>
      </c>
      <c r="D663" s="514" t="s">
        <v>854</v>
      </c>
      <c r="E663" s="514" t="s">
        <v>1325</v>
      </c>
      <c r="F663" s="514">
        <v>9300000</v>
      </c>
      <c r="G663" s="514">
        <v>9599973.5399999991</v>
      </c>
      <c r="H663" s="514">
        <v>1</v>
      </c>
    </row>
    <row r="664" spans="2:8" x14ac:dyDescent="0.25">
      <c r="B664" s="514">
        <v>105</v>
      </c>
      <c r="C664" s="514" t="s">
        <v>73</v>
      </c>
      <c r="D664" s="514" t="s">
        <v>965</v>
      </c>
      <c r="E664" s="514" t="s">
        <v>1419</v>
      </c>
      <c r="F664" s="514">
        <v>9300000</v>
      </c>
      <c r="G664" s="514">
        <v>9599973.5399999991</v>
      </c>
      <c r="H664" s="514">
        <v>1</v>
      </c>
    </row>
    <row r="665" spans="2:8" x14ac:dyDescent="0.25">
      <c r="B665" s="514">
        <v>105</v>
      </c>
      <c r="C665" s="514" t="s">
        <v>73</v>
      </c>
      <c r="D665" s="514" t="s">
        <v>865</v>
      </c>
      <c r="E665" s="514" t="s">
        <v>1492</v>
      </c>
      <c r="F665" s="514">
        <v>9300000</v>
      </c>
      <c r="G665" s="514">
        <v>9599973.5399999991</v>
      </c>
      <c r="H665" s="514">
        <v>1</v>
      </c>
    </row>
    <row r="666" spans="2:8" x14ac:dyDescent="0.25">
      <c r="B666" s="514">
        <v>105</v>
      </c>
      <c r="C666" s="514" t="s">
        <v>73</v>
      </c>
      <c r="D666" s="514" t="s">
        <v>840</v>
      </c>
      <c r="E666" s="514" t="s">
        <v>840</v>
      </c>
      <c r="F666" s="514">
        <v>9001000</v>
      </c>
      <c r="G666" s="514">
        <v>9596594.8399999999</v>
      </c>
      <c r="H666" s="514">
        <v>1</v>
      </c>
    </row>
    <row r="667" spans="2:8" x14ac:dyDescent="0.25">
      <c r="B667" s="514">
        <v>105</v>
      </c>
      <c r="C667" s="514" t="s">
        <v>74</v>
      </c>
      <c r="D667" s="514" t="s">
        <v>72</v>
      </c>
      <c r="E667" s="514" t="s">
        <v>1485</v>
      </c>
      <c r="F667" s="514">
        <v>9300000</v>
      </c>
      <c r="G667" s="514">
        <v>9599973.5399999991</v>
      </c>
      <c r="H667" s="514">
        <v>1</v>
      </c>
    </row>
    <row r="668" spans="2:8" x14ac:dyDescent="0.25">
      <c r="B668" s="514">
        <v>105</v>
      </c>
      <c r="C668" s="514" t="s">
        <v>74</v>
      </c>
      <c r="D668" s="514" t="s">
        <v>75</v>
      </c>
      <c r="E668" s="514" t="s">
        <v>1379</v>
      </c>
      <c r="F668" s="514">
        <v>9300000</v>
      </c>
      <c r="G668" s="514">
        <v>9599973.5399999991</v>
      </c>
      <c r="H668" s="514">
        <v>1</v>
      </c>
    </row>
    <row r="669" spans="2:8" x14ac:dyDescent="0.25">
      <c r="B669" s="514">
        <v>105</v>
      </c>
      <c r="C669" s="514" t="s">
        <v>74</v>
      </c>
      <c r="D669" s="514" t="s">
        <v>75</v>
      </c>
      <c r="E669" s="514" t="s">
        <v>983</v>
      </c>
      <c r="F669" s="514">
        <v>9273000</v>
      </c>
      <c r="G669" s="514">
        <v>9599973.5399999991</v>
      </c>
      <c r="H669" s="514">
        <v>1</v>
      </c>
    </row>
    <row r="670" spans="2:8" x14ac:dyDescent="0.25">
      <c r="B670" s="514">
        <v>105</v>
      </c>
      <c r="C670" s="514" t="s">
        <v>74</v>
      </c>
      <c r="D670" s="514" t="s">
        <v>1049</v>
      </c>
      <c r="E670" s="514" t="s">
        <v>1049</v>
      </c>
      <c r="F670" s="514">
        <v>13368000</v>
      </c>
      <c r="G670" s="514">
        <v>14226000</v>
      </c>
      <c r="H670" s="514">
        <v>1</v>
      </c>
    </row>
    <row r="671" spans="2:8" x14ac:dyDescent="0.25">
      <c r="B671" s="514">
        <v>105</v>
      </c>
      <c r="C671" s="514" t="s">
        <v>74</v>
      </c>
      <c r="D671" s="514" t="s">
        <v>1049</v>
      </c>
      <c r="E671" s="514" t="s">
        <v>1432</v>
      </c>
      <c r="F671" s="514">
        <v>9300000</v>
      </c>
      <c r="G671" s="514">
        <v>9599973.5399999991</v>
      </c>
      <c r="H671" s="514">
        <v>1</v>
      </c>
    </row>
    <row r="672" spans="2:8" x14ac:dyDescent="0.25">
      <c r="B672" s="514">
        <v>105</v>
      </c>
      <c r="C672" s="514" t="s">
        <v>74</v>
      </c>
      <c r="D672" s="514" t="s">
        <v>87</v>
      </c>
      <c r="E672" s="514" t="s">
        <v>971</v>
      </c>
      <c r="F672" s="514">
        <v>9300000</v>
      </c>
      <c r="G672" s="514">
        <v>9599973.5399999991</v>
      </c>
      <c r="H672" s="514">
        <v>1</v>
      </c>
    </row>
    <row r="673" spans="2:8" x14ac:dyDescent="0.25">
      <c r="B673" s="514">
        <v>105</v>
      </c>
      <c r="C673" s="514" t="s">
        <v>105</v>
      </c>
      <c r="D673" s="514" t="s">
        <v>105</v>
      </c>
      <c r="E673" s="514" t="s">
        <v>988</v>
      </c>
      <c r="F673" s="514">
        <v>9300000</v>
      </c>
      <c r="G673" s="514">
        <v>9599973.5399999991</v>
      </c>
      <c r="H673" s="514">
        <v>1</v>
      </c>
    </row>
    <row r="674" spans="2:8" x14ac:dyDescent="0.25">
      <c r="B674" s="514">
        <v>117</v>
      </c>
      <c r="C674" s="514" t="s">
        <v>103</v>
      </c>
      <c r="D674" s="514" t="s">
        <v>1495</v>
      </c>
      <c r="E674" s="514" t="s">
        <v>1498</v>
      </c>
      <c r="F674" s="514">
        <v>9250500</v>
      </c>
      <c r="G674" s="514">
        <v>9499646.875</v>
      </c>
      <c r="H674" s="514">
        <v>2</v>
      </c>
    </row>
    <row r="675" spans="2:8" x14ac:dyDescent="0.25">
      <c r="B675" s="514">
        <v>117</v>
      </c>
      <c r="C675" s="514" t="s">
        <v>11</v>
      </c>
      <c r="D675" s="514" t="s">
        <v>104</v>
      </c>
      <c r="E675" s="514" t="s">
        <v>977</v>
      </c>
      <c r="F675" s="514">
        <v>9300000</v>
      </c>
      <c r="G675" s="514">
        <v>9511293.75</v>
      </c>
      <c r="H675" s="514">
        <v>2</v>
      </c>
    </row>
    <row r="676" spans="2:8" x14ac:dyDescent="0.25">
      <c r="B676" s="514">
        <v>117</v>
      </c>
      <c r="C676" s="514" t="s">
        <v>11</v>
      </c>
      <c r="D676" s="514" t="s">
        <v>1390</v>
      </c>
      <c r="E676" s="514" t="s">
        <v>1499</v>
      </c>
      <c r="F676" s="514">
        <v>8413000</v>
      </c>
      <c r="G676" s="514">
        <v>9511197.75</v>
      </c>
      <c r="H676" s="514">
        <v>1</v>
      </c>
    </row>
    <row r="677" spans="2:8" x14ac:dyDescent="0.25">
      <c r="B677" s="514">
        <v>117</v>
      </c>
      <c r="C677" s="514" t="s">
        <v>11</v>
      </c>
      <c r="D677" s="514" t="s">
        <v>1390</v>
      </c>
      <c r="E677" s="514" t="s">
        <v>1391</v>
      </c>
      <c r="F677" s="514">
        <v>9300000</v>
      </c>
      <c r="G677" s="514">
        <v>9511293.5</v>
      </c>
      <c r="H677" s="514">
        <v>1</v>
      </c>
    </row>
    <row r="678" spans="2:8" x14ac:dyDescent="0.25">
      <c r="B678" s="514">
        <v>117</v>
      </c>
      <c r="C678" s="514" t="s">
        <v>11</v>
      </c>
      <c r="D678" s="514" t="s">
        <v>978</v>
      </c>
      <c r="E678" s="514" t="s">
        <v>978</v>
      </c>
      <c r="F678" s="514">
        <v>9200000</v>
      </c>
      <c r="G678" s="514">
        <v>9411293.75</v>
      </c>
      <c r="H678" s="514">
        <v>1</v>
      </c>
    </row>
    <row r="679" spans="2:8" x14ac:dyDescent="0.25">
      <c r="B679" s="514">
        <v>117</v>
      </c>
      <c r="C679" s="514" t="s">
        <v>11</v>
      </c>
      <c r="D679" s="514" t="s">
        <v>852</v>
      </c>
      <c r="E679" s="514" t="s">
        <v>72</v>
      </c>
      <c r="F679" s="514">
        <v>7234000</v>
      </c>
      <c r="G679" s="514">
        <v>7497779.7300000004</v>
      </c>
      <c r="H679" s="514">
        <v>2</v>
      </c>
    </row>
    <row r="680" spans="2:8" x14ac:dyDescent="0.25">
      <c r="B680" s="514">
        <v>117</v>
      </c>
      <c r="C680" s="514" t="s">
        <v>11</v>
      </c>
      <c r="D680" s="514" t="s">
        <v>95</v>
      </c>
      <c r="E680" s="514" t="s">
        <v>101</v>
      </c>
      <c r="F680" s="514">
        <v>8497000</v>
      </c>
      <c r="G680" s="514">
        <v>9511293.75</v>
      </c>
      <c r="H680" s="514">
        <v>1</v>
      </c>
    </row>
    <row r="681" spans="2:8" x14ac:dyDescent="0.25">
      <c r="B681" s="514">
        <v>117</v>
      </c>
      <c r="C681" s="514" t="s">
        <v>11</v>
      </c>
      <c r="D681" s="514" t="s">
        <v>95</v>
      </c>
      <c r="E681" s="514" t="s">
        <v>979</v>
      </c>
      <c r="F681" s="514">
        <v>5796000</v>
      </c>
      <c r="G681" s="514">
        <v>11897518.449999999</v>
      </c>
      <c r="H681" s="514">
        <v>4</v>
      </c>
    </row>
    <row r="682" spans="2:8" x14ac:dyDescent="0.25">
      <c r="B682" s="514">
        <v>117</v>
      </c>
      <c r="C682" s="514" t="s">
        <v>11</v>
      </c>
      <c r="D682" s="514" t="s">
        <v>95</v>
      </c>
      <c r="E682" s="514" t="s">
        <v>980</v>
      </c>
      <c r="F682" s="514">
        <v>9293000</v>
      </c>
      <c r="G682" s="514">
        <v>9511293.75</v>
      </c>
      <c r="H682" s="514">
        <v>1</v>
      </c>
    </row>
    <row r="683" spans="2:8" x14ac:dyDescent="0.25">
      <c r="B683" s="514">
        <v>117</v>
      </c>
      <c r="C683" s="514" t="s">
        <v>73</v>
      </c>
      <c r="D683" s="514" t="s">
        <v>969</v>
      </c>
      <c r="E683" s="514" t="s">
        <v>1047</v>
      </c>
      <c r="F683" s="514">
        <v>9300000</v>
      </c>
      <c r="G683" s="514">
        <v>9511293.75</v>
      </c>
      <c r="H683" s="514">
        <v>1</v>
      </c>
    </row>
    <row r="684" spans="2:8" x14ac:dyDescent="0.25">
      <c r="B684" s="514">
        <v>117</v>
      </c>
      <c r="C684" s="514" t="s">
        <v>73</v>
      </c>
      <c r="D684" s="514" t="s">
        <v>965</v>
      </c>
      <c r="E684" s="514" t="s">
        <v>986</v>
      </c>
      <c r="F684" s="514">
        <v>6975000</v>
      </c>
      <c r="G684" s="514">
        <v>14258868.15</v>
      </c>
      <c r="H684" s="514">
        <v>2</v>
      </c>
    </row>
    <row r="685" spans="2:8" x14ac:dyDescent="0.25">
      <c r="B685" s="514">
        <v>117</v>
      </c>
      <c r="C685" s="514" t="s">
        <v>73</v>
      </c>
      <c r="D685" s="514" t="s">
        <v>635</v>
      </c>
      <c r="E685" s="514" t="s">
        <v>955</v>
      </c>
      <c r="F685" s="514">
        <v>9300000</v>
      </c>
      <c r="G685" s="514">
        <v>9511293.5</v>
      </c>
      <c r="H685" s="514">
        <v>1</v>
      </c>
    </row>
    <row r="686" spans="2:8" x14ac:dyDescent="0.25">
      <c r="B686" s="514">
        <v>117</v>
      </c>
      <c r="C686" s="514" t="s">
        <v>74</v>
      </c>
      <c r="D686" s="514" t="s">
        <v>74</v>
      </c>
      <c r="E686" s="514" t="s">
        <v>74</v>
      </c>
      <c r="F686" s="514">
        <v>9300000</v>
      </c>
      <c r="G686" s="514">
        <v>9511293.8000000007</v>
      </c>
      <c r="H686" s="514">
        <v>2</v>
      </c>
    </row>
    <row r="687" spans="2:8" x14ac:dyDescent="0.25">
      <c r="B687" s="514">
        <v>117</v>
      </c>
      <c r="C687" s="514" t="s">
        <v>74</v>
      </c>
      <c r="D687" s="514" t="s">
        <v>74</v>
      </c>
      <c r="E687" s="514" t="s">
        <v>1429</v>
      </c>
      <c r="F687" s="514">
        <v>9254000</v>
      </c>
      <c r="G687" s="514">
        <v>9511293.75</v>
      </c>
      <c r="H687" s="514">
        <v>1</v>
      </c>
    </row>
    <row r="688" spans="2:8" x14ac:dyDescent="0.25">
      <c r="B688" s="514">
        <v>117</v>
      </c>
      <c r="C688" s="514" t="s">
        <v>74</v>
      </c>
      <c r="D688" s="514" t="s">
        <v>74</v>
      </c>
      <c r="E688" s="514" t="s">
        <v>1500</v>
      </c>
      <c r="F688" s="514">
        <v>9280000</v>
      </c>
      <c r="G688" s="514">
        <v>9511293.75</v>
      </c>
      <c r="H688" s="514">
        <v>1</v>
      </c>
    </row>
    <row r="689" spans="2:9" x14ac:dyDescent="0.25">
      <c r="B689" s="514">
        <v>117</v>
      </c>
      <c r="C689" s="514" t="s">
        <v>74</v>
      </c>
      <c r="D689" s="514" t="s">
        <v>867</v>
      </c>
      <c r="E689" s="514" t="s">
        <v>1430</v>
      </c>
      <c r="F689" s="514">
        <v>9257000</v>
      </c>
      <c r="G689" s="514">
        <v>9508146.875</v>
      </c>
      <c r="H689" s="514">
        <v>2</v>
      </c>
    </row>
    <row r="690" spans="2:9" x14ac:dyDescent="0.25">
      <c r="B690" s="514">
        <v>117</v>
      </c>
      <c r="C690" s="514" t="s">
        <v>74</v>
      </c>
      <c r="D690" s="514" t="s">
        <v>842</v>
      </c>
      <c r="E690" s="514" t="s">
        <v>842</v>
      </c>
      <c r="F690" s="514">
        <v>9267000</v>
      </c>
      <c r="G690" s="514">
        <v>9511293.75</v>
      </c>
      <c r="H690" s="514">
        <v>1</v>
      </c>
    </row>
    <row r="691" spans="2:9" x14ac:dyDescent="0.25">
      <c r="B691" s="514">
        <v>117</v>
      </c>
      <c r="C691" s="514" t="s">
        <v>105</v>
      </c>
      <c r="D691" s="514" t="s">
        <v>108</v>
      </c>
      <c r="E691" s="514" t="s">
        <v>108</v>
      </c>
      <c r="F691" s="514">
        <v>9286000</v>
      </c>
      <c r="G691" s="514">
        <v>9511293.75</v>
      </c>
      <c r="H691" s="514">
        <v>1</v>
      </c>
    </row>
    <row r="692" spans="2:9" x14ac:dyDescent="0.25">
      <c r="B692" s="514">
        <v>120</v>
      </c>
      <c r="C692" s="514" t="s">
        <v>11</v>
      </c>
      <c r="D692" s="514" t="s">
        <v>95</v>
      </c>
      <c r="E692" s="514" t="s">
        <v>979</v>
      </c>
      <c r="F692" s="514">
        <v>9300000</v>
      </c>
      <c r="G692" s="514">
        <v>9644360</v>
      </c>
      <c r="H692" s="514">
        <v>1</v>
      </c>
    </row>
    <row r="693" spans="2:9" x14ac:dyDescent="0.25">
      <c r="B693" s="514">
        <v>120</v>
      </c>
      <c r="C693" s="514" t="s">
        <v>11</v>
      </c>
      <c r="D693" s="514" t="s">
        <v>95</v>
      </c>
      <c r="E693" s="514" t="s">
        <v>980</v>
      </c>
      <c r="F693" s="514">
        <v>9300000</v>
      </c>
      <c r="G693" s="514">
        <v>11108770</v>
      </c>
      <c r="H693" s="514">
        <v>1</v>
      </c>
    </row>
    <row r="694" spans="2:9" x14ac:dyDescent="0.25">
      <c r="B694" s="514">
        <v>120</v>
      </c>
      <c r="C694" s="514" t="s">
        <v>74</v>
      </c>
      <c r="D694" s="514" t="s">
        <v>74</v>
      </c>
      <c r="E694" s="514" t="s">
        <v>956</v>
      </c>
      <c r="F694" s="514">
        <v>8623000</v>
      </c>
      <c r="G694" s="514">
        <v>9644360</v>
      </c>
      <c r="H694" s="514">
        <v>1</v>
      </c>
    </row>
    <row r="695" spans="2:9" x14ac:dyDescent="0.25">
      <c r="B695" s="514">
        <v>121</v>
      </c>
      <c r="C695" s="514" t="s">
        <v>11</v>
      </c>
      <c r="D695" s="514" t="s">
        <v>99</v>
      </c>
      <c r="E695" s="514" t="s">
        <v>968</v>
      </c>
      <c r="F695" s="514">
        <v>9300000</v>
      </c>
      <c r="G695" s="514">
        <v>9645157.5</v>
      </c>
      <c r="H695" s="514">
        <v>1</v>
      </c>
    </row>
    <row r="696" spans="2:9" x14ac:dyDescent="0.25">
      <c r="B696" s="514">
        <v>4</v>
      </c>
      <c r="C696" s="514" t="s">
        <v>103</v>
      </c>
      <c r="D696" s="514" t="s">
        <v>1453</v>
      </c>
      <c r="E696" s="514" t="s">
        <v>1454</v>
      </c>
      <c r="F696" s="514">
        <v>19760000</v>
      </c>
      <c r="G696" s="514">
        <v>19940000</v>
      </c>
      <c r="I696" s="514">
        <v>1</v>
      </c>
    </row>
    <row r="697" spans="2:9" x14ac:dyDescent="0.25">
      <c r="B697" s="514">
        <v>4</v>
      </c>
      <c r="C697" s="514" t="s">
        <v>11</v>
      </c>
      <c r="D697" s="514" t="s">
        <v>95</v>
      </c>
      <c r="E697" s="514" t="s">
        <v>101</v>
      </c>
      <c r="F697" s="514">
        <v>23526990.379999999</v>
      </c>
      <c r="G697" s="514">
        <v>23742129.109999999</v>
      </c>
      <c r="I697" s="514">
        <v>1</v>
      </c>
    </row>
    <row r="698" spans="2:9" x14ac:dyDescent="0.25">
      <c r="B698" s="514">
        <v>4</v>
      </c>
      <c r="C698" s="514" t="s">
        <v>11</v>
      </c>
      <c r="D698" s="514" t="s">
        <v>84</v>
      </c>
      <c r="E698" s="514" t="s">
        <v>84</v>
      </c>
      <c r="F698" s="514">
        <v>21154869.27</v>
      </c>
      <c r="G698" s="514">
        <v>21309802.780000001</v>
      </c>
      <c r="I698" s="514">
        <v>2</v>
      </c>
    </row>
    <row r="699" spans="2:9" x14ac:dyDescent="0.25">
      <c r="B699" s="514">
        <v>4</v>
      </c>
      <c r="C699" s="514" t="s">
        <v>12</v>
      </c>
      <c r="D699" s="514" t="s">
        <v>85</v>
      </c>
      <c r="E699" s="514" t="s">
        <v>1375</v>
      </c>
      <c r="F699" s="514">
        <v>19713375.399999999</v>
      </c>
      <c r="G699" s="514">
        <v>19873393.43</v>
      </c>
      <c r="I699" s="514">
        <v>1</v>
      </c>
    </row>
    <row r="700" spans="2:9" x14ac:dyDescent="0.25">
      <c r="B700" s="514">
        <v>4</v>
      </c>
      <c r="C700" s="514" t="s">
        <v>13</v>
      </c>
      <c r="D700" s="514" t="s">
        <v>106</v>
      </c>
      <c r="E700" s="514" t="s">
        <v>540</v>
      </c>
      <c r="F700" s="514">
        <v>20565650.460000001</v>
      </c>
      <c r="G700" s="514">
        <v>20565650.460000001</v>
      </c>
      <c r="I700" s="514">
        <v>1</v>
      </c>
    </row>
    <row r="701" spans="2:9" x14ac:dyDescent="0.25">
      <c r="B701" s="514">
        <v>4</v>
      </c>
      <c r="C701" s="514" t="s">
        <v>74</v>
      </c>
      <c r="D701" s="514" t="s">
        <v>843</v>
      </c>
      <c r="E701" s="514" t="s">
        <v>1051</v>
      </c>
      <c r="F701" s="514">
        <v>21646462.550000001</v>
      </c>
      <c r="G701" s="514">
        <v>21646462.550000001</v>
      </c>
      <c r="I701" s="514">
        <v>1</v>
      </c>
    </row>
    <row r="702" spans="2:9" x14ac:dyDescent="0.25">
      <c r="B702" s="514">
        <v>4</v>
      </c>
      <c r="C702" s="514" t="s">
        <v>105</v>
      </c>
      <c r="D702" s="514" t="s">
        <v>107</v>
      </c>
      <c r="E702" s="514" t="s">
        <v>76</v>
      </c>
      <c r="F702" s="514">
        <v>15680305.98</v>
      </c>
      <c r="G702" s="514">
        <v>15680305.98</v>
      </c>
      <c r="I702" s="514">
        <v>1</v>
      </c>
    </row>
    <row r="703" spans="2:9" x14ac:dyDescent="0.25">
      <c r="B703" s="514">
        <v>4</v>
      </c>
      <c r="C703" s="514" t="s">
        <v>105</v>
      </c>
      <c r="D703" s="514" t="s">
        <v>107</v>
      </c>
      <c r="E703" s="514" t="s">
        <v>77</v>
      </c>
      <c r="F703" s="514">
        <v>17953026.1133333</v>
      </c>
      <c r="G703" s="514">
        <v>17972790.829999998</v>
      </c>
      <c r="I703" s="514">
        <v>3</v>
      </c>
    </row>
    <row r="704" spans="2:9" x14ac:dyDescent="0.25">
      <c r="B704" s="514">
        <v>4</v>
      </c>
      <c r="C704" s="514" t="s">
        <v>105</v>
      </c>
      <c r="D704" s="514" t="s">
        <v>957</v>
      </c>
      <c r="E704" s="514" t="s">
        <v>994</v>
      </c>
      <c r="F704" s="514">
        <v>14339118.289999999</v>
      </c>
      <c r="G704" s="514">
        <v>14339118.289999999</v>
      </c>
      <c r="I704" s="514">
        <v>1</v>
      </c>
    </row>
    <row r="705" spans="2:9" x14ac:dyDescent="0.25">
      <c r="B705" s="514">
        <v>4</v>
      </c>
      <c r="C705" s="514" t="s">
        <v>105</v>
      </c>
      <c r="D705" s="514" t="s">
        <v>108</v>
      </c>
      <c r="E705" s="514" t="s">
        <v>625</v>
      </c>
      <c r="F705" s="514">
        <v>17780537.199999999</v>
      </c>
      <c r="G705" s="514">
        <v>17832819.109999999</v>
      </c>
      <c r="I705" s="514">
        <v>1</v>
      </c>
    </row>
    <row r="706" spans="2:9" x14ac:dyDescent="0.25">
      <c r="B706" s="514">
        <v>14</v>
      </c>
      <c r="C706" s="514" t="s">
        <v>103</v>
      </c>
      <c r="D706" s="514" t="s">
        <v>679</v>
      </c>
      <c r="E706" s="514" t="s">
        <v>680</v>
      </c>
      <c r="F706" s="514">
        <v>16356630.359999999</v>
      </c>
      <c r="G706" s="514">
        <v>16537162.99</v>
      </c>
      <c r="I706" s="514">
        <v>1</v>
      </c>
    </row>
    <row r="707" spans="2:9" x14ac:dyDescent="0.25">
      <c r="B707" s="514">
        <v>14</v>
      </c>
      <c r="C707" s="514" t="s">
        <v>12</v>
      </c>
      <c r="D707" s="514" t="s">
        <v>381</v>
      </c>
      <c r="E707" s="514" t="s">
        <v>381</v>
      </c>
      <c r="F707" s="514">
        <v>25479858.850000001</v>
      </c>
      <c r="G707" s="514">
        <v>25479858.850000001</v>
      </c>
      <c r="I707" s="514">
        <v>1</v>
      </c>
    </row>
    <row r="708" spans="2:9" x14ac:dyDescent="0.25">
      <c r="B708" s="514">
        <v>14</v>
      </c>
      <c r="C708" s="514" t="s">
        <v>105</v>
      </c>
      <c r="D708" s="514" t="s">
        <v>107</v>
      </c>
      <c r="E708" s="514" t="s">
        <v>76</v>
      </c>
      <c r="F708" s="514">
        <v>25068944.629999999</v>
      </c>
      <c r="G708" s="514">
        <v>25124382.920000002</v>
      </c>
      <c r="I708" s="514">
        <v>1</v>
      </c>
    </row>
    <row r="709" spans="2:9" x14ac:dyDescent="0.25">
      <c r="B709" s="514">
        <v>22</v>
      </c>
      <c r="C709" s="514" t="s">
        <v>74</v>
      </c>
      <c r="D709" s="514" t="s">
        <v>867</v>
      </c>
      <c r="E709" s="514" t="s">
        <v>1430</v>
      </c>
      <c r="F709" s="514">
        <v>19404612.25</v>
      </c>
      <c r="G709" s="514">
        <v>19578017.5</v>
      </c>
      <c r="I709" s="514">
        <v>1</v>
      </c>
    </row>
    <row r="710" spans="2:9" x14ac:dyDescent="0.25">
      <c r="B710" s="514">
        <v>22</v>
      </c>
      <c r="C710" s="514" t="s">
        <v>105</v>
      </c>
      <c r="D710" s="514" t="s">
        <v>107</v>
      </c>
      <c r="E710" s="514" t="s">
        <v>77</v>
      </c>
      <c r="F710" s="514">
        <v>20208077.219999999</v>
      </c>
      <c r="G710" s="514">
        <v>20400357.620000001</v>
      </c>
      <c r="I710" s="514">
        <v>1</v>
      </c>
    </row>
    <row r="711" spans="2:9" x14ac:dyDescent="0.25">
      <c r="B711" s="514">
        <v>32</v>
      </c>
      <c r="C711" s="514" t="s">
        <v>105</v>
      </c>
      <c r="D711" s="514" t="s">
        <v>524</v>
      </c>
      <c r="E711" s="514" t="s">
        <v>524</v>
      </c>
      <c r="F711" s="514">
        <v>18376725.300000001</v>
      </c>
      <c r="G711" s="514">
        <v>18391850.300000001</v>
      </c>
      <c r="I711" s="514">
        <v>1</v>
      </c>
    </row>
    <row r="712" spans="2:9" x14ac:dyDescent="0.25">
      <c r="B712" s="514">
        <v>88</v>
      </c>
      <c r="C712" s="514" t="s">
        <v>103</v>
      </c>
      <c r="D712" s="514" t="s">
        <v>859</v>
      </c>
      <c r="E712" s="514" t="s">
        <v>1481</v>
      </c>
      <c r="F712" s="514">
        <v>24630659.25</v>
      </c>
      <c r="G712" s="514">
        <v>24630659.25</v>
      </c>
      <c r="I712" s="514">
        <v>1</v>
      </c>
    </row>
    <row r="713" spans="2:9" x14ac:dyDescent="0.25">
      <c r="B713" s="514">
        <v>88</v>
      </c>
      <c r="C713" s="514" t="s">
        <v>11</v>
      </c>
      <c r="D713" s="514" t="s">
        <v>104</v>
      </c>
      <c r="E713" s="514" t="s">
        <v>1329</v>
      </c>
      <c r="F713" s="514">
        <v>24329089.399999999</v>
      </c>
      <c r="G713" s="514">
        <v>24329089.399999999</v>
      </c>
      <c r="I713" s="514">
        <v>1</v>
      </c>
    </row>
    <row r="714" spans="2:9" x14ac:dyDescent="0.25">
      <c r="B714" s="514">
        <v>88</v>
      </c>
      <c r="C714" s="514" t="s">
        <v>11</v>
      </c>
      <c r="D714" s="514" t="s">
        <v>967</v>
      </c>
      <c r="E714" s="514" t="s">
        <v>1414</v>
      </c>
      <c r="F714" s="514">
        <v>15161284.4</v>
      </c>
      <c r="G714" s="514">
        <v>15161284.4</v>
      </c>
      <c r="I714" s="514">
        <v>2</v>
      </c>
    </row>
    <row r="715" spans="2:9" x14ac:dyDescent="0.25">
      <c r="B715" s="514">
        <v>88</v>
      </c>
      <c r="C715" s="514" t="s">
        <v>11</v>
      </c>
      <c r="D715" s="514" t="s">
        <v>95</v>
      </c>
      <c r="E715" s="514" t="s">
        <v>101</v>
      </c>
      <c r="F715" s="514">
        <v>22533469.190000001</v>
      </c>
      <c r="G715" s="514">
        <v>22533469.190000001</v>
      </c>
      <c r="I715" s="514">
        <v>1</v>
      </c>
    </row>
    <row r="716" spans="2:9" x14ac:dyDescent="0.25">
      <c r="B716" s="514">
        <v>88</v>
      </c>
      <c r="C716" s="514" t="s">
        <v>74</v>
      </c>
      <c r="D716" s="514" t="s">
        <v>87</v>
      </c>
      <c r="E716" s="514" t="s">
        <v>98</v>
      </c>
      <c r="F716" s="514">
        <v>24805537.379999999</v>
      </c>
      <c r="G716" s="514">
        <v>24996481.969999999</v>
      </c>
      <c r="I716" s="514">
        <v>1</v>
      </c>
    </row>
    <row r="717" spans="2:9" x14ac:dyDescent="0.25">
      <c r="B717" s="514">
        <v>93</v>
      </c>
      <c r="C717" s="514" t="s">
        <v>103</v>
      </c>
      <c r="D717" s="514" t="s">
        <v>109</v>
      </c>
      <c r="E717" s="514" t="s">
        <v>851</v>
      </c>
      <c r="F717" s="514">
        <v>13950000</v>
      </c>
      <c r="G717" s="514">
        <v>14449832.9</v>
      </c>
      <c r="I717" s="514">
        <v>1</v>
      </c>
    </row>
    <row r="718" spans="2:9" x14ac:dyDescent="0.25">
      <c r="B718" s="514">
        <v>93</v>
      </c>
      <c r="C718" s="514" t="s">
        <v>103</v>
      </c>
      <c r="D718" s="514" t="s">
        <v>109</v>
      </c>
      <c r="E718" s="514" t="s">
        <v>82</v>
      </c>
      <c r="F718" s="514">
        <v>14568290.279999999</v>
      </c>
      <c r="G718" s="514">
        <v>14856580.560000001</v>
      </c>
      <c r="I718" s="514">
        <v>1</v>
      </c>
    </row>
    <row r="719" spans="2:9" x14ac:dyDescent="0.25">
      <c r="B719" s="514">
        <v>93</v>
      </c>
      <c r="C719" s="514" t="s">
        <v>103</v>
      </c>
      <c r="D719" s="514" t="s">
        <v>109</v>
      </c>
      <c r="E719" s="514" t="s">
        <v>839</v>
      </c>
      <c r="F719" s="514">
        <v>9195000</v>
      </c>
      <c r="G719" s="514">
        <v>13900000</v>
      </c>
      <c r="I719" s="514">
        <v>1</v>
      </c>
    </row>
    <row r="720" spans="2:9" x14ac:dyDescent="0.25">
      <c r="B720" s="514">
        <v>93</v>
      </c>
      <c r="C720" s="514" t="s">
        <v>103</v>
      </c>
      <c r="D720" s="514" t="s">
        <v>109</v>
      </c>
      <c r="E720" s="514" t="s">
        <v>972</v>
      </c>
      <c r="F720" s="514">
        <v>18829714.079999998</v>
      </c>
      <c r="G720" s="514">
        <v>18993520.120000001</v>
      </c>
      <c r="I720" s="514">
        <v>1</v>
      </c>
    </row>
    <row r="721" spans="2:9" x14ac:dyDescent="0.25">
      <c r="B721" s="514">
        <v>93</v>
      </c>
      <c r="C721" s="514" t="s">
        <v>103</v>
      </c>
      <c r="D721" s="514" t="s">
        <v>109</v>
      </c>
      <c r="E721" s="514" t="s">
        <v>1437</v>
      </c>
      <c r="F721" s="514">
        <v>17769274.800000001</v>
      </c>
      <c r="G721" s="514">
        <v>17940392.57</v>
      </c>
      <c r="I721" s="514">
        <v>1</v>
      </c>
    </row>
    <row r="722" spans="2:9" x14ac:dyDescent="0.25">
      <c r="B722" s="514">
        <v>93</v>
      </c>
      <c r="C722" s="514" t="s">
        <v>11</v>
      </c>
      <c r="D722" s="514" t="s">
        <v>11</v>
      </c>
      <c r="E722" s="514" t="s">
        <v>106</v>
      </c>
      <c r="F722" s="514">
        <v>15224084.800000001</v>
      </c>
      <c r="G722" s="514">
        <v>15224084.800000001</v>
      </c>
      <c r="I722" s="514">
        <v>1</v>
      </c>
    </row>
    <row r="723" spans="2:9" x14ac:dyDescent="0.25">
      <c r="B723" s="514">
        <v>93</v>
      </c>
      <c r="C723" s="514" t="s">
        <v>11</v>
      </c>
      <c r="D723" s="514" t="s">
        <v>978</v>
      </c>
      <c r="E723" s="514" t="s">
        <v>1488</v>
      </c>
      <c r="F723" s="514">
        <v>21695854.780000001</v>
      </c>
      <c r="G723" s="514">
        <v>21695854.780000001</v>
      </c>
      <c r="I723" s="514">
        <v>1</v>
      </c>
    </row>
    <row r="724" spans="2:9" x14ac:dyDescent="0.25">
      <c r="B724" s="514">
        <v>93</v>
      </c>
      <c r="C724" s="514" t="s">
        <v>11</v>
      </c>
      <c r="D724" s="514" t="s">
        <v>95</v>
      </c>
      <c r="E724" s="514" t="s">
        <v>101</v>
      </c>
      <c r="F724" s="514">
        <v>26265710.149999999</v>
      </c>
      <c r="G724" s="514">
        <v>26481877.719999999</v>
      </c>
      <c r="I724" s="514">
        <v>1</v>
      </c>
    </row>
    <row r="725" spans="2:9" x14ac:dyDescent="0.25">
      <c r="B725" s="514">
        <v>93</v>
      </c>
      <c r="C725" s="514" t="s">
        <v>11</v>
      </c>
      <c r="D725" s="514" t="s">
        <v>95</v>
      </c>
      <c r="E725" s="514" t="s">
        <v>979</v>
      </c>
      <c r="F725" s="514">
        <v>21252632.02</v>
      </c>
      <c r="G725" s="514">
        <v>21377932.02</v>
      </c>
      <c r="I725" s="514">
        <v>2</v>
      </c>
    </row>
    <row r="726" spans="2:9" x14ac:dyDescent="0.25">
      <c r="B726" s="514">
        <v>93</v>
      </c>
      <c r="C726" s="514" t="s">
        <v>11</v>
      </c>
      <c r="D726" s="514" t="s">
        <v>95</v>
      </c>
      <c r="E726" s="514" t="s">
        <v>853</v>
      </c>
      <c r="F726" s="514">
        <v>21054281.309999999</v>
      </c>
      <c r="G726" s="514">
        <v>21054281.309999999</v>
      </c>
      <c r="I726" s="514">
        <v>1</v>
      </c>
    </row>
    <row r="727" spans="2:9" x14ac:dyDescent="0.25">
      <c r="B727" s="514">
        <v>93</v>
      </c>
      <c r="C727" s="514" t="s">
        <v>11</v>
      </c>
      <c r="D727" s="514" t="s">
        <v>95</v>
      </c>
      <c r="E727" s="514" t="s">
        <v>1501</v>
      </c>
      <c r="F727" s="514">
        <v>19921507.579999998</v>
      </c>
      <c r="G727" s="514">
        <v>19921507.579999998</v>
      </c>
      <c r="I727" s="514">
        <v>1</v>
      </c>
    </row>
    <row r="728" spans="2:9" x14ac:dyDescent="0.25">
      <c r="B728" s="514">
        <v>93</v>
      </c>
      <c r="C728" s="514" t="s">
        <v>11</v>
      </c>
      <c r="D728" s="514" t="s">
        <v>95</v>
      </c>
      <c r="E728" s="514" t="s">
        <v>980</v>
      </c>
      <c r="F728" s="514">
        <v>17983780</v>
      </c>
      <c r="G728" s="514">
        <v>18035780</v>
      </c>
      <c r="I728" s="514">
        <v>1</v>
      </c>
    </row>
    <row r="729" spans="2:9" x14ac:dyDescent="0.25">
      <c r="B729" s="514">
        <v>93</v>
      </c>
      <c r="C729" s="514" t="s">
        <v>11</v>
      </c>
      <c r="D729" s="514" t="s">
        <v>84</v>
      </c>
      <c r="E729" s="514" t="s">
        <v>1324</v>
      </c>
      <c r="F729" s="514">
        <v>15800163.9</v>
      </c>
      <c r="G729" s="514">
        <v>15963091.289999999</v>
      </c>
      <c r="I729" s="514">
        <v>1</v>
      </c>
    </row>
    <row r="730" spans="2:9" x14ac:dyDescent="0.25">
      <c r="B730" s="514">
        <v>93</v>
      </c>
      <c r="C730" s="514" t="s">
        <v>11</v>
      </c>
      <c r="D730" s="514" t="s">
        <v>99</v>
      </c>
      <c r="E730" s="514" t="s">
        <v>862</v>
      </c>
      <c r="F730" s="514">
        <v>18392769.870000001</v>
      </c>
      <c r="G730" s="514">
        <v>18725539.739999998</v>
      </c>
      <c r="I730" s="514">
        <v>1</v>
      </c>
    </row>
    <row r="731" spans="2:9" x14ac:dyDescent="0.25">
      <c r="B731" s="514">
        <v>93</v>
      </c>
      <c r="C731" s="514" t="s">
        <v>11</v>
      </c>
      <c r="D731" s="514" t="s">
        <v>1044</v>
      </c>
      <c r="E731" s="514" t="s">
        <v>1373</v>
      </c>
      <c r="F731" s="514">
        <v>20740600</v>
      </c>
      <c r="G731" s="514">
        <v>21041200</v>
      </c>
      <c r="I731" s="514">
        <v>1</v>
      </c>
    </row>
    <row r="732" spans="2:9" x14ac:dyDescent="0.25">
      <c r="B732" s="514">
        <v>93</v>
      </c>
      <c r="C732" s="514" t="s">
        <v>12</v>
      </c>
      <c r="D732" s="514" t="s">
        <v>954</v>
      </c>
      <c r="E732" s="514" t="s">
        <v>866</v>
      </c>
      <c r="F732" s="514">
        <v>21527612.640000001</v>
      </c>
      <c r="G732" s="514">
        <v>21527612.640000001</v>
      </c>
      <c r="I732" s="514">
        <v>1</v>
      </c>
    </row>
    <row r="733" spans="2:9" x14ac:dyDescent="0.25">
      <c r="B733" s="514">
        <v>93</v>
      </c>
      <c r="C733" s="514" t="s">
        <v>13</v>
      </c>
      <c r="D733" s="514" t="s">
        <v>106</v>
      </c>
      <c r="E733" s="514" t="s">
        <v>634</v>
      </c>
      <c r="F733" s="514">
        <v>18701805.109999999</v>
      </c>
      <c r="G733" s="514">
        <v>18937991.704999998</v>
      </c>
      <c r="I733" s="514">
        <v>2</v>
      </c>
    </row>
    <row r="734" spans="2:9" x14ac:dyDescent="0.25">
      <c r="B734" s="514">
        <v>93</v>
      </c>
      <c r="C734" s="514" t="s">
        <v>13</v>
      </c>
      <c r="D734" s="514" t="s">
        <v>106</v>
      </c>
      <c r="E734" s="514" t="s">
        <v>540</v>
      </c>
      <c r="F734" s="514">
        <v>19925449.696666699</v>
      </c>
      <c r="G734" s="514">
        <v>20002807.693333302</v>
      </c>
      <c r="I734" s="514">
        <v>3</v>
      </c>
    </row>
    <row r="735" spans="2:9" x14ac:dyDescent="0.25">
      <c r="B735" s="514">
        <v>93</v>
      </c>
      <c r="C735" s="514" t="s">
        <v>73</v>
      </c>
      <c r="D735" s="514" t="s">
        <v>854</v>
      </c>
      <c r="E735" s="514" t="s">
        <v>854</v>
      </c>
      <c r="F735" s="514">
        <v>14972995.189999999</v>
      </c>
      <c r="G735" s="514">
        <v>15022173.189999999</v>
      </c>
      <c r="I735" s="514">
        <v>1</v>
      </c>
    </row>
    <row r="736" spans="2:9" x14ac:dyDescent="0.25">
      <c r="B736" s="514">
        <v>93</v>
      </c>
      <c r="C736" s="514" t="s">
        <v>73</v>
      </c>
      <c r="D736" s="514" t="s">
        <v>684</v>
      </c>
      <c r="E736" s="514" t="s">
        <v>723</v>
      </c>
      <c r="F736" s="514">
        <v>17049723</v>
      </c>
      <c r="G736" s="514">
        <v>17219747.140000001</v>
      </c>
      <c r="I736" s="514">
        <v>1</v>
      </c>
    </row>
    <row r="737" spans="2:9" x14ac:dyDescent="0.25">
      <c r="B737" s="514">
        <v>93</v>
      </c>
      <c r="C737" s="514" t="s">
        <v>74</v>
      </c>
      <c r="D737" s="514" t="s">
        <v>74</v>
      </c>
      <c r="E737" s="514" t="s">
        <v>855</v>
      </c>
      <c r="F737" s="514">
        <v>20539127.050000001</v>
      </c>
      <c r="G737" s="514">
        <v>20599030.059999999</v>
      </c>
      <c r="I737" s="514">
        <v>1</v>
      </c>
    </row>
    <row r="738" spans="2:9" x14ac:dyDescent="0.25">
      <c r="B738" s="514">
        <v>93</v>
      </c>
      <c r="C738" s="514" t="s">
        <v>74</v>
      </c>
      <c r="D738" s="514" t="s">
        <v>72</v>
      </c>
      <c r="E738" s="514" t="s">
        <v>1462</v>
      </c>
      <c r="F738" s="514">
        <v>18869091.300000001</v>
      </c>
      <c r="G738" s="514">
        <v>18927899.510000002</v>
      </c>
      <c r="I738" s="514">
        <v>1</v>
      </c>
    </row>
    <row r="739" spans="2:9" x14ac:dyDescent="0.25">
      <c r="B739" s="514">
        <v>93</v>
      </c>
      <c r="C739" s="514" t="s">
        <v>74</v>
      </c>
      <c r="D739" s="514" t="s">
        <v>72</v>
      </c>
      <c r="E739" s="514" t="s">
        <v>958</v>
      </c>
      <c r="F739" s="514">
        <v>19056991.280000001</v>
      </c>
      <c r="G739" s="514">
        <v>19333982.559999999</v>
      </c>
      <c r="I739" s="514">
        <v>1</v>
      </c>
    </row>
    <row r="740" spans="2:9" x14ac:dyDescent="0.25">
      <c r="B740" s="514">
        <v>93</v>
      </c>
      <c r="C740" s="514" t="s">
        <v>74</v>
      </c>
      <c r="D740" s="514" t="s">
        <v>844</v>
      </c>
      <c r="E740" s="514" t="s">
        <v>845</v>
      </c>
      <c r="F740" s="514">
        <v>25716865.77</v>
      </c>
      <c r="G740" s="514">
        <v>25716865.77</v>
      </c>
      <c r="I740" s="514">
        <v>1</v>
      </c>
    </row>
    <row r="741" spans="2:9" x14ac:dyDescent="0.25">
      <c r="B741" s="514">
        <v>93</v>
      </c>
      <c r="C741" s="514" t="s">
        <v>74</v>
      </c>
      <c r="D741" s="514" t="s">
        <v>87</v>
      </c>
      <c r="E741" s="514" t="s">
        <v>1402</v>
      </c>
      <c r="F741" s="514">
        <v>13730323.42</v>
      </c>
      <c r="G741" s="514">
        <v>13730323.42</v>
      </c>
      <c r="I741" s="514">
        <v>1</v>
      </c>
    </row>
    <row r="742" spans="2:9" x14ac:dyDescent="0.25">
      <c r="B742" s="514">
        <v>93</v>
      </c>
      <c r="C742" s="514" t="s">
        <v>105</v>
      </c>
      <c r="D742" s="514" t="s">
        <v>107</v>
      </c>
      <c r="E742" s="514" t="s">
        <v>110</v>
      </c>
      <c r="F742" s="514">
        <v>22515391.699999999</v>
      </c>
      <c r="G742" s="514">
        <v>22544140.699999999</v>
      </c>
      <c r="I742" s="514">
        <v>2</v>
      </c>
    </row>
    <row r="743" spans="2:9" x14ac:dyDescent="0.25">
      <c r="B743" s="514">
        <v>93</v>
      </c>
      <c r="C743" s="514" t="s">
        <v>105</v>
      </c>
      <c r="D743" s="514" t="s">
        <v>107</v>
      </c>
      <c r="E743" s="514" t="s">
        <v>76</v>
      </c>
      <c r="F743" s="514">
        <v>17229190.1366667</v>
      </c>
      <c r="G743" s="514">
        <v>17332016.256666701</v>
      </c>
      <c r="I743" s="514">
        <v>3</v>
      </c>
    </row>
    <row r="744" spans="2:9" x14ac:dyDescent="0.25">
      <c r="B744" s="514">
        <v>93</v>
      </c>
      <c r="C744" s="514" t="s">
        <v>105</v>
      </c>
      <c r="D744" s="514" t="s">
        <v>107</v>
      </c>
      <c r="E744" s="514" t="s">
        <v>77</v>
      </c>
      <c r="F744" s="514">
        <v>19716824.410909101</v>
      </c>
      <c r="G744" s="514">
        <v>19834262.7472727</v>
      </c>
      <c r="I744" s="514">
        <v>11</v>
      </c>
    </row>
    <row r="745" spans="2:9" x14ac:dyDescent="0.25">
      <c r="B745" s="514">
        <v>93</v>
      </c>
      <c r="C745" s="514" t="s">
        <v>105</v>
      </c>
      <c r="D745" s="514" t="s">
        <v>957</v>
      </c>
      <c r="E745" s="514" t="s">
        <v>957</v>
      </c>
      <c r="F745" s="514">
        <v>14443271.939999999</v>
      </c>
      <c r="G745" s="514">
        <v>14443271.939999999</v>
      </c>
      <c r="I745" s="514">
        <v>1</v>
      </c>
    </row>
    <row r="746" spans="2:9" x14ac:dyDescent="0.25">
      <c r="B746" s="514">
        <v>93</v>
      </c>
      <c r="C746" s="514" t="s">
        <v>105</v>
      </c>
      <c r="D746" s="514" t="s">
        <v>957</v>
      </c>
      <c r="E746" s="514" t="s">
        <v>984</v>
      </c>
      <c r="F746" s="514">
        <v>19387614.93</v>
      </c>
      <c r="G746" s="514">
        <v>19449272.719999999</v>
      </c>
      <c r="I746" s="514">
        <v>1</v>
      </c>
    </row>
    <row r="747" spans="2:9" x14ac:dyDescent="0.25">
      <c r="B747" s="514">
        <v>93</v>
      </c>
      <c r="C747" s="514" t="s">
        <v>105</v>
      </c>
      <c r="D747" s="514" t="s">
        <v>524</v>
      </c>
      <c r="E747" s="514" t="s">
        <v>703</v>
      </c>
      <c r="F747" s="514">
        <v>15720305.98</v>
      </c>
      <c r="G747" s="514">
        <v>15720305.98</v>
      </c>
      <c r="I747" s="514">
        <v>1</v>
      </c>
    </row>
    <row r="748" spans="2:9" x14ac:dyDescent="0.25">
      <c r="B748" s="514">
        <v>93</v>
      </c>
      <c r="C748" s="514" t="s">
        <v>105</v>
      </c>
      <c r="D748" s="514" t="s">
        <v>524</v>
      </c>
      <c r="E748" s="514" t="s">
        <v>1446</v>
      </c>
      <c r="F748" s="514">
        <v>16821606.91</v>
      </c>
      <c r="G748" s="514">
        <v>16878452.120000001</v>
      </c>
      <c r="I748" s="514">
        <v>1</v>
      </c>
    </row>
    <row r="749" spans="2:9" x14ac:dyDescent="0.25">
      <c r="B749" s="514">
        <v>93</v>
      </c>
      <c r="C749" s="514" t="s">
        <v>105</v>
      </c>
      <c r="D749" s="514" t="s">
        <v>108</v>
      </c>
      <c r="E749" s="514" t="s">
        <v>108</v>
      </c>
      <c r="F749" s="514">
        <v>19789892.899999999</v>
      </c>
      <c r="G749" s="514">
        <v>19875012.850000001</v>
      </c>
      <c r="I749" s="514">
        <v>3</v>
      </c>
    </row>
    <row r="750" spans="2:9" x14ac:dyDescent="0.25">
      <c r="B750" s="514">
        <v>94</v>
      </c>
      <c r="C750" s="514" t="s">
        <v>103</v>
      </c>
      <c r="D750" s="514" t="s">
        <v>109</v>
      </c>
      <c r="E750" s="514" t="s">
        <v>864</v>
      </c>
      <c r="F750" s="514">
        <v>14271651.66</v>
      </c>
      <c r="G750" s="514">
        <v>14403797.91</v>
      </c>
      <c r="I750" s="514">
        <v>1</v>
      </c>
    </row>
    <row r="751" spans="2:9" x14ac:dyDescent="0.25">
      <c r="B751" s="514">
        <v>96</v>
      </c>
      <c r="C751" s="514" t="s">
        <v>103</v>
      </c>
      <c r="D751" s="514" t="s">
        <v>861</v>
      </c>
      <c r="E751" s="514" t="s">
        <v>974</v>
      </c>
      <c r="F751" s="514">
        <v>25429343.73</v>
      </c>
      <c r="G751" s="514">
        <v>25613348.190000001</v>
      </c>
      <c r="I751" s="514">
        <v>1</v>
      </c>
    </row>
    <row r="752" spans="2:9" x14ac:dyDescent="0.25">
      <c r="B752" s="514">
        <v>96</v>
      </c>
      <c r="C752" s="514" t="s">
        <v>103</v>
      </c>
      <c r="D752" s="514" t="s">
        <v>859</v>
      </c>
      <c r="E752" s="514" t="s">
        <v>1328</v>
      </c>
      <c r="F752" s="514">
        <v>19813091.25</v>
      </c>
      <c r="G752" s="514">
        <v>19813091.25</v>
      </c>
      <c r="I752" s="514">
        <v>1</v>
      </c>
    </row>
    <row r="753" spans="2:9" x14ac:dyDescent="0.25">
      <c r="B753" s="514">
        <v>96</v>
      </c>
      <c r="C753" s="514" t="s">
        <v>11</v>
      </c>
      <c r="D753" s="514" t="s">
        <v>95</v>
      </c>
      <c r="E753" s="514" t="s">
        <v>979</v>
      </c>
      <c r="F753" s="514">
        <v>20076545.629999999</v>
      </c>
      <c r="G753" s="514">
        <v>20313091.260000002</v>
      </c>
      <c r="I753" s="514">
        <v>1</v>
      </c>
    </row>
    <row r="754" spans="2:9" x14ac:dyDescent="0.25">
      <c r="B754" s="514">
        <v>96</v>
      </c>
      <c r="C754" s="514" t="s">
        <v>73</v>
      </c>
      <c r="D754" s="514" t="s">
        <v>684</v>
      </c>
      <c r="E754" s="514" t="s">
        <v>1443</v>
      </c>
      <c r="F754" s="514">
        <v>19788647.436666701</v>
      </c>
      <c r="G754" s="514">
        <v>19835956.563333299</v>
      </c>
      <c r="I754" s="514">
        <v>3</v>
      </c>
    </row>
    <row r="755" spans="2:9" x14ac:dyDescent="0.25">
      <c r="B755" s="514">
        <v>101</v>
      </c>
      <c r="C755" s="514" t="s">
        <v>105</v>
      </c>
      <c r="D755" s="514" t="s">
        <v>497</v>
      </c>
      <c r="E755" s="514" t="s">
        <v>985</v>
      </c>
      <c r="F755" s="514">
        <v>14238620.189999999</v>
      </c>
      <c r="G755" s="514">
        <v>14362314.560000001</v>
      </c>
      <c r="I755" s="514">
        <v>1</v>
      </c>
    </row>
    <row r="756" spans="2:9" x14ac:dyDescent="0.25">
      <c r="B756" s="514">
        <v>116</v>
      </c>
      <c r="C756" s="514" t="s">
        <v>11</v>
      </c>
      <c r="D756" s="514" t="s">
        <v>104</v>
      </c>
      <c r="E756" s="514" t="s">
        <v>1329</v>
      </c>
      <c r="F756" s="514">
        <v>14921557.619999999</v>
      </c>
      <c r="G756" s="514">
        <v>15143115.24</v>
      </c>
      <c r="I756" s="514">
        <v>1</v>
      </c>
    </row>
    <row r="757" spans="2:9" x14ac:dyDescent="0.25">
      <c r="B757" s="514">
        <v>116</v>
      </c>
      <c r="C757" s="514" t="s">
        <v>11</v>
      </c>
      <c r="D757" s="514" t="s">
        <v>104</v>
      </c>
      <c r="E757" s="514" t="s">
        <v>862</v>
      </c>
      <c r="F757" s="514">
        <v>14921557.619999999</v>
      </c>
      <c r="G757" s="514">
        <v>15143115.24</v>
      </c>
      <c r="I757" s="514">
        <v>1</v>
      </c>
    </row>
    <row r="758" spans="2:9" x14ac:dyDescent="0.25">
      <c r="B758" s="514">
        <v>116</v>
      </c>
      <c r="C758" s="514" t="s">
        <v>11</v>
      </c>
      <c r="D758" s="514" t="s">
        <v>95</v>
      </c>
      <c r="E758" s="514" t="s">
        <v>96</v>
      </c>
      <c r="F758" s="514">
        <v>14921557.619999999</v>
      </c>
      <c r="G758" s="514">
        <v>15143115.24</v>
      </c>
      <c r="I758" s="514">
        <v>1</v>
      </c>
    </row>
    <row r="759" spans="2:9" x14ac:dyDescent="0.25">
      <c r="B759" s="514">
        <v>116</v>
      </c>
      <c r="C759" s="514" t="s">
        <v>73</v>
      </c>
      <c r="D759" s="514" t="s">
        <v>684</v>
      </c>
      <c r="E759" s="514" t="s">
        <v>723</v>
      </c>
      <c r="F759" s="514">
        <v>17217901.710000001</v>
      </c>
      <c r="G759" s="514">
        <v>17259890.789999999</v>
      </c>
      <c r="I759" s="514">
        <v>1</v>
      </c>
    </row>
    <row r="760" spans="2:9" x14ac:dyDescent="0.25">
      <c r="B760" s="514">
        <v>116</v>
      </c>
      <c r="C760" s="514" t="s">
        <v>74</v>
      </c>
      <c r="D760" s="514" t="s">
        <v>74</v>
      </c>
      <c r="E760" s="514" t="s">
        <v>846</v>
      </c>
      <c r="F760" s="514">
        <v>14299842.890000001</v>
      </c>
      <c r="G760" s="514">
        <v>14428346.98</v>
      </c>
      <c r="I760" s="514">
        <v>1</v>
      </c>
    </row>
    <row r="761" spans="2:9" x14ac:dyDescent="0.25">
      <c r="B761" s="514">
        <v>116</v>
      </c>
      <c r="C761" s="514" t="s">
        <v>74</v>
      </c>
      <c r="D761" s="514" t="s">
        <v>74</v>
      </c>
      <c r="E761" s="514" t="s">
        <v>1326</v>
      </c>
      <c r="F761" s="514">
        <v>14214173.49</v>
      </c>
      <c r="G761" s="514">
        <v>14428346.98</v>
      </c>
      <c r="I761" s="514">
        <v>1</v>
      </c>
    </row>
    <row r="762" spans="2:9" x14ac:dyDescent="0.25">
      <c r="B762" s="514">
        <v>116</v>
      </c>
      <c r="C762" s="514" t="s">
        <v>74</v>
      </c>
      <c r="D762" s="514" t="s">
        <v>844</v>
      </c>
      <c r="E762" s="514" t="s">
        <v>845</v>
      </c>
      <c r="F762" s="514">
        <v>14929326.369999999</v>
      </c>
      <c r="G762" s="514">
        <v>15158652.74</v>
      </c>
      <c r="I762" s="514">
        <v>1</v>
      </c>
    </row>
    <row r="763" spans="2:9" x14ac:dyDescent="0.25">
      <c r="B763" s="514">
        <v>117</v>
      </c>
      <c r="C763" s="514" t="s">
        <v>74</v>
      </c>
      <c r="D763" s="514" t="s">
        <v>867</v>
      </c>
      <c r="E763" s="514" t="s">
        <v>1430</v>
      </c>
      <c r="F763" s="514">
        <v>12950155.630000001</v>
      </c>
      <c r="G763" s="514">
        <v>13048793.76</v>
      </c>
      <c r="I763" s="514">
        <v>1</v>
      </c>
    </row>
    <row r="764" spans="2:9" x14ac:dyDescent="0.25">
      <c r="B764" s="514">
        <v>4</v>
      </c>
      <c r="C764" s="514" t="s">
        <v>103</v>
      </c>
      <c r="D764" s="514" t="s">
        <v>859</v>
      </c>
      <c r="E764" s="514" t="s">
        <v>1407</v>
      </c>
      <c r="F764" s="514">
        <v>22365054.02</v>
      </c>
      <c r="G764" s="514">
        <v>22365054.02</v>
      </c>
      <c r="I764" s="514">
        <v>1</v>
      </c>
    </row>
    <row r="765" spans="2:9" x14ac:dyDescent="0.25">
      <c r="B765" s="514">
        <v>4</v>
      </c>
      <c r="C765" s="514" t="s">
        <v>103</v>
      </c>
      <c r="D765" s="514" t="s">
        <v>859</v>
      </c>
      <c r="E765" s="514" t="s">
        <v>1502</v>
      </c>
      <c r="F765" s="514">
        <v>23062641.25</v>
      </c>
      <c r="G765" s="514">
        <v>23062641.25</v>
      </c>
      <c r="I765" s="514">
        <v>1</v>
      </c>
    </row>
    <row r="766" spans="2:9" x14ac:dyDescent="0.25">
      <c r="B766" s="514">
        <v>4</v>
      </c>
      <c r="C766" s="514" t="s">
        <v>103</v>
      </c>
      <c r="D766" s="514" t="s">
        <v>109</v>
      </c>
      <c r="E766" s="514" t="s">
        <v>82</v>
      </c>
      <c r="F766" s="514">
        <v>22406563.629999999</v>
      </c>
      <c r="G766" s="514">
        <v>22597912.039999999</v>
      </c>
      <c r="I766" s="514">
        <v>1</v>
      </c>
    </row>
    <row r="767" spans="2:9" x14ac:dyDescent="0.25">
      <c r="B767" s="514">
        <v>4</v>
      </c>
      <c r="C767" s="514" t="s">
        <v>11</v>
      </c>
      <c r="D767" s="514" t="s">
        <v>95</v>
      </c>
      <c r="E767" s="514" t="s">
        <v>963</v>
      </c>
      <c r="F767" s="514">
        <v>15553198.800000001</v>
      </c>
      <c r="G767" s="514">
        <v>15709369.720000001</v>
      </c>
      <c r="I767" s="514">
        <v>1</v>
      </c>
    </row>
    <row r="768" spans="2:9" x14ac:dyDescent="0.25">
      <c r="B768" s="514">
        <v>4</v>
      </c>
      <c r="C768" s="514" t="s">
        <v>11</v>
      </c>
      <c r="D768" s="514" t="s">
        <v>95</v>
      </c>
      <c r="E768" s="514" t="s">
        <v>979</v>
      </c>
      <c r="F768" s="514">
        <v>15565162.68</v>
      </c>
      <c r="G768" s="514">
        <v>15726460.970000001</v>
      </c>
      <c r="I768" s="514">
        <v>1</v>
      </c>
    </row>
    <row r="769" spans="2:9" x14ac:dyDescent="0.25">
      <c r="B769" s="514">
        <v>4</v>
      </c>
      <c r="C769" s="514" t="s">
        <v>11</v>
      </c>
      <c r="D769" s="514" t="s">
        <v>84</v>
      </c>
      <c r="E769" s="514" t="s">
        <v>84</v>
      </c>
      <c r="F769" s="514">
        <v>22779259.620000001</v>
      </c>
      <c r="G769" s="514">
        <v>22838066.25</v>
      </c>
      <c r="I769" s="514">
        <v>1</v>
      </c>
    </row>
    <row r="770" spans="2:9" x14ac:dyDescent="0.25">
      <c r="B770" s="514">
        <v>4</v>
      </c>
      <c r="C770" s="514" t="s">
        <v>12</v>
      </c>
      <c r="D770" s="514" t="s">
        <v>85</v>
      </c>
      <c r="E770" s="514" t="s">
        <v>1375</v>
      </c>
      <c r="F770" s="514">
        <v>19266717</v>
      </c>
      <c r="G770" s="514">
        <v>19441024.289999999</v>
      </c>
      <c r="I770" s="514">
        <v>1</v>
      </c>
    </row>
    <row r="771" spans="2:9" x14ac:dyDescent="0.25">
      <c r="B771" s="514">
        <v>4</v>
      </c>
      <c r="C771" s="514" t="s">
        <v>74</v>
      </c>
      <c r="D771" s="514" t="s">
        <v>97</v>
      </c>
      <c r="E771" s="514" t="s">
        <v>616</v>
      </c>
      <c r="F771" s="514">
        <v>16739648.51</v>
      </c>
      <c r="G771" s="514">
        <v>16792942.789999999</v>
      </c>
      <c r="I771" s="514">
        <v>1</v>
      </c>
    </row>
    <row r="772" spans="2:9" x14ac:dyDescent="0.25">
      <c r="B772" s="514">
        <v>4</v>
      </c>
      <c r="C772" s="514" t="s">
        <v>74</v>
      </c>
      <c r="D772" s="514" t="s">
        <v>843</v>
      </c>
      <c r="E772" s="514" t="s">
        <v>1051</v>
      </c>
      <c r="F772" s="514">
        <v>21646462.550000001</v>
      </c>
      <c r="G772" s="514">
        <v>21646462.550000001</v>
      </c>
      <c r="I772" s="514">
        <v>1</v>
      </c>
    </row>
    <row r="773" spans="2:9" x14ac:dyDescent="0.25">
      <c r="B773" s="514">
        <v>4</v>
      </c>
      <c r="C773" s="514" t="s">
        <v>105</v>
      </c>
      <c r="D773" s="514" t="s">
        <v>107</v>
      </c>
      <c r="E773" s="514" t="s">
        <v>76</v>
      </c>
      <c r="F773" s="514">
        <v>20566929.359999999</v>
      </c>
      <c r="G773" s="514">
        <v>20778221.600000001</v>
      </c>
      <c r="I773" s="514">
        <v>1</v>
      </c>
    </row>
    <row r="774" spans="2:9" x14ac:dyDescent="0.25">
      <c r="B774" s="514">
        <v>4</v>
      </c>
      <c r="C774" s="514" t="s">
        <v>105</v>
      </c>
      <c r="D774" s="514" t="s">
        <v>107</v>
      </c>
      <c r="E774" s="514" t="s">
        <v>77</v>
      </c>
      <c r="F774" s="514">
        <v>22862558.498</v>
      </c>
      <c r="G774" s="514">
        <v>22951103.534000002</v>
      </c>
      <c r="I774" s="514">
        <v>5</v>
      </c>
    </row>
    <row r="775" spans="2:9" x14ac:dyDescent="0.25">
      <c r="B775" s="514">
        <v>4</v>
      </c>
      <c r="C775" s="514" t="s">
        <v>105</v>
      </c>
      <c r="D775" s="514" t="s">
        <v>524</v>
      </c>
      <c r="E775" s="514" t="s">
        <v>524</v>
      </c>
      <c r="F775" s="514">
        <v>19249249.899999999</v>
      </c>
      <c r="G775" s="514">
        <v>19249249.899999999</v>
      </c>
      <c r="I775" s="514">
        <v>1</v>
      </c>
    </row>
    <row r="776" spans="2:9" x14ac:dyDescent="0.25">
      <c r="B776" s="514">
        <v>4</v>
      </c>
      <c r="C776" s="514" t="s">
        <v>105</v>
      </c>
      <c r="D776" s="514" t="s">
        <v>108</v>
      </c>
      <c r="E776" s="514" t="s">
        <v>1386</v>
      </c>
      <c r="F776" s="514">
        <v>18583131.329999998</v>
      </c>
      <c r="G776" s="514">
        <v>18752733.93</v>
      </c>
      <c r="I776" s="514">
        <v>1</v>
      </c>
    </row>
    <row r="777" spans="2:9" x14ac:dyDescent="0.25">
      <c r="B777" s="514">
        <v>14</v>
      </c>
      <c r="C777" s="514" t="s">
        <v>103</v>
      </c>
      <c r="D777" s="514" t="s">
        <v>949</v>
      </c>
      <c r="E777" s="514" t="s">
        <v>1447</v>
      </c>
      <c r="F777" s="514">
        <v>4615936.92</v>
      </c>
      <c r="G777" s="514">
        <v>4688790.8600000003</v>
      </c>
      <c r="I777" s="514">
        <v>1</v>
      </c>
    </row>
    <row r="778" spans="2:9" x14ac:dyDescent="0.25">
      <c r="B778" s="514">
        <v>14</v>
      </c>
      <c r="C778" s="514" t="s">
        <v>103</v>
      </c>
      <c r="D778" s="514" t="s">
        <v>679</v>
      </c>
      <c r="E778" s="514" t="s">
        <v>680</v>
      </c>
      <c r="F778" s="514">
        <v>17706771.960000001</v>
      </c>
      <c r="G778" s="514">
        <v>17706771.960000001</v>
      </c>
      <c r="I778" s="514">
        <v>1</v>
      </c>
    </row>
    <row r="779" spans="2:9" x14ac:dyDescent="0.25">
      <c r="B779" s="514">
        <v>22</v>
      </c>
      <c r="C779" s="514" t="s">
        <v>103</v>
      </c>
      <c r="D779" s="514" t="s">
        <v>103</v>
      </c>
      <c r="E779" s="514" t="s">
        <v>1411</v>
      </c>
      <c r="F779" s="514">
        <v>30000000</v>
      </c>
      <c r="G779" s="514">
        <v>48933333.333333299</v>
      </c>
      <c r="I779" s="514">
        <v>3</v>
      </c>
    </row>
    <row r="780" spans="2:9" x14ac:dyDescent="0.25">
      <c r="B780" s="514">
        <v>28</v>
      </c>
      <c r="C780" s="514" t="s">
        <v>11</v>
      </c>
      <c r="D780" s="514" t="s">
        <v>95</v>
      </c>
      <c r="E780" s="514" t="s">
        <v>96</v>
      </c>
      <c r="F780" s="514">
        <v>24303788.960000001</v>
      </c>
      <c r="G780" s="514">
        <v>24364209.960000001</v>
      </c>
      <c r="I780" s="514">
        <v>1</v>
      </c>
    </row>
    <row r="781" spans="2:9" x14ac:dyDescent="0.25">
      <c r="B781" s="514">
        <v>28</v>
      </c>
      <c r="C781" s="514" t="s">
        <v>11</v>
      </c>
      <c r="D781" s="514" t="s">
        <v>99</v>
      </c>
      <c r="E781" s="514" t="s">
        <v>862</v>
      </c>
      <c r="F781" s="514">
        <v>19728121.949999999</v>
      </c>
      <c r="G781" s="514">
        <v>19780135.5</v>
      </c>
      <c r="I781" s="514">
        <v>1</v>
      </c>
    </row>
    <row r="782" spans="2:9" x14ac:dyDescent="0.25">
      <c r="B782" s="514">
        <v>28</v>
      </c>
      <c r="C782" s="514" t="s">
        <v>11</v>
      </c>
      <c r="D782" s="514" t="s">
        <v>99</v>
      </c>
      <c r="E782" s="514" t="s">
        <v>968</v>
      </c>
      <c r="F782" s="514">
        <v>19223130.59</v>
      </c>
      <c r="G782" s="514">
        <v>19274589.539999999</v>
      </c>
      <c r="I782" s="514">
        <v>1</v>
      </c>
    </row>
    <row r="783" spans="2:9" x14ac:dyDescent="0.25">
      <c r="B783" s="514">
        <v>28</v>
      </c>
      <c r="C783" s="514" t="s">
        <v>73</v>
      </c>
      <c r="D783" s="514" t="s">
        <v>86</v>
      </c>
      <c r="E783" s="514" t="s">
        <v>1397</v>
      </c>
      <c r="F783" s="514">
        <v>24318464.465714298</v>
      </c>
      <c r="G783" s="514">
        <v>24433225.002142899</v>
      </c>
      <c r="I783" s="514">
        <v>28</v>
      </c>
    </row>
    <row r="784" spans="2:9" x14ac:dyDescent="0.25">
      <c r="B784" s="514">
        <v>28</v>
      </c>
      <c r="C784" s="514" t="s">
        <v>73</v>
      </c>
      <c r="D784" s="514" t="s">
        <v>840</v>
      </c>
      <c r="E784" s="514" t="s">
        <v>840</v>
      </c>
      <c r="F784" s="514">
        <v>19780354.155000001</v>
      </c>
      <c r="G784" s="514">
        <v>19832796.754999999</v>
      </c>
      <c r="I784" s="514">
        <v>2</v>
      </c>
    </row>
    <row r="785" spans="2:9" x14ac:dyDescent="0.25">
      <c r="B785" s="514">
        <v>32</v>
      </c>
      <c r="C785" s="514" t="s">
        <v>12</v>
      </c>
      <c r="D785" s="514" t="s">
        <v>85</v>
      </c>
      <c r="E785" s="514" t="s">
        <v>987</v>
      </c>
      <c r="F785" s="514">
        <v>22289757.93</v>
      </c>
      <c r="G785" s="514">
        <v>22289757.93</v>
      </c>
      <c r="I785" s="514">
        <v>1</v>
      </c>
    </row>
    <row r="786" spans="2:9" x14ac:dyDescent="0.25">
      <c r="B786" s="514">
        <v>32</v>
      </c>
      <c r="C786" s="514" t="s">
        <v>105</v>
      </c>
      <c r="D786" s="514" t="s">
        <v>105</v>
      </c>
      <c r="E786" s="514" t="s">
        <v>988</v>
      </c>
      <c r="F786" s="514">
        <v>21149083.890000001</v>
      </c>
      <c r="G786" s="514">
        <v>21149083.890000001</v>
      </c>
      <c r="I786" s="514">
        <v>1</v>
      </c>
    </row>
    <row r="787" spans="2:9" x14ac:dyDescent="0.25">
      <c r="B787" s="514">
        <v>32</v>
      </c>
      <c r="C787" s="514" t="s">
        <v>105</v>
      </c>
      <c r="D787" s="514" t="s">
        <v>105</v>
      </c>
      <c r="E787" s="514" t="s">
        <v>991</v>
      </c>
      <c r="F787" s="514">
        <v>21149083.890000001</v>
      </c>
      <c r="G787" s="514">
        <v>21149083.890000001</v>
      </c>
      <c r="I787" s="514">
        <v>1</v>
      </c>
    </row>
    <row r="788" spans="2:9" x14ac:dyDescent="0.25">
      <c r="B788" s="514">
        <v>32</v>
      </c>
      <c r="C788" s="514" t="s">
        <v>105</v>
      </c>
      <c r="D788" s="514" t="s">
        <v>107</v>
      </c>
      <c r="E788" s="514" t="s">
        <v>542</v>
      </c>
      <c r="F788" s="514">
        <v>25222794.379999999</v>
      </c>
      <c r="G788" s="514">
        <v>25222794.379999999</v>
      </c>
      <c r="I788" s="514">
        <v>2</v>
      </c>
    </row>
    <row r="789" spans="2:9" x14ac:dyDescent="0.25">
      <c r="B789" s="514">
        <v>32</v>
      </c>
      <c r="C789" s="514" t="s">
        <v>105</v>
      </c>
      <c r="D789" s="514" t="s">
        <v>108</v>
      </c>
      <c r="E789" s="514" t="s">
        <v>625</v>
      </c>
      <c r="F789" s="514">
        <v>19946165.800000001</v>
      </c>
      <c r="G789" s="514">
        <v>19946165.800000001</v>
      </c>
      <c r="I789" s="514">
        <v>2</v>
      </c>
    </row>
    <row r="790" spans="2:9" x14ac:dyDescent="0.25">
      <c r="B790" s="514">
        <v>87</v>
      </c>
      <c r="C790" s="514" t="s">
        <v>103</v>
      </c>
      <c r="D790" s="514" t="s">
        <v>109</v>
      </c>
      <c r="E790" s="514" t="s">
        <v>1054</v>
      </c>
      <c r="F790" s="514">
        <v>14088619.51</v>
      </c>
      <c r="G790" s="514">
        <v>14088619.51</v>
      </c>
      <c r="I790" s="514">
        <v>1</v>
      </c>
    </row>
    <row r="791" spans="2:9" x14ac:dyDescent="0.25">
      <c r="B791" s="514">
        <v>87</v>
      </c>
      <c r="C791" s="514" t="s">
        <v>11</v>
      </c>
      <c r="D791" s="514" t="s">
        <v>99</v>
      </c>
      <c r="E791" s="514" t="s">
        <v>862</v>
      </c>
      <c r="F791" s="514">
        <v>31512036.646666698</v>
      </c>
      <c r="G791" s="514">
        <v>31548335.640000001</v>
      </c>
      <c r="I791" s="514">
        <v>3</v>
      </c>
    </row>
    <row r="792" spans="2:9" x14ac:dyDescent="0.25">
      <c r="B792" s="514">
        <v>87</v>
      </c>
      <c r="C792" s="514" t="s">
        <v>73</v>
      </c>
      <c r="D792" s="514" t="s">
        <v>635</v>
      </c>
      <c r="E792" s="514" t="s">
        <v>955</v>
      </c>
      <c r="F792" s="514">
        <v>24598868.920000002</v>
      </c>
      <c r="G792" s="514">
        <v>24598868.920000002</v>
      </c>
      <c r="I792" s="514">
        <v>1</v>
      </c>
    </row>
    <row r="793" spans="2:9" x14ac:dyDescent="0.25">
      <c r="B793" s="514">
        <v>88</v>
      </c>
      <c r="C793" s="514" t="s">
        <v>103</v>
      </c>
      <c r="D793" s="514" t="s">
        <v>109</v>
      </c>
      <c r="E793" s="514" t="s">
        <v>959</v>
      </c>
      <c r="F793" s="514">
        <v>13911481.789999999</v>
      </c>
      <c r="G793" s="514">
        <v>14041545.42</v>
      </c>
      <c r="I793" s="514">
        <v>1</v>
      </c>
    </row>
    <row r="794" spans="2:9" x14ac:dyDescent="0.25">
      <c r="B794" s="514">
        <v>88</v>
      </c>
      <c r="C794" s="514" t="s">
        <v>103</v>
      </c>
      <c r="D794" s="514" t="s">
        <v>109</v>
      </c>
      <c r="E794" s="514" t="s">
        <v>972</v>
      </c>
      <c r="F794" s="514">
        <v>18870765.850000001</v>
      </c>
      <c r="G794" s="514">
        <v>19029665.5</v>
      </c>
      <c r="I794" s="514">
        <v>1</v>
      </c>
    </row>
    <row r="795" spans="2:9" x14ac:dyDescent="0.25">
      <c r="B795" s="514">
        <v>88</v>
      </c>
      <c r="C795" s="514" t="s">
        <v>73</v>
      </c>
      <c r="D795" s="514" t="s">
        <v>635</v>
      </c>
      <c r="E795" s="514" t="s">
        <v>955</v>
      </c>
      <c r="F795" s="514">
        <v>18227109.239999998</v>
      </c>
      <c r="G795" s="514">
        <v>18279010.27</v>
      </c>
      <c r="I795" s="514">
        <v>1</v>
      </c>
    </row>
    <row r="796" spans="2:9" x14ac:dyDescent="0.25">
      <c r="B796" s="514">
        <v>88</v>
      </c>
      <c r="C796" s="514" t="s">
        <v>74</v>
      </c>
      <c r="D796" s="514" t="s">
        <v>72</v>
      </c>
      <c r="E796" s="514" t="s">
        <v>958</v>
      </c>
      <c r="F796" s="514">
        <v>18989788.09</v>
      </c>
      <c r="G796" s="514">
        <v>19044306.289999999</v>
      </c>
      <c r="I796" s="514">
        <v>1</v>
      </c>
    </row>
    <row r="797" spans="2:9" x14ac:dyDescent="0.25">
      <c r="B797" s="514">
        <v>92</v>
      </c>
      <c r="C797" s="514" t="s">
        <v>103</v>
      </c>
      <c r="D797" s="514" t="s">
        <v>847</v>
      </c>
      <c r="E797" s="514" t="s">
        <v>848</v>
      </c>
      <c r="F797" s="514">
        <v>13337000</v>
      </c>
      <c r="G797" s="514">
        <v>13891904.880000001</v>
      </c>
      <c r="I797" s="514">
        <v>1</v>
      </c>
    </row>
    <row r="798" spans="2:9" x14ac:dyDescent="0.25">
      <c r="B798" s="514">
        <v>93</v>
      </c>
      <c r="C798" s="514" t="s">
        <v>103</v>
      </c>
      <c r="D798" s="514" t="s">
        <v>103</v>
      </c>
      <c r="E798" s="514" t="s">
        <v>1331</v>
      </c>
      <c r="F798" s="514">
        <v>25499218.879999999</v>
      </c>
      <c r="G798" s="514">
        <v>25713169.829999998</v>
      </c>
      <c r="I798" s="514">
        <v>1</v>
      </c>
    </row>
    <row r="799" spans="2:9" x14ac:dyDescent="0.25">
      <c r="B799" s="514">
        <v>93</v>
      </c>
      <c r="C799" s="514" t="s">
        <v>103</v>
      </c>
      <c r="D799" s="514" t="s">
        <v>94</v>
      </c>
      <c r="E799" s="514" t="s">
        <v>1480</v>
      </c>
      <c r="F799" s="514">
        <v>15239964</v>
      </c>
      <c r="G799" s="514">
        <v>15496454</v>
      </c>
      <c r="I799" s="514">
        <v>1</v>
      </c>
    </row>
    <row r="800" spans="2:9" x14ac:dyDescent="0.25">
      <c r="B800" s="514">
        <v>93</v>
      </c>
      <c r="C800" s="514" t="s">
        <v>103</v>
      </c>
      <c r="D800" s="514" t="s">
        <v>109</v>
      </c>
      <c r="E800" s="514" t="s">
        <v>851</v>
      </c>
      <c r="F800" s="514">
        <v>19317954.039999999</v>
      </c>
      <c r="G800" s="514">
        <v>19350779.760000002</v>
      </c>
      <c r="I800" s="514">
        <v>1</v>
      </c>
    </row>
    <row r="801" spans="2:9" x14ac:dyDescent="0.25">
      <c r="B801" s="514">
        <v>93</v>
      </c>
      <c r="C801" s="514" t="s">
        <v>11</v>
      </c>
      <c r="D801" s="514" t="s">
        <v>83</v>
      </c>
      <c r="E801" s="514" t="s">
        <v>1059</v>
      </c>
      <c r="F801" s="514">
        <v>27871190.109999999</v>
      </c>
      <c r="G801" s="514">
        <v>27911190.109999999</v>
      </c>
      <c r="I801" s="514">
        <v>2</v>
      </c>
    </row>
    <row r="802" spans="2:9" x14ac:dyDescent="0.25">
      <c r="B802" s="514">
        <v>93</v>
      </c>
      <c r="C802" s="514" t="s">
        <v>11</v>
      </c>
      <c r="D802" s="514" t="s">
        <v>84</v>
      </c>
      <c r="E802" s="514" t="s">
        <v>1324</v>
      </c>
      <c r="F802" s="514">
        <v>17180633.239999998</v>
      </c>
      <c r="G802" s="514">
        <v>17231314.710000001</v>
      </c>
      <c r="I802" s="514">
        <v>2</v>
      </c>
    </row>
    <row r="803" spans="2:9" x14ac:dyDescent="0.25">
      <c r="B803" s="514">
        <v>93</v>
      </c>
      <c r="C803" s="514" t="s">
        <v>11</v>
      </c>
      <c r="D803" s="514" t="s">
        <v>99</v>
      </c>
      <c r="E803" s="514" t="s">
        <v>862</v>
      </c>
      <c r="F803" s="514">
        <v>16402314.720000001</v>
      </c>
      <c r="G803" s="514">
        <v>16570449.6</v>
      </c>
      <c r="I803" s="514">
        <v>1</v>
      </c>
    </row>
    <row r="804" spans="2:9" x14ac:dyDescent="0.25">
      <c r="B804" s="514">
        <v>93</v>
      </c>
      <c r="C804" s="514" t="s">
        <v>12</v>
      </c>
      <c r="D804" s="514" t="s">
        <v>12</v>
      </c>
      <c r="E804" s="514" t="s">
        <v>1470</v>
      </c>
      <c r="F804" s="514">
        <v>42840052.219999999</v>
      </c>
      <c r="G804" s="514">
        <v>43083884.954999998</v>
      </c>
      <c r="I804" s="514">
        <v>2</v>
      </c>
    </row>
    <row r="805" spans="2:9" x14ac:dyDescent="0.25">
      <c r="B805" s="514">
        <v>93</v>
      </c>
      <c r="C805" s="514" t="s">
        <v>12</v>
      </c>
      <c r="D805" s="514" t="s">
        <v>12</v>
      </c>
      <c r="E805" s="514" t="s">
        <v>1055</v>
      </c>
      <c r="F805" s="514">
        <v>39879942.309199996</v>
      </c>
      <c r="G805" s="514">
        <v>40053559.322400004</v>
      </c>
      <c r="I805" s="514">
        <v>25</v>
      </c>
    </row>
    <row r="806" spans="2:9" x14ac:dyDescent="0.25">
      <c r="B806" s="514">
        <v>93</v>
      </c>
      <c r="C806" s="514" t="s">
        <v>13</v>
      </c>
      <c r="D806" s="514" t="s">
        <v>106</v>
      </c>
      <c r="E806" s="514" t="s">
        <v>634</v>
      </c>
      <c r="F806" s="514">
        <v>21098833</v>
      </c>
      <c r="G806" s="514">
        <v>21158833</v>
      </c>
      <c r="I806" s="514">
        <v>2</v>
      </c>
    </row>
    <row r="807" spans="2:9" x14ac:dyDescent="0.25">
      <c r="B807" s="514">
        <v>93</v>
      </c>
      <c r="C807" s="514" t="s">
        <v>13</v>
      </c>
      <c r="D807" s="514" t="s">
        <v>106</v>
      </c>
      <c r="E807" s="514" t="s">
        <v>540</v>
      </c>
      <c r="F807" s="514">
        <v>13005400</v>
      </c>
      <c r="G807" s="514">
        <v>13130400</v>
      </c>
      <c r="I807" s="514">
        <v>1</v>
      </c>
    </row>
    <row r="808" spans="2:9" x14ac:dyDescent="0.25">
      <c r="B808" s="514">
        <v>93</v>
      </c>
      <c r="C808" s="514" t="s">
        <v>74</v>
      </c>
      <c r="D808" s="514" t="s">
        <v>74</v>
      </c>
      <c r="E808" s="514" t="s">
        <v>1409</v>
      </c>
      <c r="F808" s="514">
        <v>18165148.370000001</v>
      </c>
      <c r="G808" s="514">
        <v>18165148.370000001</v>
      </c>
      <c r="I808" s="514">
        <v>3</v>
      </c>
    </row>
    <row r="809" spans="2:9" x14ac:dyDescent="0.25">
      <c r="B809" s="514">
        <v>93</v>
      </c>
      <c r="C809" s="514" t="s">
        <v>74</v>
      </c>
      <c r="D809" s="514" t="s">
        <v>74</v>
      </c>
      <c r="E809" s="514" t="s">
        <v>846</v>
      </c>
      <c r="F809" s="514">
        <v>17328621.809999999</v>
      </c>
      <c r="G809" s="514">
        <v>17355889.27</v>
      </c>
      <c r="I809" s="514">
        <v>2</v>
      </c>
    </row>
    <row r="810" spans="2:9" x14ac:dyDescent="0.25">
      <c r="B810" s="514">
        <v>93</v>
      </c>
      <c r="C810" s="514" t="s">
        <v>74</v>
      </c>
      <c r="D810" s="514" t="s">
        <v>72</v>
      </c>
      <c r="E810" s="514" t="s">
        <v>856</v>
      </c>
      <c r="F810" s="514">
        <v>15207775</v>
      </c>
      <c r="G810" s="514">
        <v>15505550</v>
      </c>
      <c r="I810" s="514">
        <v>1</v>
      </c>
    </row>
    <row r="811" spans="2:9" x14ac:dyDescent="0.25">
      <c r="B811" s="514">
        <v>93</v>
      </c>
      <c r="C811" s="514" t="s">
        <v>74</v>
      </c>
      <c r="D811" s="514" t="s">
        <v>844</v>
      </c>
      <c r="E811" s="514" t="s">
        <v>845</v>
      </c>
      <c r="F811" s="514">
        <v>30723382.579999998</v>
      </c>
      <c r="G811" s="514">
        <v>30723382.579999998</v>
      </c>
      <c r="I811" s="514">
        <v>1</v>
      </c>
    </row>
    <row r="812" spans="2:9" x14ac:dyDescent="0.25">
      <c r="B812" s="514">
        <v>93</v>
      </c>
      <c r="C812" s="514" t="s">
        <v>74</v>
      </c>
      <c r="D812" s="514" t="s">
        <v>87</v>
      </c>
      <c r="E812" s="514" t="s">
        <v>1050</v>
      </c>
      <c r="F812" s="514">
        <v>13753123.42</v>
      </c>
      <c r="G812" s="514">
        <v>13753123.42</v>
      </c>
      <c r="I812" s="514">
        <v>1</v>
      </c>
    </row>
    <row r="813" spans="2:9" x14ac:dyDescent="0.25">
      <c r="B813" s="514">
        <v>93</v>
      </c>
      <c r="C813" s="514" t="s">
        <v>105</v>
      </c>
      <c r="D813" s="514" t="s">
        <v>107</v>
      </c>
      <c r="E813" s="514" t="s">
        <v>76</v>
      </c>
      <c r="F813" s="514">
        <v>19462900.710000001</v>
      </c>
      <c r="G813" s="514">
        <v>19775801.43</v>
      </c>
      <c r="I813" s="514">
        <v>1</v>
      </c>
    </row>
    <row r="814" spans="2:9" x14ac:dyDescent="0.25">
      <c r="B814" s="514">
        <v>93</v>
      </c>
      <c r="C814" s="514" t="s">
        <v>105</v>
      </c>
      <c r="D814" s="514" t="s">
        <v>107</v>
      </c>
      <c r="E814" s="514" t="s">
        <v>92</v>
      </c>
      <c r="F814" s="514">
        <v>20539920.105</v>
      </c>
      <c r="G814" s="514">
        <v>20726972.015000001</v>
      </c>
      <c r="I814" s="514">
        <v>2</v>
      </c>
    </row>
    <row r="815" spans="2:9" x14ac:dyDescent="0.25">
      <c r="B815" s="514">
        <v>93</v>
      </c>
      <c r="C815" s="514" t="s">
        <v>105</v>
      </c>
      <c r="D815" s="514" t="s">
        <v>107</v>
      </c>
      <c r="E815" s="514" t="s">
        <v>77</v>
      </c>
      <c r="F815" s="514">
        <v>19487212.622000001</v>
      </c>
      <c r="G815" s="514">
        <v>20153726.890000001</v>
      </c>
      <c r="I815" s="514">
        <v>5</v>
      </c>
    </row>
    <row r="816" spans="2:9" x14ac:dyDescent="0.25">
      <c r="B816" s="514">
        <v>93</v>
      </c>
      <c r="C816" s="514" t="s">
        <v>105</v>
      </c>
      <c r="D816" s="514" t="s">
        <v>524</v>
      </c>
      <c r="E816" s="514" t="s">
        <v>1446</v>
      </c>
      <c r="F816" s="514">
        <v>19235811.59</v>
      </c>
      <c r="G816" s="514">
        <v>19418730.850000001</v>
      </c>
      <c r="I816" s="514">
        <v>1</v>
      </c>
    </row>
    <row r="817" spans="2:9" x14ac:dyDescent="0.25">
      <c r="B817" s="514">
        <v>93</v>
      </c>
      <c r="C817" s="514" t="s">
        <v>105</v>
      </c>
      <c r="D817" s="514" t="s">
        <v>108</v>
      </c>
      <c r="E817" s="514" t="s">
        <v>108</v>
      </c>
      <c r="F817" s="514">
        <v>19564922.239999998</v>
      </c>
      <c r="G817" s="514">
        <v>19659076.690000001</v>
      </c>
      <c r="I817" s="514">
        <v>2</v>
      </c>
    </row>
    <row r="818" spans="2:9" x14ac:dyDescent="0.25">
      <c r="B818" s="514">
        <v>93</v>
      </c>
      <c r="C818" s="514" t="s">
        <v>105</v>
      </c>
      <c r="D818" s="514" t="s">
        <v>108</v>
      </c>
      <c r="E818" s="514" t="s">
        <v>1386</v>
      </c>
      <c r="F818" s="514">
        <v>19338738.359999999</v>
      </c>
      <c r="G818" s="514">
        <v>19399868.27</v>
      </c>
      <c r="I818" s="514">
        <v>1</v>
      </c>
    </row>
    <row r="819" spans="2:9" x14ac:dyDescent="0.25">
      <c r="B819" s="514">
        <v>101</v>
      </c>
      <c r="C819" s="514" t="s">
        <v>11</v>
      </c>
      <c r="D819" s="514" t="s">
        <v>95</v>
      </c>
      <c r="E819" s="514" t="s">
        <v>96</v>
      </c>
      <c r="F819" s="514">
        <v>27298834.289999999</v>
      </c>
      <c r="G819" s="514">
        <v>27298834.289999999</v>
      </c>
      <c r="I819" s="514">
        <v>1</v>
      </c>
    </row>
    <row r="820" spans="2:9" x14ac:dyDescent="0.25">
      <c r="B820" s="514">
        <v>101</v>
      </c>
      <c r="C820" s="514" t="s">
        <v>11</v>
      </c>
      <c r="D820" s="514" t="s">
        <v>84</v>
      </c>
      <c r="E820" s="514" t="s">
        <v>1369</v>
      </c>
      <c r="F820" s="514">
        <v>14250584.07</v>
      </c>
      <c r="G820" s="514">
        <v>14379405.810000001</v>
      </c>
      <c r="I820" s="514">
        <v>1</v>
      </c>
    </row>
    <row r="821" spans="2:9" x14ac:dyDescent="0.25">
      <c r="B821" s="514">
        <v>101</v>
      </c>
      <c r="C821" s="514" t="s">
        <v>13</v>
      </c>
      <c r="D821" s="514" t="s">
        <v>106</v>
      </c>
      <c r="E821" s="514" t="s">
        <v>634</v>
      </c>
      <c r="F821" s="514">
        <v>14156157.279999999</v>
      </c>
      <c r="G821" s="514">
        <v>14362314.560000001</v>
      </c>
      <c r="I821" s="514">
        <v>1</v>
      </c>
    </row>
    <row r="822" spans="2:9" x14ac:dyDescent="0.25">
      <c r="B822" s="514">
        <v>101</v>
      </c>
      <c r="C822" s="514" t="s">
        <v>13</v>
      </c>
      <c r="D822" s="514" t="s">
        <v>106</v>
      </c>
      <c r="E822" s="514" t="s">
        <v>540</v>
      </c>
      <c r="F822" s="514">
        <v>18942006.399999999</v>
      </c>
      <c r="G822" s="514">
        <v>19234012.809999999</v>
      </c>
      <c r="I822" s="514">
        <v>1</v>
      </c>
    </row>
    <row r="823" spans="2:9" x14ac:dyDescent="0.25">
      <c r="B823" s="514">
        <v>116</v>
      </c>
      <c r="C823" s="514" t="s">
        <v>11</v>
      </c>
      <c r="D823" s="514" t="s">
        <v>534</v>
      </c>
      <c r="E823" s="514" t="s">
        <v>534</v>
      </c>
      <c r="F823" s="514">
        <v>15010180.67</v>
      </c>
      <c r="G823" s="514">
        <v>15143115.24</v>
      </c>
      <c r="I823" s="514">
        <v>1</v>
      </c>
    </row>
    <row r="824" spans="2:9" x14ac:dyDescent="0.25">
      <c r="B824" s="514">
        <v>116</v>
      </c>
      <c r="C824" s="514" t="s">
        <v>105</v>
      </c>
      <c r="D824" s="514" t="s">
        <v>105</v>
      </c>
      <c r="E824" s="514" t="s">
        <v>988</v>
      </c>
      <c r="F824" s="514">
        <v>14299842.890000001</v>
      </c>
      <c r="G824" s="514">
        <v>14428436.98</v>
      </c>
      <c r="I824" s="514">
        <v>1</v>
      </c>
    </row>
    <row r="825" spans="2:9" x14ac:dyDescent="0.25">
      <c r="B825" s="514">
        <v>116</v>
      </c>
      <c r="C825" s="514" t="s">
        <v>105</v>
      </c>
      <c r="D825" s="514" t="s">
        <v>107</v>
      </c>
      <c r="E825" s="514" t="s">
        <v>92</v>
      </c>
      <c r="F825" s="514">
        <v>18469184.280000001</v>
      </c>
      <c r="G825" s="514">
        <v>18601691.829999998</v>
      </c>
      <c r="I825" s="514">
        <v>1</v>
      </c>
    </row>
    <row r="826" spans="2:9" x14ac:dyDescent="0.25">
      <c r="B826" s="514">
        <v>120</v>
      </c>
      <c r="C826" s="514" t="s">
        <v>11</v>
      </c>
      <c r="D826" s="514" t="s">
        <v>534</v>
      </c>
      <c r="E826" s="514" t="s">
        <v>1058</v>
      </c>
      <c r="F826" s="514">
        <v>8480000</v>
      </c>
      <c r="G826" s="514">
        <v>15067771.67</v>
      </c>
      <c r="I826" s="514">
        <v>1</v>
      </c>
    </row>
    <row r="827" spans="2:9" x14ac:dyDescent="0.25">
      <c r="B827" s="514">
        <v>121</v>
      </c>
      <c r="C827" s="514" t="s">
        <v>11</v>
      </c>
      <c r="D827" s="514" t="s">
        <v>99</v>
      </c>
      <c r="E827" s="514" t="s">
        <v>968</v>
      </c>
      <c r="F827" s="514">
        <v>14261188.5</v>
      </c>
      <c r="G827" s="514">
        <v>14394555</v>
      </c>
      <c r="I827" s="514">
        <v>1</v>
      </c>
    </row>
    <row r="828" spans="2:9" x14ac:dyDescent="0.25">
      <c r="B828" s="514">
        <v>121</v>
      </c>
      <c r="C828" s="514" t="s">
        <v>73</v>
      </c>
      <c r="D828" s="514" t="s">
        <v>840</v>
      </c>
      <c r="E828" s="514" t="s">
        <v>1428</v>
      </c>
      <c r="F828" s="514">
        <v>14210816</v>
      </c>
      <c r="G828" s="514">
        <v>14471632</v>
      </c>
      <c r="I828" s="514">
        <v>1</v>
      </c>
    </row>
    <row r="829" spans="2:9" x14ac:dyDescent="0.25">
      <c r="B829" s="514">
        <v>121</v>
      </c>
      <c r="C829" s="514" t="s">
        <v>74</v>
      </c>
      <c r="D829" s="514" t="s">
        <v>842</v>
      </c>
      <c r="E829" s="514" t="s">
        <v>842</v>
      </c>
      <c r="F829" s="514">
        <v>14172277.5</v>
      </c>
      <c r="G829" s="514">
        <v>14394555</v>
      </c>
      <c r="I829" s="514">
        <v>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6"/>
  <sheetViews>
    <sheetView showGridLines="0" topLeftCell="B1" zoomScale="80" zoomScaleNormal="80" zoomScaleSheetLayoutView="100" workbookViewId="0">
      <selection activeCell="F142" sqref="F142"/>
    </sheetView>
  </sheetViews>
  <sheetFormatPr baseColWidth="10" defaultColWidth="11.42578125" defaultRowHeight="15" x14ac:dyDescent="0.2"/>
  <cols>
    <col min="1" max="1" width="2.42578125" style="241" customWidth="1"/>
    <col min="2" max="2" width="23.42578125" style="259" customWidth="1"/>
    <col min="3" max="3" width="43.140625" style="262" customWidth="1"/>
    <col min="4" max="4" width="18.42578125" style="241" bestFit="1" customWidth="1"/>
    <col min="5" max="5" width="27.140625" style="261" customWidth="1"/>
    <col min="6" max="6" width="25.140625" style="261" bestFit="1" customWidth="1"/>
    <col min="7" max="7" width="32" style="261" customWidth="1"/>
    <col min="8" max="8" width="36.28515625" style="260" customWidth="1"/>
    <col min="9" max="9" width="17" style="241" customWidth="1"/>
    <col min="10" max="10" width="25" style="264" customWidth="1"/>
    <col min="11" max="11" width="22" style="263" bestFit="1" customWidth="1"/>
    <col min="12" max="12" width="20.140625" style="254" customWidth="1"/>
    <col min="13" max="13" width="23.85546875" style="261" customWidth="1"/>
    <col min="14" max="14" width="16.42578125" style="263" customWidth="1"/>
    <col min="15" max="15" width="11.42578125" style="241" bestFit="1" customWidth="1"/>
    <col min="16" max="16" width="17.28515625" style="241" bestFit="1" customWidth="1"/>
    <col min="17" max="17" width="19.140625" style="241" customWidth="1"/>
    <col min="18" max="18" width="18.42578125" style="241" customWidth="1"/>
    <col min="19" max="19" width="35.28515625" style="241" customWidth="1"/>
    <col min="20" max="20" width="14.42578125" style="241" customWidth="1"/>
    <col min="21" max="21" width="15.140625" style="241" customWidth="1"/>
    <col min="22" max="16384" width="11.42578125" style="241"/>
  </cols>
  <sheetData>
    <row r="1" spans="1:67" s="543" customFormat="1" ht="15" customHeight="1" x14ac:dyDescent="0.25">
      <c r="A1" s="1817" t="s">
        <v>0</v>
      </c>
      <c r="B1" s="1817"/>
      <c r="C1" s="1817"/>
      <c r="D1" s="1817"/>
      <c r="E1" s="1817"/>
      <c r="F1" s="1817"/>
      <c r="G1" s="1817"/>
      <c r="H1" s="1817"/>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67" s="543" customFormat="1" ht="15" customHeight="1" x14ac:dyDescent="0.25">
      <c r="A2" s="1817" t="s">
        <v>420</v>
      </c>
      <c r="B2" s="1817"/>
      <c r="C2" s="1817"/>
      <c r="D2" s="1817"/>
      <c r="E2" s="1817"/>
      <c r="F2" s="1817"/>
      <c r="G2" s="1817"/>
      <c r="H2" s="1817"/>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67" s="543" customFormat="1" ht="15" customHeight="1" x14ac:dyDescent="0.25">
      <c r="A3" s="1817" t="s">
        <v>1363</v>
      </c>
      <c r="B3" s="1817"/>
      <c r="C3" s="1817"/>
      <c r="D3" s="1817"/>
      <c r="E3" s="1817"/>
      <c r="F3" s="1817"/>
      <c r="G3" s="1817"/>
      <c r="H3" s="1817"/>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67" s="530" customFormat="1" ht="12.75" customHeight="1" thickBot="1" x14ac:dyDescent="0.3">
      <c r="A4" s="1806"/>
      <c r="B4" s="1806"/>
      <c r="C4" s="1806"/>
      <c r="D4" s="1806"/>
      <c r="E4" s="1806"/>
      <c r="F4" s="547"/>
      <c r="G4" s="515"/>
      <c r="H4" s="547"/>
      <c r="I4" s="547"/>
      <c r="J4" s="547"/>
      <c r="K4" s="547"/>
      <c r="L4" s="547"/>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s="340" customFormat="1" ht="37.5" customHeight="1" thickBot="1" x14ac:dyDescent="0.25">
      <c r="A5" s="334"/>
      <c r="B5" s="1818" t="s">
        <v>202</v>
      </c>
      <c r="C5" s="1819"/>
      <c r="D5" s="1819"/>
      <c r="E5" s="1819"/>
      <c r="F5" s="1819"/>
      <c r="G5" s="1819"/>
      <c r="H5" s="1820"/>
      <c r="I5" s="337"/>
      <c r="J5" s="336"/>
      <c r="K5" s="336"/>
      <c r="L5" s="335"/>
      <c r="M5" s="335"/>
      <c r="N5" s="338"/>
      <c r="O5" s="339"/>
      <c r="P5" s="334"/>
      <c r="Q5" s="334"/>
      <c r="R5" s="334"/>
      <c r="S5" s="334"/>
      <c r="T5" s="334"/>
      <c r="U5" s="334"/>
      <c r="V5" s="334"/>
      <c r="W5" s="334"/>
    </row>
    <row r="6" spans="1:67" x14ac:dyDescent="0.2">
      <c r="A6" s="240"/>
      <c r="B6" s="41"/>
      <c r="C6" s="41"/>
      <c r="D6" s="41"/>
      <c r="E6" s="41"/>
      <c r="F6" s="41"/>
      <c r="G6" s="41"/>
      <c r="H6" s="41"/>
      <c r="I6" s="242"/>
      <c r="J6" s="119"/>
      <c r="K6" s="119"/>
      <c r="L6" s="123"/>
      <c r="M6" s="123"/>
      <c r="N6" s="243"/>
      <c r="O6" s="244"/>
      <c r="P6" s="240"/>
      <c r="Q6" s="240"/>
      <c r="R6" s="240"/>
      <c r="S6" s="240"/>
      <c r="T6" s="240"/>
      <c r="U6" s="240"/>
      <c r="V6" s="240"/>
      <c r="W6" s="240"/>
    </row>
    <row r="7" spans="1:67" s="39" customFormat="1" ht="38.25" x14ac:dyDescent="0.2">
      <c r="B7" s="59" t="s">
        <v>81</v>
      </c>
      <c r="C7" s="52" t="s">
        <v>80</v>
      </c>
      <c r="D7" s="52" t="s">
        <v>79</v>
      </c>
      <c r="E7" s="58" t="s">
        <v>89</v>
      </c>
      <c r="F7" s="52" t="s">
        <v>112</v>
      </c>
      <c r="G7" s="52" t="s">
        <v>91</v>
      </c>
      <c r="H7" s="52" t="s">
        <v>691</v>
      </c>
      <c r="I7" s="221"/>
      <c r="J7" s="222"/>
      <c r="K7" s="222"/>
      <c r="L7" s="223"/>
      <c r="M7" s="223"/>
      <c r="N7" s="224"/>
      <c r="O7" s="221"/>
      <c r="P7" s="221"/>
      <c r="Q7" s="221"/>
      <c r="R7" s="221"/>
      <c r="S7" s="221"/>
      <c r="T7" s="221"/>
      <c r="U7" s="221"/>
      <c r="V7" s="221"/>
      <c r="W7" s="221"/>
    </row>
    <row r="8" spans="1:67" s="240" customFormat="1" x14ac:dyDescent="0.2">
      <c r="B8" s="1821" t="s">
        <v>78</v>
      </c>
      <c r="C8" s="56"/>
      <c r="D8" s="56"/>
      <c r="E8" s="56"/>
      <c r="F8" s="315">
        <v>27639474090.756199</v>
      </c>
      <c r="G8" s="55"/>
      <c r="H8" s="245"/>
      <c r="J8" s="119"/>
      <c r="K8" s="119"/>
      <c r="L8" s="123"/>
      <c r="M8" s="123"/>
      <c r="N8" s="244"/>
    </row>
    <row r="9" spans="1:67" s="240" customFormat="1" ht="45" hidden="1" x14ac:dyDescent="0.2">
      <c r="B9" s="1821"/>
      <c r="C9" s="246" t="s">
        <v>402</v>
      </c>
      <c r="D9" s="247"/>
      <c r="E9" s="214"/>
      <c r="F9" s="214"/>
      <c r="G9" s="248">
        <f>E9/$F$8</f>
        <v>0</v>
      </c>
      <c r="H9" s="248" t="e">
        <f t="shared" ref="H9:H16" si="0">E9/$E$135</f>
        <v>#DIV/0!</v>
      </c>
      <c r="I9" s="119"/>
      <c r="J9" s="119"/>
      <c r="K9" s="119"/>
      <c r="L9" s="123"/>
      <c r="M9" s="123"/>
      <c r="N9" s="244"/>
    </row>
    <row r="10" spans="1:67" s="240" customFormat="1" hidden="1" x14ac:dyDescent="0.2">
      <c r="B10" s="1821"/>
      <c r="C10" s="246" t="s">
        <v>518</v>
      </c>
      <c r="D10" s="247">
        <v>0</v>
      </c>
      <c r="E10" s="214"/>
      <c r="G10" s="248">
        <f>E10/$F$8</f>
        <v>0</v>
      </c>
      <c r="H10" s="248" t="e">
        <f t="shared" si="0"/>
        <v>#DIV/0!</v>
      </c>
      <c r="J10" s="119"/>
      <c r="K10" s="119"/>
      <c r="L10" s="123"/>
      <c r="M10" s="123"/>
      <c r="N10" s="244"/>
    </row>
    <row r="11" spans="1:67" s="240" customFormat="1" hidden="1" x14ac:dyDescent="0.2">
      <c r="B11" s="1821"/>
      <c r="C11" s="246" t="s">
        <v>348</v>
      </c>
      <c r="D11" s="247">
        <v>0</v>
      </c>
      <c r="E11" s="214"/>
      <c r="F11" s="214"/>
      <c r="G11" s="248">
        <f>E11/$F$8</f>
        <v>0</v>
      </c>
      <c r="H11" s="248" t="e">
        <f t="shared" si="0"/>
        <v>#DIV/0!</v>
      </c>
      <c r="J11" s="119"/>
      <c r="K11" s="119"/>
      <c r="L11" s="123"/>
      <c r="M11" s="123"/>
      <c r="N11" s="244"/>
    </row>
    <row r="12" spans="1:67" s="240" customFormat="1" ht="30" hidden="1" x14ac:dyDescent="0.2">
      <c r="B12" s="1822"/>
      <c r="C12" s="246" t="s">
        <v>523</v>
      </c>
      <c r="D12" s="247">
        <v>0</v>
      </c>
      <c r="E12" s="214"/>
      <c r="F12" s="214"/>
      <c r="G12" s="248">
        <f t="shared" ref="G12:G16" si="1">E12/$F$8</f>
        <v>0</v>
      </c>
      <c r="H12" s="248" t="e">
        <f t="shared" si="0"/>
        <v>#DIV/0!</v>
      </c>
      <c r="J12" s="119"/>
      <c r="K12" s="119"/>
      <c r="L12" s="123"/>
      <c r="M12" s="123"/>
      <c r="N12" s="244"/>
    </row>
    <row r="13" spans="1:67" s="240" customFormat="1" hidden="1" x14ac:dyDescent="0.2">
      <c r="B13" s="1822"/>
      <c r="C13" s="755" t="s">
        <v>140</v>
      </c>
      <c r="D13" s="247">
        <v>0</v>
      </c>
      <c r="E13" s="1223"/>
      <c r="F13" s="214"/>
      <c r="G13" s="248">
        <f t="shared" si="1"/>
        <v>0</v>
      </c>
      <c r="H13" s="248" t="e">
        <f t="shared" si="0"/>
        <v>#DIV/0!</v>
      </c>
      <c r="J13" s="119"/>
      <c r="K13" s="119"/>
      <c r="L13" s="123"/>
      <c r="M13" s="123"/>
      <c r="N13" s="244"/>
    </row>
    <row r="14" spans="1:67" s="240" customFormat="1" hidden="1" x14ac:dyDescent="0.2">
      <c r="B14" s="1822"/>
      <c r="C14" s="246" t="s">
        <v>347</v>
      </c>
      <c r="D14" s="247"/>
      <c r="E14" s="214"/>
      <c r="F14" s="214"/>
      <c r="G14" s="248">
        <f t="shared" si="1"/>
        <v>0</v>
      </c>
      <c r="H14" s="248" t="e">
        <f t="shared" si="0"/>
        <v>#DIV/0!</v>
      </c>
      <c r="J14" s="119"/>
      <c r="K14" s="119"/>
      <c r="L14" s="123"/>
      <c r="M14" s="123"/>
      <c r="N14" s="244"/>
    </row>
    <row r="15" spans="1:67" s="240" customFormat="1" x14ac:dyDescent="0.2">
      <c r="B15" s="1822"/>
      <c r="C15" s="246" t="s">
        <v>535</v>
      </c>
      <c r="D15" s="247">
        <v>0</v>
      </c>
      <c r="E15" s="214">
        <v>9176010.120000001</v>
      </c>
      <c r="F15" s="249"/>
      <c r="G15" s="248">
        <f>E15/$F$8</f>
        <v>3.3198931679632949E-4</v>
      </c>
      <c r="H15" s="248">
        <f>E15/E134</f>
        <v>1.0203944815999121E-3</v>
      </c>
      <c r="J15" s="119"/>
      <c r="K15" s="119"/>
      <c r="L15" s="123"/>
      <c r="M15" s="123"/>
    </row>
    <row r="16" spans="1:67" s="240" customFormat="1" hidden="1" x14ac:dyDescent="0.2">
      <c r="B16" s="1822"/>
      <c r="C16" s="246" t="s">
        <v>633</v>
      </c>
      <c r="D16" s="247"/>
      <c r="E16" s="214"/>
      <c r="F16" s="249"/>
      <c r="G16" s="248">
        <f t="shared" si="1"/>
        <v>0</v>
      </c>
      <c r="H16" s="248" t="e">
        <f t="shared" si="0"/>
        <v>#DIV/0!</v>
      </c>
    </row>
    <row r="17" spans="2:8" s="240" customFormat="1" hidden="1" x14ac:dyDescent="0.2">
      <c r="B17" s="1823"/>
      <c r="C17" s="1130" t="s">
        <v>347</v>
      </c>
      <c r="D17" s="1135"/>
      <c r="E17" s="1138"/>
      <c r="F17" s="1137"/>
      <c r="G17" s="1129"/>
      <c r="H17" s="1129"/>
    </row>
    <row r="18" spans="2:8" s="240" customFormat="1" hidden="1" x14ac:dyDescent="0.2">
      <c r="B18" s="1822"/>
      <c r="C18" s="246" t="s">
        <v>348</v>
      </c>
      <c r="D18" s="247"/>
      <c r="E18" s="214"/>
      <c r="F18" s="249"/>
      <c r="G18" s="248"/>
      <c r="H18" s="248"/>
    </row>
    <row r="19" spans="2:8" s="240" customFormat="1" x14ac:dyDescent="0.2">
      <c r="C19" s="193" t="s">
        <v>158</v>
      </c>
      <c r="D19" s="194">
        <f>SUM(D9:D18)</f>
        <v>0</v>
      </c>
      <c r="E19" s="215">
        <f>E15</f>
        <v>9176010.120000001</v>
      </c>
      <c r="F19" s="1188"/>
      <c r="G19" s="251"/>
      <c r="H19" s="251"/>
    </row>
    <row r="20" spans="2:8" s="240" customFormat="1" x14ac:dyDescent="0.2">
      <c r="C20" s="193"/>
      <c r="D20" s="194"/>
      <c r="E20" s="215"/>
      <c r="F20" s="250"/>
      <c r="G20" s="251"/>
      <c r="H20" s="251"/>
    </row>
    <row r="21" spans="2:8" s="240" customFormat="1" x14ac:dyDescent="0.2">
      <c r="B21" s="1824" t="s">
        <v>137</v>
      </c>
      <c r="C21" s="56"/>
      <c r="D21" s="56"/>
      <c r="E21" s="56"/>
      <c r="F21" s="315">
        <v>18283447936.710602</v>
      </c>
      <c r="G21" s="55"/>
      <c r="H21" s="245"/>
    </row>
    <row r="22" spans="2:8" s="240" customFormat="1" hidden="1" x14ac:dyDescent="0.2">
      <c r="B22" s="1825"/>
      <c r="C22" s="750" t="s">
        <v>374</v>
      </c>
      <c r="D22" s="247">
        <v>0</v>
      </c>
      <c r="E22" s="1223"/>
      <c r="F22" s="249"/>
      <c r="G22" s="248">
        <f t="shared" ref="G22:G40" si="2">E22/$F$21</f>
        <v>0</v>
      </c>
      <c r="H22" s="248" t="e">
        <f>E22/$E$135</f>
        <v>#DIV/0!</v>
      </c>
    </row>
    <row r="23" spans="2:8" s="240" customFormat="1" hidden="1" x14ac:dyDescent="0.2">
      <c r="B23" s="1825"/>
      <c r="C23" s="751" t="s">
        <v>719</v>
      </c>
      <c r="D23" s="247">
        <v>0</v>
      </c>
      <c r="E23" s="318"/>
      <c r="F23" s="249"/>
      <c r="G23" s="248">
        <f t="shared" si="2"/>
        <v>0</v>
      </c>
      <c r="H23" s="248" t="e">
        <f>E23/$E$135</f>
        <v>#DIV/0!</v>
      </c>
    </row>
    <row r="24" spans="2:8" s="240" customFormat="1" x14ac:dyDescent="0.2">
      <c r="B24" s="1825"/>
      <c r="C24" s="1479" t="s">
        <v>1086</v>
      </c>
      <c r="D24" s="247">
        <v>0</v>
      </c>
      <c r="E24" s="214">
        <f>2.4550206*1000000</f>
        <v>2455020.6</v>
      </c>
      <c r="F24" s="249"/>
      <c r="G24" s="248">
        <f t="shared" si="2"/>
        <v>1.3427558130710469E-4</v>
      </c>
      <c r="H24" s="248">
        <f>E24/E134</f>
        <v>2.7300421857578608E-4</v>
      </c>
    </row>
    <row r="25" spans="2:8" s="240" customFormat="1" x14ac:dyDescent="0.2">
      <c r="B25" s="1825"/>
      <c r="C25" s="752" t="s">
        <v>348</v>
      </c>
      <c r="D25" s="247">
        <v>0</v>
      </c>
      <c r="E25" s="214">
        <f>43.493737*1000000</f>
        <v>43493737</v>
      </c>
      <c r="F25" s="249"/>
      <c r="G25" s="248">
        <f t="shared" si="2"/>
        <v>2.3788585802063445E-3</v>
      </c>
      <c r="H25" s="248">
        <f>E25/E134</f>
        <v>4.8366085737226623E-3</v>
      </c>
    </row>
    <row r="26" spans="2:8" s="240" customFormat="1" hidden="1" x14ac:dyDescent="0.2">
      <c r="B26" s="1825"/>
      <c r="C26" s="753" t="s">
        <v>140</v>
      </c>
      <c r="D26" s="247"/>
      <c r="E26" s="214"/>
      <c r="F26" s="249"/>
      <c r="G26" s="248">
        <f t="shared" si="2"/>
        <v>0</v>
      </c>
      <c r="H26" s="248" t="e">
        <f t="shared" ref="H26:H38" si="3">E26/E135</f>
        <v>#DIV/0!</v>
      </c>
    </row>
    <row r="27" spans="2:8" s="240" customFormat="1" hidden="1" x14ac:dyDescent="0.2">
      <c r="B27" s="1825"/>
      <c r="C27" s="753" t="s">
        <v>446</v>
      </c>
      <c r="D27" s="247"/>
      <c r="E27" s="318"/>
      <c r="F27" s="249"/>
      <c r="G27" s="248">
        <f t="shared" si="2"/>
        <v>0</v>
      </c>
      <c r="H27" s="248" t="e">
        <f t="shared" si="3"/>
        <v>#DIV/0!</v>
      </c>
    </row>
    <row r="28" spans="2:8" s="240" customFormat="1" hidden="1" x14ac:dyDescent="0.2">
      <c r="B28" s="1825"/>
      <c r="C28" s="753" t="s">
        <v>539</v>
      </c>
      <c r="D28" s="247"/>
      <c r="E28" s="318"/>
      <c r="F28" s="249"/>
      <c r="G28" s="248">
        <f t="shared" si="2"/>
        <v>0</v>
      </c>
      <c r="H28" s="248" t="e">
        <f t="shared" si="3"/>
        <v>#DIV/0!</v>
      </c>
    </row>
    <row r="29" spans="2:8" s="240" customFormat="1" hidden="1" x14ac:dyDescent="0.2">
      <c r="B29" s="1825"/>
      <c r="C29" s="754" t="s">
        <v>717</v>
      </c>
      <c r="D29" s="247">
        <v>0</v>
      </c>
      <c r="E29" s="1223"/>
      <c r="F29" s="249"/>
      <c r="G29" s="248">
        <f t="shared" si="2"/>
        <v>0</v>
      </c>
      <c r="H29" s="248" t="e">
        <f t="shared" si="3"/>
        <v>#DIV/0!</v>
      </c>
    </row>
    <row r="30" spans="2:8" s="240" customFormat="1" hidden="1" x14ac:dyDescent="0.2">
      <c r="B30" s="1825"/>
      <c r="C30" s="752" t="s">
        <v>348</v>
      </c>
      <c r="D30" s="247">
        <v>0</v>
      </c>
      <c r="E30" s="214"/>
      <c r="F30" s="249"/>
      <c r="G30" s="248">
        <f t="shared" si="2"/>
        <v>0</v>
      </c>
      <c r="H30" s="248" t="e">
        <f t="shared" si="3"/>
        <v>#DIV/0!</v>
      </c>
    </row>
    <row r="31" spans="2:8" s="240" customFormat="1" hidden="1" x14ac:dyDescent="0.2">
      <c r="B31" s="1825"/>
      <c r="C31" s="755" t="s">
        <v>140</v>
      </c>
      <c r="D31" s="247">
        <v>0</v>
      </c>
      <c r="E31" s="757"/>
      <c r="F31" s="249"/>
      <c r="G31" s="248">
        <f t="shared" si="2"/>
        <v>0</v>
      </c>
      <c r="H31" s="248" t="e">
        <f t="shared" si="3"/>
        <v>#DIV/0!</v>
      </c>
    </row>
    <row r="32" spans="2:8" s="240" customFormat="1" hidden="1" x14ac:dyDescent="0.2">
      <c r="B32" s="1825"/>
      <c r="C32" s="755" t="s">
        <v>544</v>
      </c>
      <c r="D32" s="247">
        <v>0</v>
      </c>
      <c r="E32" s="318"/>
      <c r="F32" s="249"/>
      <c r="G32" s="248">
        <f t="shared" si="2"/>
        <v>0</v>
      </c>
      <c r="H32" s="248" t="e">
        <f t="shared" si="3"/>
        <v>#DIV/0!</v>
      </c>
    </row>
    <row r="33" spans="2:8" s="240" customFormat="1" hidden="1" x14ac:dyDescent="0.2">
      <c r="B33" s="1825"/>
      <c r="C33" s="1134" t="s">
        <v>369</v>
      </c>
      <c r="D33" s="1135"/>
      <c r="E33" s="1136"/>
      <c r="F33" s="1137"/>
      <c r="G33" s="248">
        <f t="shared" si="2"/>
        <v>0</v>
      </c>
      <c r="H33" s="248" t="e">
        <f t="shared" si="3"/>
        <v>#DIV/0!</v>
      </c>
    </row>
    <row r="34" spans="2:8" s="240" customFormat="1" hidden="1" x14ac:dyDescent="0.2">
      <c r="B34" s="1825"/>
      <c r="C34" s="1165" t="s">
        <v>403</v>
      </c>
      <c r="D34" s="711"/>
      <c r="E34" s="756"/>
      <c r="F34" s="715"/>
      <c r="G34" s="248">
        <f t="shared" si="2"/>
        <v>0</v>
      </c>
      <c r="H34" s="248" t="e">
        <f t="shared" si="3"/>
        <v>#DIV/0!</v>
      </c>
    </row>
    <row r="35" spans="2:8" s="240" customFormat="1" hidden="1" x14ac:dyDescent="0.2">
      <c r="B35" s="1825"/>
      <c r="C35" s="959" t="s">
        <v>639</v>
      </c>
      <c r="D35" s="956"/>
      <c r="E35" s="957"/>
      <c r="F35" s="958"/>
      <c r="G35" s="248">
        <f t="shared" si="2"/>
        <v>0</v>
      </c>
      <c r="H35" s="248" t="e">
        <f t="shared" si="3"/>
        <v>#DIV/0!</v>
      </c>
    </row>
    <row r="36" spans="2:8" s="240" customFormat="1" hidden="1" x14ac:dyDescent="0.2">
      <c r="B36" s="1825"/>
      <c r="C36" s="1144" t="s">
        <v>638</v>
      </c>
      <c r="D36" s="711"/>
      <c r="E36" s="756"/>
      <c r="F36" s="723"/>
      <c r="G36" s="248">
        <f t="shared" si="2"/>
        <v>0</v>
      </c>
      <c r="H36" s="248" t="e">
        <f t="shared" si="3"/>
        <v>#DIV/0!</v>
      </c>
    </row>
    <row r="37" spans="2:8" s="240" customFormat="1" ht="30" hidden="1" x14ac:dyDescent="0.2">
      <c r="B37" s="1825"/>
      <c r="C37" s="955" t="s">
        <v>485</v>
      </c>
      <c r="D37" s="956"/>
      <c r="E37" s="957"/>
      <c r="F37" s="958"/>
      <c r="G37" s="248">
        <f t="shared" si="2"/>
        <v>0</v>
      </c>
      <c r="H37" s="248" t="e">
        <f t="shared" si="3"/>
        <v>#DIV/0!</v>
      </c>
    </row>
    <row r="38" spans="2:8" s="240" customFormat="1" hidden="1" x14ac:dyDescent="0.2">
      <c r="B38" s="1825"/>
      <c r="C38" s="1166" t="s">
        <v>410</v>
      </c>
      <c r="D38" s="711">
        <v>0</v>
      </c>
      <c r="E38" s="757"/>
      <c r="F38" s="712"/>
      <c r="G38" s="248">
        <f t="shared" si="2"/>
        <v>0</v>
      </c>
      <c r="H38" s="248" t="e">
        <f t="shared" si="3"/>
        <v>#DIV/0!</v>
      </c>
    </row>
    <row r="39" spans="2:8" s="240" customFormat="1" x14ac:dyDescent="0.2">
      <c r="B39" s="817"/>
      <c r="C39" s="1587" t="s">
        <v>410</v>
      </c>
      <c r="D39" s="956">
        <v>0</v>
      </c>
      <c r="E39" s="960">
        <f>82973200.76+87844.05</f>
        <v>83061044.810000002</v>
      </c>
      <c r="F39" s="958"/>
      <c r="G39" s="248">
        <f t="shared" si="2"/>
        <v>4.542963947364931E-3</v>
      </c>
      <c r="H39" s="248">
        <f>E39/E134</f>
        <v>9.2365887408205061E-3</v>
      </c>
    </row>
    <row r="40" spans="2:8" s="240" customFormat="1" x14ac:dyDescent="0.2">
      <c r="B40" s="817"/>
      <c r="C40" s="1585" t="s">
        <v>1349</v>
      </c>
      <c r="D40" s="1007">
        <v>0</v>
      </c>
      <c r="E40" s="1008">
        <v>21940835</v>
      </c>
      <c r="F40" s="1009"/>
      <c r="G40" s="248">
        <f t="shared" si="2"/>
        <v>1.2000381479439597E-3</v>
      </c>
      <c r="H40" s="248">
        <f>E40/E134</f>
        <v>2.4398738300099223E-3</v>
      </c>
    </row>
    <row r="41" spans="2:8" s="240" customFormat="1" x14ac:dyDescent="0.2">
      <c r="B41" s="817"/>
      <c r="C41" s="818" t="s">
        <v>369</v>
      </c>
      <c r="D41" s="819">
        <v>0</v>
      </c>
      <c r="E41" s="820">
        <f>67150728.62+25909744.12</f>
        <v>93060472.74000001</v>
      </c>
      <c r="F41" s="821"/>
      <c r="G41" s="248">
        <f>E41/$F$21</f>
        <v>5.089875447023732E-3</v>
      </c>
      <c r="H41" s="248">
        <f>E41/E134</f>
        <v>1.0348549271104669E-2</v>
      </c>
    </row>
    <row r="42" spans="2:8" s="240" customFormat="1" x14ac:dyDescent="0.2">
      <c r="C42" s="57" t="s">
        <v>141</v>
      </c>
      <c r="D42" s="120">
        <f>SUM(D22:D41)</f>
        <v>0</v>
      </c>
      <c r="E42" s="213">
        <f>SUM(E22:E41)</f>
        <v>244011110.15000001</v>
      </c>
      <c r="F42" s="255"/>
      <c r="G42" s="118"/>
      <c r="H42" s="252"/>
    </row>
    <row r="43" spans="2:8" s="240" customFormat="1" hidden="1" x14ac:dyDescent="0.2">
      <c r="C43" s="1190"/>
      <c r="D43" s="1191"/>
      <c r="E43" s="1192"/>
      <c r="F43" s="1193"/>
      <c r="G43" s="1194"/>
      <c r="H43" s="1195"/>
    </row>
    <row r="44" spans="2:8" s="240" customFormat="1" hidden="1" x14ac:dyDescent="0.2">
      <c r="B44" s="1821" t="s">
        <v>138</v>
      </c>
      <c r="C44" s="56"/>
      <c r="D44" s="56"/>
      <c r="E44" s="56"/>
      <c r="F44" s="315"/>
      <c r="G44" s="55"/>
      <c r="H44" s="245"/>
    </row>
    <row r="45" spans="2:8" s="240" customFormat="1" hidden="1" x14ac:dyDescent="0.2">
      <c r="B45" s="1821"/>
      <c r="C45" s="526" t="s">
        <v>140</v>
      </c>
      <c r="D45" s="247">
        <v>0</v>
      </c>
      <c r="E45" s="214"/>
      <c r="F45" s="249"/>
      <c r="G45" s="248" t="e">
        <f>E45/$F$44</f>
        <v>#DIV/0!</v>
      </c>
      <c r="H45" s="248" t="e">
        <f>E45/$E$135</f>
        <v>#DIV/0!</v>
      </c>
    </row>
    <row r="46" spans="2:8" s="240" customFormat="1" hidden="1" x14ac:dyDescent="0.2">
      <c r="B46" s="1821"/>
      <c r="C46" s="246" t="s">
        <v>348</v>
      </c>
      <c r="D46" s="247">
        <v>0</v>
      </c>
      <c r="E46" s="211"/>
      <c r="F46" s="249"/>
      <c r="G46" s="256"/>
      <c r="H46" s="256"/>
    </row>
    <row r="47" spans="2:8" s="240" customFormat="1" hidden="1" x14ac:dyDescent="0.2">
      <c r="C47" s="57" t="s">
        <v>141</v>
      </c>
      <c r="D47" s="120">
        <f>SUM(D45:D46)</f>
        <v>0</v>
      </c>
      <c r="E47" s="213">
        <f>SUM(E45:E46)</f>
        <v>0</v>
      </c>
      <c r="F47" s="255"/>
      <c r="G47" s="118"/>
      <c r="H47" s="252"/>
    </row>
    <row r="48" spans="2:8" s="240" customFormat="1" x14ac:dyDescent="0.2">
      <c r="B48" s="271"/>
      <c r="C48" s="246"/>
      <c r="D48" s="247"/>
      <c r="E48" s="211"/>
      <c r="F48" s="249"/>
      <c r="G48" s="256"/>
      <c r="H48" s="256"/>
    </row>
    <row r="49" spans="2:8" s="240" customFormat="1" x14ac:dyDescent="0.2">
      <c r="B49" s="1821" t="s">
        <v>90</v>
      </c>
      <c r="C49" s="56"/>
      <c r="D49" s="56"/>
      <c r="E49" s="56"/>
      <c r="F49" s="315">
        <v>1571626264.4707758</v>
      </c>
      <c r="G49" s="55"/>
      <c r="H49" s="245"/>
    </row>
    <row r="50" spans="2:8" s="240" customFormat="1" x14ac:dyDescent="0.2">
      <c r="B50" s="1821"/>
      <c r="C50" s="246" t="s">
        <v>349</v>
      </c>
      <c r="D50" s="247">
        <v>150</v>
      </c>
      <c r="E50" s="211">
        <f>3222.54722847*1000000</f>
        <v>3222547228.4699998</v>
      </c>
      <c r="F50" s="249"/>
      <c r="G50" s="252">
        <f>E50/F49</f>
        <v>2.050453915998375</v>
      </c>
      <c r="H50" s="252">
        <f>E50/E134</f>
        <v>0.35835503291989379</v>
      </c>
    </row>
    <row r="51" spans="2:8" s="240" customFormat="1" hidden="1" x14ac:dyDescent="0.2">
      <c r="B51" s="1821"/>
      <c r="C51" s="246" t="s">
        <v>649</v>
      </c>
      <c r="D51" s="247">
        <v>0</v>
      </c>
      <c r="E51" s="211"/>
      <c r="F51" s="249"/>
      <c r="G51" s="252"/>
      <c r="H51" s="252"/>
    </row>
    <row r="52" spans="2:8" s="240" customFormat="1" x14ac:dyDescent="0.2">
      <c r="C52" s="57" t="s">
        <v>141</v>
      </c>
      <c r="D52" s="120">
        <f>SUM(D50:D51)</f>
        <v>150</v>
      </c>
      <c r="E52" s="213">
        <f>SUM(E50:E51)</f>
        <v>3222547228.4699998</v>
      </c>
      <c r="F52" s="255"/>
      <c r="G52" s="118"/>
      <c r="H52" s="252"/>
    </row>
    <row r="53" spans="2:8" s="240" customFormat="1" hidden="1" x14ac:dyDescent="0.2">
      <c r="C53" s="57"/>
      <c r="D53" s="120"/>
      <c r="E53" s="213"/>
      <c r="F53" s="255"/>
      <c r="G53" s="118"/>
      <c r="H53" s="252"/>
    </row>
    <row r="54" spans="2:8" s="240" customFormat="1" hidden="1" x14ac:dyDescent="0.2">
      <c r="B54" s="1821" t="s">
        <v>119</v>
      </c>
      <c r="C54" s="56"/>
      <c r="D54" s="56"/>
      <c r="E54" s="56"/>
      <c r="F54" s="315"/>
      <c r="G54" s="55"/>
      <c r="H54" s="245"/>
    </row>
    <row r="55" spans="2:8" s="240" customFormat="1" hidden="1" x14ac:dyDescent="0.2">
      <c r="B55" s="1821"/>
      <c r="C55" s="253" t="s">
        <v>517</v>
      </c>
      <c r="D55" s="247"/>
      <c r="E55" s="214"/>
      <c r="F55" s="249"/>
      <c r="G55" s="256" t="e">
        <f>E55/$F$54</f>
        <v>#DIV/0!</v>
      </c>
      <c r="H55" s="248" t="e">
        <f>E55/$E$135</f>
        <v>#DIV/0!</v>
      </c>
    </row>
    <row r="56" spans="2:8" s="240" customFormat="1" hidden="1" x14ac:dyDescent="0.2">
      <c r="B56" s="1821"/>
      <c r="C56" s="526"/>
      <c r="D56" s="247"/>
      <c r="E56" s="318"/>
      <c r="F56" s="255"/>
      <c r="G56" s="256" t="e">
        <f>E56/$F$54</f>
        <v>#DIV/0!</v>
      </c>
      <c r="H56" s="248" t="e">
        <f>E56/$E$135</f>
        <v>#DIV/0!</v>
      </c>
    </row>
    <row r="57" spans="2:8" s="240" customFormat="1" hidden="1" x14ac:dyDescent="0.2">
      <c r="C57" s="257" t="s">
        <v>141</v>
      </c>
      <c r="D57" s="120">
        <f>SUM(D55:D56)</f>
        <v>0</v>
      </c>
      <c r="E57" s="275">
        <f>SUM(E55:E56)</f>
        <v>0</v>
      </c>
      <c r="F57" s="255"/>
      <c r="G57" s="252"/>
      <c r="H57" s="252"/>
    </row>
    <row r="58" spans="2:8" s="240" customFormat="1" x14ac:dyDescent="0.2">
      <c r="C58" s="257"/>
      <c r="D58" s="258"/>
      <c r="E58" s="213"/>
      <c r="F58" s="255"/>
      <c r="G58" s="118"/>
      <c r="H58" s="252"/>
    </row>
    <row r="59" spans="2:8" s="240" customFormat="1" x14ac:dyDescent="0.2">
      <c r="B59" s="1821" t="s">
        <v>100</v>
      </c>
      <c r="C59" s="56"/>
      <c r="D59" s="56"/>
      <c r="E59" s="56"/>
      <c r="F59" s="315">
        <f>6649.83221418296*1000000</f>
        <v>6649832214.1829605</v>
      </c>
      <c r="G59" s="55"/>
      <c r="H59" s="245"/>
    </row>
    <row r="60" spans="2:8" s="240" customFormat="1" x14ac:dyDescent="0.2">
      <c r="B60" s="1821"/>
      <c r="C60" s="246" t="s">
        <v>640</v>
      </c>
      <c r="D60" s="209">
        <v>72</v>
      </c>
      <c r="E60" s="214">
        <f>2114139327.17+43631833.42</f>
        <v>2157771160.5900002</v>
      </c>
      <c r="F60" s="214"/>
      <c r="G60" s="248">
        <f>E60/F59</f>
        <v>0.32448505332026895</v>
      </c>
      <c r="H60" s="248">
        <f>E60/E134</f>
        <v>0.2399493631793721</v>
      </c>
    </row>
    <row r="61" spans="2:8" s="240" customFormat="1" hidden="1" x14ac:dyDescent="0.2">
      <c r="B61" s="1821"/>
      <c r="C61" s="619" t="s">
        <v>501</v>
      </c>
      <c r="D61" s="209">
        <v>0</v>
      </c>
      <c r="E61" s="214"/>
      <c r="F61" s="214"/>
      <c r="G61" s="248">
        <f>E61/$F$59</f>
        <v>0</v>
      </c>
      <c r="H61" s="248" t="e">
        <f>E61/$E$135</f>
        <v>#DIV/0!</v>
      </c>
    </row>
    <row r="62" spans="2:8" s="240" customFormat="1" hidden="1" x14ac:dyDescent="0.2">
      <c r="B62" s="1821"/>
      <c r="C62" s="253" t="s">
        <v>484</v>
      </c>
      <c r="D62" s="209">
        <v>0</v>
      </c>
      <c r="E62" s="318"/>
      <c r="F62" s="214"/>
      <c r="G62" s="248">
        <f>E62/$F$59</f>
        <v>0</v>
      </c>
      <c r="H62" s="248" t="e">
        <f>E62/$E$135</f>
        <v>#DIV/0!</v>
      </c>
    </row>
    <row r="63" spans="2:8" s="240" customFormat="1" hidden="1" x14ac:dyDescent="0.2">
      <c r="B63" s="1829"/>
      <c r="C63" s="1012" t="s">
        <v>519</v>
      </c>
      <c r="D63" s="1013">
        <v>0</v>
      </c>
      <c r="E63" s="1014"/>
      <c r="F63" s="1015"/>
      <c r="G63" s="1010"/>
      <c r="H63" s="1010"/>
    </row>
    <row r="64" spans="2:8" s="240" customFormat="1" hidden="1" x14ac:dyDescent="0.2">
      <c r="B64" s="1821"/>
      <c r="C64" s="246" t="s">
        <v>531</v>
      </c>
      <c r="D64" s="247">
        <v>0</v>
      </c>
      <c r="E64" s="214"/>
      <c r="F64" s="249"/>
      <c r="G64" s="248">
        <f>E64/$F$59</f>
        <v>0</v>
      </c>
      <c r="H64" s="248" t="e">
        <f>E64/$E$135</f>
        <v>#DIV/0!</v>
      </c>
    </row>
    <row r="65" spans="2:9" s="240" customFormat="1" x14ac:dyDescent="0.2">
      <c r="B65" s="272"/>
      <c r="C65" s="257" t="s">
        <v>141</v>
      </c>
      <c r="D65" s="258">
        <f>SUM(D60:D64)</f>
        <v>72</v>
      </c>
      <c r="E65" s="213">
        <f>SUM(E60:E64)</f>
        <v>2157771160.5900002</v>
      </c>
      <c r="F65" s="255"/>
      <c r="G65" s="118"/>
      <c r="H65" s="252"/>
    </row>
    <row r="66" spans="2:9" s="240" customFormat="1" x14ac:dyDescent="0.2">
      <c r="B66" s="274"/>
      <c r="C66" s="246"/>
      <c r="D66" s="247"/>
      <c r="E66" s="210"/>
      <c r="F66" s="249"/>
      <c r="G66" s="248"/>
      <c r="H66" s="252"/>
    </row>
    <row r="67" spans="2:9" s="240" customFormat="1" x14ac:dyDescent="0.2">
      <c r="B67" s="1827" t="s">
        <v>139</v>
      </c>
      <c r="C67" s="56"/>
      <c r="D67" s="56"/>
      <c r="E67" s="56"/>
      <c r="F67" s="315">
        <v>5150269631.6727705</v>
      </c>
      <c r="G67" s="55"/>
      <c r="H67" s="245"/>
    </row>
    <row r="68" spans="2:9" s="240" customFormat="1" hidden="1" x14ac:dyDescent="0.2">
      <c r="B68" s="1825"/>
      <c r="C68" s="246" t="s">
        <v>489</v>
      </c>
      <c r="D68" s="247">
        <v>0</v>
      </c>
      <c r="E68" s="210"/>
      <c r="F68" s="249"/>
      <c r="G68" s="256">
        <f>E68/$F$67</f>
        <v>0</v>
      </c>
      <c r="H68" s="248" t="e">
        <f>E68/$E$135</f>
        <v>#DIV/0!</v>
      </c>
    </row>
    <row r="69" spans="2:9" s="240" customFormat="1" x14ac:dyDescent="0.2">
      <c r="B69" s="1825"/>
      <c r="C69" s="246" t="s">
        <v>349</v>
      </c>
      <c r="D69" s="247">
        <v>88</v>
      </c>
      <c r="E69" s="210">
        <f>20841670.58+1870768497.51</f>
        <v>1891610168.0899999</v>
      </c>
      <c r="F69" s="249"/>
      <c r="G69" s="256">
        <f t="shared" ref="G69:G74" si="4">E69/$F$67</f>
        <v>0.36728371587714692</v>
      </c>
      <c r="H69" s="248">
        <f>E69/E134</f>
        <v>0.21035161814504602</v>
      </c>
    </row>
    <row r="70" spans="2:9" s="240" customFormat="1" hidden="1" x14ac:dyDescent="0.2">
      <c r="B70" s="1825"/>
      <c r="C70" s="1167" t="s">
        <v>705</v>
      </c>
      <c r="D70" s="247">
        <v>0</v>
      </c>
      <c r="E70" s="214"/>
      <c r="F70" s="214"/>
      <c r="G70" s="256">
        <f t="shared" si="4"/>
        <v>0</v>
      </c>
      <c r="H70" s="248" t="e">
        <f t="shared" ref="H70:H76" si="5">E70/$E$135</f>
        <v>#DIV/0!</v>
      </c>
    </row>
    <row r="71" spans="2:9" s="240" customFormat="1" hidden="1" x14ac:dyDescent="0.2">
      <c r="B71" s="1825"/>
      <c r="C71" s="1168" t="s">
        <v>716</v>
      </c>
      <c r="D71" s="247">
        <v>0</v>
      </c>
      <c r="E71" s="318"/>
      <c r="F71" s="214"/>
      <c r="G71" s="256">
        <f t="shared" si="4"/>
        <v>0</v>
      </c>
      <c r="H71" s="248" t="e">
        <f t="shared" si="5"/>
        <v>#DIV/0!</v>
      </c>
    </row>
    <row r="72" spans="2:9" s="240" customFormat="1" hidden="1" x14ac:dyDescent="0.2">
      <c r="B72" s="1825"/>
      <c r="C72" s="1169" t="s">
        <v>488</v>
      </c>
      <c r="D72" s="247">
        <v>0</v>
      </c>
      <c r="E72" s="932"/>
      <c r="F72" s="214"/>
      <c r="G72" s="256">
        <f>E72/$F$67</f>
        <v>0</v>
      </c>
      <c r="H72" s="248" t="e">
        <f t="shared" si="5"/>
        <v>#DIV/0!</v>
      </c>
    </row>
    <row r="73" spans="2:9" s="240" customFormat="1" hidden="1" x14ac:dyDescent="0.2">
      <c r="B73" s="1825"/>
      <c r="C73" s="1170" t="s">
        <v>721</v>
      </c>
      <c r="D73" s="247">
        <v>0</v>
      </c>
      <c r="E73" s="318"/>
      <c r="F73" s="214"/>
      <c r="G73" s="256">
        <f>E73/$F$67</f>
        <v>0</v>
      </c>
      <c r="H73" s="248" t="e">
        <f t="shared" si="5"/>
        <v>#DIV/0!</v>
      </c>
      <c r="I73" s="954"/>
    </row>
    <row r="74" spans="2:9" s="240" customFormat="1" hidden="1" x14ac:dyDescent="0.2">
      <c r="B74" s="1825"/>
      <c r="C74" s="1171" t="s">
        <v>718</v>
      </c>
      <c r="D74" s="247">
        <v>0</v>
      </c>
      <c r="E74" s="1223"/>
      <c r="F74" s="214"/>
      <c r="G74" s="256">
        <f t="shared" si="4"/>
        <v>0</v>
      </c>
      <c r="H74" s="248" t="e">
        <f t="shared" si="5"/>
        <v>#DIV/0!</v>
      </c>
    </row>
    <row r="75" spans="2:9" s="240" customFormat="1" hidden="1" x14ac:dyDescent="0.2">
      <c r="B75" s="1825"/>
      <c r="C75" s="953" t="s">
        <v>502</v>
      </c>
      <c r="D75" s="247"/>
      <c r="E75" s="214"/>
      <c r="F75" s="249"/>
      <c r="G75" s="256">
        <f>E75/$F$67</f>
        <v>0</v>
      </c>
      <c r="H75" s="248" t="e">
        <f t="shared" si="5"/>
        <v>#DIV/0!</v>
      </c>
      <c r="I75" s="240">
        <v>6516587.7999999998</v>
      </c>
    </row>
    <row r="76" spans="2:9" s="240" customFormat="1" x14ac:dyDescent="0.2">
      <c r="B76" s="1825"/>
      <c r="C76" s="1625" t="s">
        <v>490</v>
      </c>
      <c r="D76" s="801">
        <v>0</v>
      </c>
      <c r="E76" s="802">
        <v>11527308.460000001</v>
      </c>
      <c r="F76" s="803"/>
      <c r="G76" s="256">
        <f>E76/$F$67</f>
        <v>2.2381951401359958E-3</v>
      </c>
      <c r="H76" s="248" t="e">
        <f t="shared" si="5"/>
        <v>#DIV/0!</v>
      </c>
    </row>
    <row r="77" spans="2:9" s="240" customFormat="1" x14ac:dyDescent="0.2">
      <c r="B77" s="1825"/>
      <c r="C77" s="1586" t="s">
        <v>746</v>
      </c>
      <c r="D77" s="801">
        <v>0</v>
      </c>
      <c r="E77" s="802">
        <v>21772316.940000001</v>
      </c>
      <c r="F77" s="803"/>
      <c r="G77" s="256">
        <f t="shared" ref="G77" si="6">E77/$F$67</f>
        <v>4.227413028262854E-3</v>
      </c>
      <c r="H77" s="248">
        <f>E77/E134</f>
        <v>2.4211342148367514E-3</v>
      </c>
    </row>
    <row r="78" spans="2:9" s="240" customFormat="1" x14ac:dyDescent="0.2">
      <c r="B78" s="1825"/>
      <c r="C78" s="800" t="s">
        <v>545</v>
      </c>
      <c r="D78" s="801">
        <v>0</v>
      </c>
      <c r="E78" s="1224">
        <f>51274225.69+105284781.64</f>
        <v>156559007.32999998</v>
      </c>
      <c r="F78" s="803"/>
      <c r="G78" s="1011"/>
      <c r="H78" s="1010"/>
    </row>
    <row r="79" spans="2:9" s="240" customFormat="1" hidden="1" x14ac:dyDescent="0.2">
      <c r="B79" s="1825"/>
      <c r="C79" s="800" t="s">
        <v>550</v>
      </c>
      <c r="D79" s="801">
        <v>0</v>
      </c>
      <c r="E79" s="932"/>
      <c r="F79" s="803"/>
      <c r="G79" s="1011"/>
      <c r="H79" s="1010"/>
    </row>
    <row r="80" spans="2:9" s="240" customFormat="1" hidden="1" x14ac:dyDescent="0.2">
      <c r="B80" s="1825"/>
      <c r="C80" s="800" t="s">
        <v>746</v>
      </c>
      <c r="D80" s="801">
        <v>0</v>
      </c>
      <c r="E80" s="802"/>
      <c r="F80" s="803"/>
      <c r="G80" s="256">
        <f>E80/$F$67</f>
        <v>0</v>
      </c>
      <c r="H80" s="248" t="e">
        <f>E80/$E$135</f>
        <v>#DIV/0!</v>
      </c>
    </row>
    <row r="81" spans="2:8" s="240" customFormat="1" x14ac:dyDescent="0.2">
      <c r="C81" s="193" t="s">
        <v>141</v>
      </c>
      <c r="D81" s="194">
        <f>SUM(D68:D80)</f>
        <v>88</v>
      </c>
      <c r="E81" s="215">
        <f>SUM(E68:E80)</f>
        <v>2081468800.8199999</v>
      </c>
      <c r="F81" s="250"/>
      <c r="G81" s="308"/>
      <c r="H81" s="251"/>
    </row>
    <row r="82" spans="2:8" s="240" customFormat="1" x14ac:dyDescent="0.2">
      <c r="C82" s="57"/>
      <c r="D82" s="120"/>
      <c r="E82" s="213"/>
      <c r="F82" s="255"/>
      <c r="G82" s="118"/>
      <c r="H82" s="252"/>
    </row>
    <row r="83" spans="2:8" s="240" customFormat="1" x14ac:dyDescent="0.2">
      <c r="B83" s="1826" t="s">
        <v>299</v>
      </c>
      <c r="C83" s="56"/>
      <c r="D83" s="56"/>
      <c r="E83" s="56"/>
      <c r="F83" s="315">
        <v>4129635092.5615301</v>
      </c>
      <c r="G83" s="55"/>
      <c r="H83" s="245"/>
    </row>
    <row r="84" spans="2:8" s="240" customFormat="1" ht="14.1" customHeight="1" x14ac:dyDescent="0.2">
      <c r="B84" s="1825"/>
      <c r="C84" s="246" t="s">
        <v>369</v>
      </c>
      <c r="D84" s="520">
        <v>0</v>
      </c>
      <c r="E84" s="210">
        <f>51049.47+19207599.77</f>
        <v>19258649.239999998</v>
      </c>
      <c r="F84" s="249"/>
      <c r="G84" s="256">
        <f>E84/$F$83</f>
        <v>4.6635232431769761E-3</v>
      </c>
      <c r="H84" s="248">
        <f>E84/E134</f>
        <v>2.14160829713256E-3</v>
      </c>
    </row>
    <row r="85" spans="2:8" s="240" customFormat="1" hidden="1" x14ac:dyDescent="0.2">
      <c r="B85" s="1825"/>
      <c r="C85" s="758" t="s">
        <v>369</v>
      </c>
      <c r="D85" s="520">
        <v>0</v>
      </c>
      <c r="E85" s="210"/>
      <c r="F85" s="249"/>
      <c r="G85" s="256">
        <f t="shared" ref="G85:G94" si="7">E85/$F$83</f>
        <v>0</v>
      </c>
      <c r="H85" s="248" t="e">
        <f t="shared" ref="H85:H89" si="8">E85/$E$135</f>
        <v>#DIV/0!</v>
      </c>
    </row>
    <row r="86" spans="2:8" s="240" customFormat="1" hidden="1" x14ac:dyDescent="0.2">
      <c r="B86" s="1825"/>
      <c r="C86" s="758" t="s">
        <v>419</v>
      </c>
      <c r="D86" s="520">
        <v>0</v>
      </c>
      <c r="E86" s="1223"/>
      <c r="F86" s="249"/>
      <c r="G86" s="256">
        <f t="shared" si="7"/>
        <v>0</v>
      </c>
      <c r="H86" s="248" t="e">
        <f t="shared" si="8"/>
        <v>#DIV/0!</v>
      </c>
    </row>
    <row r="87" spans="2:8" s="240" customFormat="1" hidden="1" x14ac:dyDescent="0.2">
      <c r="B87" s="1825"/>
      <c r="C87" s="246" t="s">
        <v>367</v>
      </c>
      <c r="D87" s="247">
        <v>0</v>
      </c>
      <c r="E87" s="212"/>
      <c r="F87" s="255"/>
      <c r="G87" s="256">
        <f t="shared" si="7"/>
        <v>0</v>
      </c>
      <c r="H87" s="248" t="e">
        <f t="shared" si="8"/>
        <v>#DIV/0!</v>
      </c>
    </row>
    <row r="88" spans="2:8" s="240" customFormat="1" hidden="1" x14ac:dyDescent="0.2">
      <c r="B88" s="1825"/>
      <c r="C88" s="246" t="s">
        <v>441</v>
      </c>
      <c r="D88" s="247"/>
      <c r="E88" s="212"/>
      <c r="F88" s="255"/>
      <c r="G88" s="256">
        <f t="shared" si="7"/>
        <v>0</v>
      </c>
      <c r="H88" s="248" t="e">
        <f t="shared" si="8"/>
        <v>#DIV/0!</v>
      </c>
    </row>
    <row r="89" spans="2:8" s="240" customFormat="1" hidden="1" x14ac:dyDescent="0.2">
      <c r="B89" s="1825"/>
      <c r="C89" s="246" t="s">
        <v>410</v>
      </c>
      <c r="D89" s="247"/>
      <c r="E89" s="212"/>
      <c r="F89" s="255"/>
      <c r="G89" s="256">
        <f t="shared" si="7"/>
        <v>0</v>
      </c>
      <c r="H89" s="248" t="e">
        <f t="shared" si="8"/>
        <v>#DIV/0!</v>
      </c>
    </row>
    <row r="90" spans="2:8" s="240" customFormat="1" x14ac:dyDescent="0.2">
      <c r="B90" s="1825"/>
      <c r="C90" s="246" t="s">
        <v>373</v>
      </c>
      <c r="D90" s="122">
        <v>0</v>
      </c>
      <c r="E90" s="212">
        <v>111375940.42</v>
      </c>
      <c r="F90" s="255"/>
      <c r="G90" s="256">
        <f t="shared" si="7"/>
        <v>2.6969922989228505E-2</v>
      </c>
      <c r="H90" s="248">
        <f>E90/E134</f>
        <v>1.238527350137323E-2</v>
      </c>
    </row>
    <row r="91" spans="2:8" s="240" customFormat="1" hidden="1" x14ac:dyDescent="0.2">
      <c r="B91" s="1825"/>
      <c r="C91" s="775" t="s">
        <v>748</v>
      </c>
      <c r="D91" s="776">
        <v>0</v>
      </c>
      <c r="E91" s="777"/>
      <c r="F91" s="778"/>
      <c r="G91" s="256">
        <f t="shared" si="7"/>
        <v>0</v>
      </c>
      <c r="H91" s="248" t="e">
        <f t="shared" ref="H91:H93" si="9">E91/E135</f>
        <v>#DIV/0!</v>
      </c>
    </row>
    <row r="92" spans="2:8" s="240" customFormat="1" hidden="1" x14ac:dyDescent="0.2">
      <c r="B92" s="1825"/>
      <c r="C92" s="775" t="s">
        <v>410</v>
      </c>
      <c r="D92" s="776">
        <v>0</v>
      </c>
      <c r="E92" s="777"/>
      <c r="F92" s="778"/>
      <c r="G92" s="256">
        <f t="shared" si="7"/>
        <v>0</v>
      </c>
      <c r="H92" s="248" t="e">
        <f t="shared" si="9"/>
        <v>#DIV/0!</v>
      </c>
    </row>
    <row r="93" spans="2:8" s="240" customFormat="1" hidden="1" x14ac:dyDescent="0.2">
      <c r="B93" s="817"/>
      <c r="C93" s="1130" t="s">
        <v>369</v>
      </c>
      <c r="D93" s="1131"/>
      <c r="E93" s="1132"/>
      <c r="F93" s="1133"/>
      <c r="G93" s="256">
        <f t="shared" si="7"/>
        <v>0</v>
      </c>
      <c r="H93" s="248" t="e">
        <f t="shared" si="9"/>
        <v>#DIV/0!</v>
      </c>
    </row>
    <row r="94" spans="2:8" s="240" customFormat="1" x14ac:dyDescent="0.2">
      <c r="B94" s="817"/>
      <c r="C94" s="1130" t="s">
        <v>1586</v>
      </c>
      <c r="D94" s="1112">
        <v>36</v>
      </c>
      <c r="E94" s="1113">
        <v>1147001591</v>
      </c>
      <c r="F94" s="1114"/>
      <c r="G94" s="256">
        <f t="shared" si="7"/>
        <v>0.27774889676475939</v>
      </c>
      <c r="H94" s="248">
        <f>E94/E134</f>
        <v>0.12754934645197616</v>
      </c>
    </row>
    <row r="95" spans="2:8" s="240" customFormat="1" x14ac:dyDescent="0.2">
      <c r="C95" s="57" t="s">
        <v>141</v>
      </c>
      <c r="D95" s="120">
        <f>SUM(D84:D94)</f>
        <v>36</v>
      </c>
      <c r="E95" s="213">
        <f>SUM(E84:E94)</f>
        <v>1277636180.6600001</v>
      </c>
      <c r="F95" s="255"/>
      <c r="G95" s="118"/>
      <c r="H95" s="252"/>
    </row>
    <row r="96" spans="2:8" s="240" customFormat="1" hidden="1" x14ac:dyDescent="0.2">
      <c r="C96" s="57"/>
      <c r="D96" s="120"/>
      <c r="E96" s="213"/>
      <c r="F96" s="255"/>
      <c r="G96" s="118"/>
      <c r="H96" s="252"/>
    </row>
    <row r="97" spans="2:8" s="240" customFormat="1" hidden="1" x14ac:dyDescent="0.2">
      <c r="B97" s="1821" t="s">
        <v>88</v>
      </c>
      <c r="C97" s="56"/>
      <c r="D97" s="56"/>
      <c r="E97" s="56"/>
      <c r="F97" s="315"/>
      <c r="G97" s="315"/>
      <c r="H97" s="55"/>
    </row>
    <row r="98" spans="2:8" s="240" customFormat="1" ht="30" hidden="1" x14ac:dyDescent="0.2">
      <c r="B98" s="1821"/>
      <c r="C98" s="247" t="s">
        <v>528</v>
      </c>
      <c r="D98" s="209">
        <v>0</v>
      </c>
      <c r="E98" s="210"/>
      <c r="F98" s="210"/>
      <c r="G98" s="256" t="e">
        <f>E98/F97</f>
        <v>#DIV/0!</v>
      </c>
      <c r="H98" s="248" t="e">
        <f>E98/$E$135</f>
        <v>#DIV/0!</v>
      </c>
    </row>
    <row r="99" spans="2:8" s="240" customFormat="1" hidden="1" x14ac:dyDescent="0.2">
      <c r="B99" s="1821"/>
      <c r="C99" s="247" t="s">
        <v>380</v>
      </c>
      <c r="D99" s="209"/>
      <c r="E99" s="210"/>
      <c r="F99" s="318"/>
      <c r="G99" s="256" t="e">
        <f>E99/F97</f>
        <v>#DIV/0!</v>
      </c>
      <c r="H99" s="248" t="e">
        <f>E99/$E$135</f>
        <v>#DIV/0!</v>
      </c>
    </row>
    <row r="100" spans="2:8" s="240" customFormat="1" hidden="1" x14ac:dyDescent="0.2">
      <c r="B100" s="1821"/>
      <c r="C100" s="247"/>
      <c r="D100" s="541"/>
      <c r="E100" s="210"/>
      <c r="F100" s="211"/>
      <c r="G100" s="256" t="e">
        <f>E100/F97</f>
        <v>#DIV/0!</v>
      </c>
      <c r="H100" s="248" t="e">
        <f>E100/$E$135</f>
        <v>#DIV/0!</v>
      </c>
    </row>
    <row r="101" spans="2:8" s="240" customFormat="1" hidden="1" x14ac:dyDescent="0.2">
      <c r="C101" s="57" t="s">
        <v>141</v>
      </c>
      <c r="D101" s="120">
        <f>SUM(D98:D100)</f>
        <v>0</v>
      </c>
      <c r="E101" s="213"/>
      <c r="F101" s="255"/>
      <c r="G101" s="256"/>
      <c r="H101" s="256"/>
    </row>
    <row r="102" spans="2:8" s="240" customFormat="1" hidden="1" x14ac:dyDescent="0.2">
      <c r="B102" s="1821" t="s">
        <v>138</v>
      </c>
      <c r="C102" s="56"/>
      <c r="D102" s="56"/>
      <c r="E102" s="56"/>
      <c r="F102" s="315">
        <v>121748621.277394</v>
      </c>
      <c r="G102" s="55"/>
      <c r="H102" s="245"/>
    </row>
    <row r="103" spans="2:8" s="240" customFormat="1" ht="30" hidden="1" x14ac:dyDescent="0.2">
      <c r="B103" s="1821"/>
      <c r="C103" s="246" t="s">
        <v>482</v>
      </c>
      <c r="D103" s="247">
        <v>0</v>
      </c>
      <c r="E103" s="210"/>
      <c r="F103" s="249"/>
      <c r="G103" s="256">
        <f>E103/$F$102</f>
        <v>0</v>
      </c>
      <c r="H103" s="248" t="e">
        <f>E103/$E$135</f>
        <v>#DIV/0!</v>
      </c>
    </row>
    <row r="104" spans="2:8" s="240" customFormat="1" hidden="1" x14ac:dyDescent="0.2">
      <c r="B104" s="1821"/>
      <c r="C104" s="246"/>
      <c r="D104" s="247"/>
      <c r="E104" s="212"/>
      <c r="F104" s="249"/>
      <c r="G104" s="256"/>
      <c r="H104" s="256"/>
    </row>
    <row r="105" spans="2:8" s="240" customFormat="1" hidden="1" x14ac:dyDescent="0.2">
      <c r="B105" s="1821"/>
      <c r="C105" s="246"/>
      <c r="D105" s="247"/>
      <c r="E105" s="211"/>
      <c r="F105" s="249"/>
      <c r="G105" s="256"/>
      <c r="H105" s="256"/>
    </row>
    <row r="106" spans="2:8" s="240" customFormat="1" hidden="1" x14ac:dyDescent="0.2">
      <c r="C106" s="57" t="s">
        <v>141</v>
      </c>
      <c r="D106" s="120">
        <f>SUM(D103:D105)</f>
        <v>0</v>
      </c>
      <c r="E106" s="213">
        <f>SUM(E103:E105)</f>
        <v>0</v>
      </c>
      <c r="F106" s="255"/>
      <c r="G106" s="256"/>
      <c r="H106" s="256"/>
    </row>
    <row r="107" spans="2:8" s="240" customFormat="1" hidden="1" x14ac:dyDescent="0.2">
      <c r="B107" s="1821" t="s">
        <v>313</v>
      </c>
      <c r="C107" s="56"/>
      <c r="D107" s="56"/>
      <c r="E107" s="270"/>
      <c r="F107" s="54"/>
      <c r="G107" s="55"/>
      <c r="H107" s="245"/>
    </row>
    <row r="108" spans="2:8" s="240" customFormat="1" hidden="1" x14ac:dyDescent="0.2">
      <c r="B108" s="1821"/>
      <c r="C108" s="125" t="s">
        <v>501</v>
      </c>
      <c r="D108" s="122">
        <v>0</v>
      </c>
      <c r="E108" s="121"/>
      <c r="F108" s="255"/>
      <c r="G108" s="256" t="e">
        <f>E108/$F$107</f>
        <v>#DIV/0!</v>
      </c>
      <c r="H108" s="248" t="e">
        <f>E108/E135</f>
        <v>#DIV/0!</v>
      </c>
    </row>
    <row r="109" spans="2:8" s="240" customFormat="1" hidden="1" x14ac:dyDescent="0.2">
      <c r="B109" s="1821"/>
      <c r="C109" s="125" t="s">
        <v>349</v>
      </c>
      <c r="D109" s="122">
        <v>0</v>
      </c>
      <c r="E109" s="121"/>
      <c r="F109" s="255"/>
      <c r="G109" s="252">
        <v>0</v>
      </c>
      <c r="H109" s="252">
        <v>0</v>
      </c>
    </row>
    <row r="110" spans="2:8" s="240" customFormat="1" hidden="1" x14ac:dyDescent="0.2">
      <c r="B110" s="1821"/>
      <c r="C110" s="125"/>
      <c r="D110" s="122"/>
      <c r="E110" s="121"/>
      <c r="F110" s="255"/>
      <c r="G110" s="252">
        <v>0</v>
      </c>
      <c r="H110" s="252">
        <v>0</v>
      </c>
    </row>
    <row r="111" spans="2:8" s="240" customFormat="1" hidden="1" x14ac:dyDescent="0.2">
      <c r="C111" s="57" t="s">
        <v>141</v>
      </c>
      <c r="D111" s="120">
        <f>SUM(D108:D110)</f>
        <v>0</v>
      </c>
      <c r="E111" s="124">
        <f>SUM(E108:E110)</f>
        <v>0</v>
      </c>
      <c r="F111" s="255"/>
      <c r="G111" s="118"/>
      <c r="H111" s="252"/>
    </row>
    <row r="112" spans="2:8" s="240" customFormat="1" hidden="1" x14ac:dyDescent="0.2">
      <c r="C112" s="57"/>
      <c r="D112" s="120"/>
      <c r="E112" s="213"/>
      <c r="F112" s="255"/>
      <c r="G112" s="118"/>
      <c r="H112" s="252"/>
    </row>
    <row r="113" spans="2:8" s="240" customFormat="1" hidden="1" x14ac:dyDescent="0.2">
      <c r="B113" s="1821" t="s">
        <v>305</v>
      </c>
      <c r="C113" s="56"/>
      <c r="D113" s="56"/>
      <c r="E113" s="56"/>
      <c r="F113" s="54">
        <v>177768818.425093</v>
      </c>
      <c r="G113" s="55"/>
      <c r="H113" s="245"/>
    </row>
    <row r="114" spans="2:8" s="240" customFormat="1" hidden="1" x14ac:dyDescent="0.2">
      <c r="B114" s="1821"/>
      <c r="C114" s="246"/>
      <c r="D114" s="247"/>
      <c r="E114" s="211"/>
      <c r="F114" s="249"/>
      <c r="G114" s="252">
        <v>0</v>
      </c>
      <c r="H114" s="252">
        <v>0</v>
      </c>
    </row>
    <row r="115" spans="2:8" s="240" customFormat="1" hidden="1" x14ac:dyDescent="0.2">
      <c r="B115" s="271"/>
      <c r="C115" s="246"/>
      <c r="D115" s="247"/>
      <c r="E115" s="211"/>
      <c r="F115" s="249"/>
      <c r="G115" s="252">
        <v>0</v>
      </c>
      <c r="H115" s="252">
        <v>0</v>
      </c>
    </row>
    <row r="116" spans="2:8" s="240" customFormat="1" hidden="1" x14ac:dyDescent="0.2">
      <c r="B116" s="1821" t="s">
        <v>306</v>
      </c>
      <c r="C116" s="56"/>
      <c r="D116" s="56"/>
      <c r="E116" s="56"/>
      <c r="F116" s="54">
        <v>180310349.35703301</v>
      </c>
      <c r="G116" s="55"/>
      <c r="H116" s="245"/>
    </row>
    <row r="117" spans="2:8" s="240" customFormat="1" hidden="1" x14ac:dyDescent="0.2">
      <c r="B117" s="1821"/>
      <c r="C117" s="253"/>
      <c r="D117" s="247"/>
      <c r="E117" s="210"/>
      <c r="F117" s="255"/>
      <c r="G117" s="252">
        <v>0</v>
      </c>
      <c r="H117" s="252">
        <v>0</v>
      </c>
    </row>
    <row r="118" spans="2:8" s="240" customFormat="1" hidden="1" x14ac:dyDescent="0.2">
      <c r="B118" s="1821"/>
      <c r="C118" s="253"/>
      <c r="D118" s="247"/>
      <c r="E118" s="269"/>
      <c r="F118" s="255"/>
      <c r="G118" s="252">
        <v>0</v>
      </c>
      <c r="H118" s="252">
        <v>0</v>
      </c>
    </row>
    <row r="119" spans="2:8" s="240" customFormat="1" hidden="1" x14ac:dyDescent="0.2">
      <c r="C119" s="57" t="s">
        <v>141</v>
      </c>
      <c r="D119" s="120">
        <f>SUM(D117:D118)</f>
        <v>0</v>
      </c>
      <c r="E119" s="213">
        <v>0</v>
      </c>
      <c r="F119" s="255"/>
      <c r="G119" s="118"/>
      <c r="H119" s="252"/>
    </row>
    <row r="120" spans="2:8" s="240" customFormat="1" hidden="1" x14ac:dyDescent="0.2">
      <c r="B120" s="1821" t="s">
        <v>314</v>
      </c>
      <c r="C120" s="56"/>
      <c r="D120" s="56"/>
      <c r="E120" s="56"/>
      <c r="F120" s="54">
        <v>192488001.79415211</v>
      </c>
      <c r="G120" s="55"/>
      <c r="H120" s="245"/>
    </row>
    <row r="121" spans="2:8" s="240" customFormat="1" ht="30" hidden="1" x14ac:dyDescent="0.2">
      <c r="B121" s="1821"/>
      <c r="C121" s="253" t="s">
        <v>652</v>
      </c>
      <c r="D121" s="247"/>
      <c r="E121" s="210"/>
      <c r="F121" s="249"/>
      <c r="G121" s="256">
        <f>E121/$F$120</f>
        <v>0</v>
      </c>
      <c r="H121" s="248" t="e">
        <f>E121/$E$135</f>
        <v>#DIV/0!</v>
      </c>
    </row>
    <row r="122" spans="2:8" s="240" customFormat="1" hidden="1" x14ac:dyDescent="0.2">
      <c r="B122" s="1821"/>
      <c r="C122" s="253"/>
      <c r="D122" s="247"/>
      <c r="E122" s="269"/>
      <c r="F122" s="255"/>
      <c r="G122" s="252"/>
      <c r="H122" s="252"/>
    </row>
    <row r="123" spans="2:8" s="240" customFormat="1" hidden="1" x14ac:dyDescent="0.2">
      <c r="B123" s="1164"/>
      <c r="C123" s="57" t="s">
        <v>141</v>
      </c>
      <c r="D123" s="1159">
        <f>SUM(D121:D122)</f>
        <v>0</v>
      </c>
      <c r="E123" s="1160">
        <f>SUM(E121:E122)</f>
        <v>0</v>
      </c>
      <c r="F123" s="1161"/>
      <c r="G123" s="1162"/>
      <c r="H123" s="1162"/>
    </row>
    <row r="124" spans="2:8" s="240" customFormat="1" hidden="1" x14ac:dyDescent="0.2">
      <c r="B124" s="1164"/>
      <c r="C124" s="1163"/>
      <c r="D124" s="1159"/>
      <c r="E124" s="1160"/>
      <c r="F124" s="1161"/>
      <c r="G124" s="1162"/>
      <c r="H124" s="1162"/>
    </row>
    <row r="125" spans="2:8" s="240" customFormat="1" hidden="1" x14ac:dyDescent="0.2">
      <c r="B125" s="1821" t="s">
        <v>344</v>
      </c>
      <c r="C125" s="56"/>
      <c r="D125" s="56"/>
      <c r="E125" s="56"/>
      <c r="F125" s="54">
        <v>161374864.7478717</v>
      </c>
      <c r="G125" s="55"/>
      <c r="H125" s="245"/>
    </row>
    <row r="126" spans="2:8" s="240" customFormat="1" ht="30" hidden="1" x14ac:dyDescent="0.2">
      <c r="B126" s="1821"/>
      <c r="C126" s="253" t="s">
        <v>630</v>
      </c>
      <c r="D126" s="247"/>
      <c r="E126" s="210"/>
      <c r="F126" s="255"/>
      <c r="G126" s="256">
        <f>E126/F125</f>
        <v>0</v>
      </c>
      <c r="H126" s="248" t="e">
        <f>E126/$E$135</f>
        <v>#DIV/0!</v>
      </c>
    </row>
    <row r="127" spans="2:8" s="240" customFormat="1" hidden="1" x14ac:dyDescent="0.2">
      <c r="B127" s="1821"/>
      <c r="C127" s="253"/>
      <c r="D127" s="247"/>
      <c r="E127" s="269"/>
      <c r="F127" s="255"/>
      <c r="G127" s="252"/>
      <c r="H127" s="252"/>
    </row>
    <row r="128" spans="2:8" s="240" customFormat="1" hidden="1" x14ac:dyDescent="0.2">
      <c r="C128" s="57" t="s">
        <v>141</v>
      </c>
      <c r="D128" s="120">
        <f>SUM(D126:D127)</f>
        <v>0</v>
      </c>
      <c r="E128" s="213">
        <f>SUM(E126:E127)</f>
        <v>0</v>
      </c>
      <c r="F128" s="255"/>
      <c r="G128" s="118"/>
      <c r="H128" s="252"/>
    </row>
    <row r="129" spans="2:8" s="240" customFormat="1" hidden="1" x14ac:dyDescent="0.2">
      <c r="C129" s="253"/>
      <c r="D129" s="247"/>
      <c r="E129" s="269"/>
      <c r="F129" s="255"/>
      <c r="G129" s="252"/>
      <c r="H129" s="252"/>
    </row>
    <row r="130" spans="2:8" s="240" customFormat="1" hidden="1" x14ac:dyDescent="0.2">
      <c r="B130" s="1821" t="s">
        <v>315</v>
      </c>
      <c r="C130" s="56"/>
      <c r="D130" s="56"/>
      <c r="E130" s="56"/>
      <c r="F130" s="54"/>
      <c r="G130" s="55"/>
      <c r="H130" s="245"/>
    </row>
    <row r="131" spans="2:8" s="240" customFormat="1" ht="45" hidden="1" x14ac:dyDescent="0.2">
      <c r="B131" s="1821"/>
      <c r="C131" s="253" t="s">
        <v>546</v>
      </c>
      <c r="D131" s="247">
        <v>0</v>
      </c>
      <c r="E131" s="1223"/>
      <c r="F131" s="255"/>
      <c r="G131" s="256" t="e">
        <f>E131/F130</f>
        <v>#DIV/0!</v>
      </c>
      <c r="H131" s="248" t="e">
        <f>E131/$E$135</f>
        <v>#DIV/0!</v>
      </c>
    </row>
    <row r="132" spans="2:8" s="240" customFormat="1" hidden="1" x14ac:dyDescent="0.2">
      <c r="B132" s="1821"/>
      <c r="C132" s="253"/>
      <c r="D132" s="247"/>
      <c r="E132" s="269"/>
      <c r="F132" s="255"/>
      <c r="G132" s="252">
        <v>0</v>
      </c>
      <c r="H132" s="252">
        <v>0</v>
      </c>
    </row>
    <row r="133" spans="2:8" s="240" customFormat="1" x14ac:dyDescent="0.2">
      <c r="C133" s="57"/>
      <c r="D133" s="120"/>
      <c r="E133" s="213"/>
      <c r="F133" s="255"/>
      <c r="G133" s="118"/>
      <c r="H133" s="252"/>
    </row>
    <row r="134" spans="2:8" s="240" customFormat="1" x14ac:dyDescent="0.2">
      <c r="C134" s="293" t="s">
        <v>29</v>
      </c>
      <c r="D134" s="294">
        <f>D19+D42+D47+D52+D57+D65+D81+D95+D101+D106+D111+D119+D133+D128+D123</f>
        <v>346</v>
      </c>
      <c r="E134" s="295">
        <f>E19+E42+E47+E52+E57+E65+E81+E95+E101+E106+E111+E119+E133+E128+E123</f>
        <v>8992610490.8099995</v>
      </c>
      <c r="F134" s="717"/>
      <c r="G134" s="716"/>
      <c r="H134" s="260"/>
    </row>
    <row r="135" spans="2:8" s="240" customFormat="1" x14ac:dyDescent="0.2">
      <c r="C135" s="1828" t="s">
        <v>169</v>
      </c>
      <c r="D135" s="1828"/>
      <c r="E135" s="273"/>
      <c r="F135" s="262"/>
      <c r="G135" s="704"/>
      <c r="H135" s="260"/>
    </row>
    <row r="139" spans="2:8" x14ac:dyDescent="0.2">
      <c r="G139" s="704"/>
    </row>
    <row r="145" spans="5:6" ht="15.75" x14ac:dyDescent="0.2">
      <c r="E145" s="172"/>
      <c r="F145" s="172"/>
    </row>
    <row r="146" spans="5:6" ht="15.75" x14ac:dyDescent="0.2">
      <c r="E146" s="172"/>
      <c r="F146" s="557"/>
    </row>
  </sheetData>
  <mergeCells count="22">
    <mergeCell ref="A1:H1"/>
    <mergeCell ref="A2:H2"/>
    <mergeCell ref="A3:H3"/>
    <mergeCell ref="C135:D135"/>
    <mergeCell ref="B97:B100"/>
    <mergeCell ref="B107:B110"/>
    <mergeCell ref="B49:B51"/>
    <mergeCell ref="B54:B56"/>
    <mergeCell ref="B59:B64"/>
    <mergeCell ref="B130:B132"/>
    <mergeCell ref="B102:B105"/>
    <mergeCell ref="B116:B118"/>
    <mergeCell ref="B113:B114"/>
    <mergeCell ref="B120:B122"/>
    <mergeCell ref="A4:E4"/>
    <mergeCell ref="B125:B127"/>
    <mergeCell ref="B5:H5"/>
    <mergeCell ref="B8:B18"/>
    <mergeCell ref="B44:B46"/>
    <mergeCell ref="B21:B38"/>
    <mergeCell ref="B83:B92"/>
    <mergeCell ref="B67:B80"/>
  </mergeCells>
  <printOptions horizontalCentered="1"/>
  <pageMargins left="0.70866141732283472" right="0.70866141732283472" top="0.74803149606299213" bottom="0.74803149606299213" header="0.31496062992125984" footer="0.31496062992125984"/>
  <pageSetup scale="59" fitToHeight="0" orientation="landscape" r:id="rId1"/>
  <headerFooter>
    <oddFooter>&amp;F</oddFooter>
  </headerFooter>
  <rowBreaks count="1" manualBreakCount="1">
    <brk id="66" min="1" max="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212"/>
  <sheetViews>
    <sheetView showGridLines="0" topLeftCell="A6" zoomScale="80" zoomScaleNormal="80" zoomScaleSheetLayoutView="70" zoomScalePageLayoutView="70" workbookViewId="0">
      <selection activeCell="J27" sqref="J27"/>
    </sheetView>
  </sheetViews>
  <sheetFormatPr baseColWidth="10" defaultColWidth="10.7109375" defaultRowHeight="15" x14ac:dyDescent="0.2"/>
  <cols>
    <col min="1" max="1" width="14.28515625" style="1308" customWidth="1"/>
    <col min="2" max="2" width="19.42578125" style="1309" customWidth="1"/>
    <col min="3" max="3" width="17.7109375" style="1308" customWidth="1"/>
    <col min="4" max="4" width="16.42578125" style="1308" customWidth="1"/>
    <col min="5" max="5" width="17.140625" style="1308" customWidth="1"/>
    <col min="6" max="6" width="18.28515625" style="1310" customWidth="1"/>
    <col min="7" max="7" width="24" style="1310" customWidth="1"/>
    <col min="8" max="8" width="16.5703125" style="1308" customWidth="1"/>
    <col min="9" max="9" width="20.7109375" style="1308" customWidth="1"/>
    <col min="10" max="10" width="19.5703125" style="1464" customWidth="1"/>
    <col min="11" max="11" width="65.140625" style="1312" bestFit="1" customWidth="1"/>
    <col min="12" max="12" width="21" style="1301" customWidth="1"/>
    <col min="13" max="13" width="52.7109375" style="1301" customWidth="1"/>
    <col min="14" max="16384" width="10.7109375" style="1301"/>
  </cols>
  <sheetData>
    <row r="1" spans="1:13" s="341" customFormat="1" ht="12.75" customHeight="1" x14ac:dyDescent="0.2">
      <c r="A1" s="1817" t="s">
        <v>0</v>
      </c>
      <c r="B1" s="1817"/>
      <c r="C1" s="1817"/>
      <c r="D1" s="1817"/>
      <c r="E1" s="1817"/>
      <c r="F1" s="1817"/>
      <c r="G1" s="1817"/>
      <c r="H1" s="1817"/>
      <c r="I1" s="1817"/>
      <c r="J1" s="1817"/>
      <c r="K1" s="1817"/>
      <c r="L1" s="550"/>
      <c r="M1" s="550"/>
    </row>
    <row r="2" spans="1:13" s="341" customFormat="1" ht="12.75" customHeight="1" x14ac:dyDescent="0.2">
      <c r="A2" s="1817" t="s">
        <v>420</v>
      </c>
      <c r="B2" s="1817"/>
      <c r="C2" s="1817"/>
      <c r="D2" s="1817"/>
      <c r="E2" s="1817"/>
      <c r="F2" s="1817"/>
      <c r="G2" s="1817"/>
      <c r="H2" s="1817"/>
      <c r="I2" s="1817"/>
      <c r="J2" s="1817"/>
      <c r="K2" s="1817"/>
      <c r="L2" s="550"/>
      <c r="M2" s="550"/>
    </row>
    <row r="3" spans="1:13" s="341" customFormat="1" ht="12.75" customHeight="1" x14ac:dyDescent="0.2">
      <c r="A3" s="1817" t="s">
        <v>1609</v>
      </c>
      <c r="B3" s="1817"/>
      <c r="C3" s="1817"/>
      <c r="D3" s="1817"/>
      <c r="E3" s="1817"/>
      <c r="F3" s="1817"/>
      <c r="G3" s="1817"/>
      <c r="H3" s="1817"/>
      <c r="I3" s="1817"/>
      <c r="J3" s="1817"/>
      <c r="K3" s="1817"/>
      <c r="L3" s="550"/>
      <c r="M3" s="550"/>
    </row>
    <row r="4" spans="1:13" s="341" customFormat="1" ht="11.1" customHeight="1" x14ac:dyDescent="0.2">
      <c r="A4" s="1139"/>
      <c r="B4" s="1139"/>
      <c r="C4" s="1139"/>
      <c r="D4" s="1139"/>
      <c r="E4" s="1139"/>
      <c r="F4" s="1139"/>
      <c r="G4" s="1139"/>
      <c r="H4" s="1139"/>
      <c r="I4" s="1139"/>
      <c r="J4" s="1139"/>
      <c r="K4" s="1139"/>
      <c r="L4" s="551"/>
    </row>
    <row r="5" spans="1:13" s="1385" customFormat="1" ht="43.5" customHeight="1" x14ac:dyDescent="0.2">
      <c r="A5" s="1830" t="s">
        <v>421</v>
      </c>
      <c r="B5" s="1831"/>
      <c r="C5" s="1831"/>
      <c r="D5" s="1831"/>
      <c r="E5" s="1831"/>
      <c r="F5" s="1831"/>
      <c r="G5" s="1831"/>
      <c r="H5" s="1831"/>
      <c r="I5" s="1831"/>
      <c r="J5" s="1831"/>
      <c r="K5" s="1831"/>
      <c r="L5" s="1384"/>
      <c r="M5" s="1384"/>
    </row>
    <row r="6" spans="1:13" x14ac:dyDescent="0.2">
      <c r="A6" s="1302"/>
      <c r="B6" s="1303"/>
      <c r="C6" s="1302"/>
      <c r="D6" s="1302"/>
      <c r="E6" s="1302"/>
      <c r="F6" s="1304"/>
      <c r="G6" s="1304"/>
      <c r="H6" s="1302"/>
      <c r="I6" s="1302"/>
      <c r="J6" s="1463"/>
      <c r="K6" s="1306"/>
    </row>
    <row r="7" spans="1:13" ht="63" x14ac:dyDescent="0.2">
      <c r="A7" s="1382" t="s">
        <v>553</v>
      </c>
      <c r="B7" s="1382" t="s">
        <v>644</v>
      </c>
      <c r="C7" s="1382" t="s">
        <v>62</v>
      </c>
      <c r="D7" s="1382" t="s">
        <v>868</v>
      </c>
      <c r="E7" s="1382" t="s">
        <v>128</v>
      </c>
      <c r="F7" s="1382" t="s">
        <v>527</v>
      </c>
      <c r="G7" s="1382" t="s">
        <v>276</v>
      </c>
      <c r="H7" s="1382" t="s">
        <v>645</v>
      </c>
      <c r="I7" s="1382" t="s">
        <v>646</v>
      </c>
      <c r="J7" s="1383" t="s">
        <v>647</v>
      </c>
      <c r="K7" s="1382" t="s">
        <v>648</v>
      </c>
    </row>
    <row r="8" spans="1:13" x14ac:dyDescent="0.2">
      <c r="A8" s="1843" t="s">
        <v>1087</v>
      </c>
      <c r="B8" s="1844" t="s">
        <v>1088</v>
      </c>
      <c r="C8" s="1845" t="s">
        <v>512</v>
      </c>
      <c r="D8" s="1845" t="s">
        <v>1089</v>
      </c>
      <c r="E8" s="1846" t="s">
        <v>1090</v>
      </c>
      <c r="F8" s="1845">
        <v>31</v>
      </c>
      <c r="G8" s="1846" t="s">
        <v>1091</v>
      </c>
      <c r="H8" s="1847">
        <v>931700000</v>
      </c>
      <c r="I8" s="1847">
        <f>+H8/F8</f>
        <v>30054838.709677421</v>
      </c>
      <c r="J8" s="1512">
        <v>44935</v>
      </c>
      <c r="K8" s="1513" t="s">
        <v>1092</v>
      </c>
    </row>
    <row r="9" spans="1:13" x14ac:dyDescent="0.2">
      <c r="A9" s="1843"/>
      <c r="B9" s="1844"/>
      <c r="C9" s="1845"/>
      <c r="D9" s="1845"/>
      <c r="E9" s="1846"/>
      <c r="F9" s="1845"/>
      <c r="G9" s="1846"/>
      <c r="H9" s="1847"/>
      <c r="I9" s="1847"/>
      <c r="J9" s="1512">
        <v>44950</v>
      </c>
      <c r="K9" s="1513" t="s">
        <v>1093</v>
      </c>
    </row>
    <row r="10" spans="1:13" x14ac:dyDescent="0.2">
      <c r="A10" s="1843"/>
      <c r="B10" s="1844"/>
      <c r="C10" s="1845"/>
      <c r="D10" s="1845"/>
      <c r="E10" s="1846"/>
      <c r="F10" s="1845"/>
      <c r="G10" s="1846"/>
      <c r="H10" s="1847"/>
      <c r="I10" s="1847"/>
      <c r="J10" s="1512">
        <v>44950</v>
      </c>
      <c r="K10" s="1513" t="s">
        <v>1094</v>
      </c>
    </row>
    <row r="11" spans="1:13" x14ac:dyDescent="0.2">
      <c r="A11" s="1843"/>
      <c r="B11" s="1844"/>
      <c r="C11" s="1845"/>
      <c r="D11" s="1845"/>
      <c r="E11" s="1846"/>
      <c r="F11" s="1845"/>
      <c r="G11" s="1846"/>
      <c r="H11" s="1847"/>
      <c r="I11" s="1847"/>
      <c r="J11" s="1512">
        <v>44973</v>
      </c>
      <c r="K11" s="1513" t="s">
        <v>1095</v>
      </c>
    </row>
    <row r="12" spans="1:13" x14ac:dyDescent="0.2">
      <c r="A12" s="1843"/>
      <c r="B12" s="1844"/>
      <c r="C12" s="1845"/>
      <c r="D12" s="1845"/>
      <c r="E12" s="1846"/>
      <c r="F12" s="1845"/>
      <c r="G12" s="1846"/>
      <c r="H12" s="1847"/>
      <c r="I12" s="1847"/>
      <c r="J12" s="1512">
        <v>44994</v>
      </c>
      <c r="K12" s="1513" t="s">
        <v>1096</v>
      </c>
    </row>
    <row r="13" spans="1:13" x14ac:dyDescent="0.2">
      <c r="A13" s="1843"/>
      <c r="B13" s="1844"/>
      <c r="C13" s="1845"/>
      <c r="D13" s="1845"/>
      <c r="E13" s="1846"/>
      <c r="F13" s="1845"/>
      <c r="G13" s="1846"/>
      <c r="H13" s="1847"/>
      <c r="I13" s="1847"/>
      <c r="J13" s="1512">
        <v>45042</v>
      </c>
      <c r="K13" s="1513" t="s">
        <v>1097</v>
      </c>
    </row>
    <row r="14" spans="1:13" x14ac:dyDescent="0.2">
      <c r="A14" s="1843"/>
      <c r="B14" s="1844"/>
      <c r="C14" s="1845"/>
      <c r="D14" s="1845"/>
      <c r="E14" s="1846"/>
      <c r="F14" s="1845"/>
      <c r="G14" s="1846"/>
      <c r="H14" s="1847"/>
      <c r="I14" s="1847"/>
      <c r="J14" s="1512">
        <v>45042</v>
      </c>
      <c r="K14" s="1513" t="s">
        <v>1096</v>
      </c>
    </row>
    <row r="15" spans="1:13" x14ac:dyDescent="0.2">
      <c r="A15" s="1843"/>
      <c r="B15" s="1844"/>
      <c r="C15" s="1845"/>
      <c r="D15" s="1845"/>
      <c r="E15" s="1846"/>
      <c r="F15" s="1845"/>
      <c r="G15" s="1846"/>
      <c r="H15" s="1847"/>
      <c r="I15" s="1847"/>
      <c r="J15" s="1512">
        <v>45069</v>
      </c>
      <c r="K15" s="1513" t="s">
        <v>1098</v>
      </c>
    </row>
    <row r="16" spans="1:13" x14ac:dyDescent="0.2">
      <c r="A16" s="1843"/>
      <c r="B16" s="1844"/>
      <c r="C16" s="1845"/>
      <c r="D16" s="1845"/>
      <c r="E16" s="1846"/>
      <c r="F16" s="1845"/>
      <c r="G16" s="1846"/>
      <c r="H16" s="1847"/>
      <c r="I16" s="1847"/>
      <c r="J16" s="1512">
        <v>45082</v>
      </c>
      <c r="K16" s="1513" t="s">
        <v>1099</v>
      </c>
    </row>
    <row r="17" spans="1:11" x14ac:dyDescent="0.2">
      <c r="A17" s="1843"/>
      <c r="B17" s="1844"/>
      <c r="C17" s="1845"/>
      <c r="D17" s="1845"/>
      <c r="E17" s="1846"/>
      <c r="F17" s="1845"/>
      <c r="G17" s="1846"/>
      <c r="H17" s="1847"/>
      <c r="I17" s="1847"/>
      <c r="J17" s="1512">
        <v>45114</v>
      </c>
      <c r="K17" s="1513" t="s">
        <v>1100</v>
      </c>
    </row>
    <row r="18" spans="1:11" x14ac:dyDescent="0.2">
      <c r="A18" s="1843"/>
      <c r="B18" s="1844"/>
      <c r="C18" s="1845"/>
      <c r="D18" s="1845"/>
      <c r="E18" s="1846"/>
      <c r="F18" s="1845"/>
      <c r="G18" s="1846"/>
      <c r="H18" s="1847"/>
      <c r="I18" s="1847"/>
      <c r="J18" s="1512">
        <v>45155</v>
      </c>
      <c r="K18" s="1513" t="s">
        <v>1097</v>
      </c>
    </row>
    <row r="19" spans="1:11" x14ac:dyDescent="0.2">
      <c r="A19" s="1843"/>
      <c r="B19" s="1844"/>
      <c r="C19" s="1845"/>
      <c r="D19" s="1845"/>
      <c r="E19" s="1846"/>
      <c r="F19" s="1845"/>
      <c r="G19" s="1846"/>
      <c r="H19" s="1847"/>
      <c r="I19" s="1847"/>
      <c r="J19" s="1512">
        <v>45204</v>
      </c>
      <c r="K19" s="1513" t="s">
        <v>1101</v>
      </c>
    </row>
    <row r="20" spans="1:11" x14ac:dyDescent="0.2">
      <c r="A20" s="1843"/>
      <c r="B20" s="1844"/>
      <c r="C20" s="1845"/>
      <c r="D20" s="1845"/>
      <c r="E20" s="1846"/>
      <c r="F20" s="1845"/>
      <c r="G20" s="1846"/>
      <c r="H20" s="1847"/>
      <c r="I20" s="1847"/>
      <c r="J20" s="1512">
        <v>45211</v>
      </c>
      <c r="K20" s="1513" t="s">
        <v>1102</v>
      </c>
    </row>
    <row r="21" spans="1:11" x14ac:dyDescent="0.2">
      <c r="A21" s="1843"/>
      <c r="B21" s="1844"/>
      <c r="C21" s="1845"/>
      <c r="D21" s="1845"/>
      <c r="E21" s="1846"/>
      <c r="F21" s="1845"/>
      <c r="G21" s="1846"/>
      <c r="H21" s="1847"/>
      <c r="I21" s="1847"/>
      <c r="J21" s="1512">
        <v>45216</v>
      </c>
      <c r="K21" s="1513" t="s">
        <v>1103</v>
      </c>
    </row>
    <row r="22" spans="1:11" x14ac:dyDescent="0.2">
      <c r="A22" s="1843"/>
      <c r="B22" s="1844"/>
      <c r="C22" s="1845"/>
      <c r="D22" s="1845"/>
      <c r="E22" s="1846"/>
      <c r="F22" s="1845"/>
      <c r="G22" s="1846"/>
      <c r="H22" s="1847"/>
      <c r="I22" s="1847"/>
      <c r="J22" s="1512">
        <v>45226</v>
      </c>
      <c r="K22" s="1513" t="s">
        <v>1104</v>
      </c>
    </row>
    <row r="23" spans="1:11" x14ac:dyDescent="0.2">
      <c r="A23" s="1843"/>
      <c r="B23" s="1844"/>
      <c r="C23" s="1845"/>
      <c r="D23" s="1845"/>
      <c r="E23" s="1846"/>
      <c r="F23" s="1845"/>
      <c r="G23" s="1846"/>
      <c r="H23" s="1847"/>
      <c r="I23" s="1847"/>
      <c r="J23" s="1512">
        <v>45226</v>
      </c>
      <c r="K23" s="1513" t="s">
        <v>1105</v>
      </c>
    </row>
    <row r="24" spans="1:11" x14ac:dyDescent="0.2">
      <c r="A24" s="1843"/>
      <c r="B24" s="1844"/>
      <c r="C24" s="1845"/>
      <c r="D24" s="1845"/>
      <c r="E24" s="1846"/>
      <c r="F24" s="1845"/>
      <c r="G24" s="1846"/>
      <c r="H24" s="1847"/>
      <c r="I24" s="1847"/>
      <c r="J24" s="1512">
        <v>45394</v>
      </c>
      <c r="K24" s="1513" t="s">
        <v>1096</v>
      </c>
    </row>
    <row r="25" spans="1:11" x14ac:dyDescent="0.2">
      <c r="A25" s="1843"/>
      <c r="B25" s="1844"/>
      <c r="C25" s="1845"/>
      <c r="D25" s="1845"/>
      <c r="E25" s="1846"/>
      <c r="F25" s="1845"/>
      <c r="G25" s="1846"/>
      <c r="H25" s="1847"/>
      <c r="I25" s="1847"/>
      <c r="J25" s="1512">
        <v>45426</v>
      </c>
      <c r="K25" s="1513" t="s">
        <v>1106</v>
      </c>
    </row>
    <row r="26" spans="1:11" x14ac:dyDescent="0.2">
      <c r="A26" s="1843"/>
      <c r="B26" s="1844"/>
      <c r="C26" s="1845"/>
      <c r="D26" s="1845"/>
      <c r="E26" s="1846"/>
      <c r="F26" s="1845"/>
      <c r="G26" s="1846"/>
      <c r="H26" s="1847"/>
      <c r="I26" s="1847"/>
      <c r="J26" s="1512">
        <v>45476</v>
      </c>
      <c r="K26" s="1513" t="s">
        <v>1107</v>
      </c>
    </row>
    <row r="27" spans="1:11" x14ac:dyDescent="0.2">
      <c r="A27" s="1843"/>
      <c r="B27" s="1844"/>
      <c r="C27" s="1845"/>
      <c r="D27" s="1845"/>
      <c r="E27" s="1846"/>
      <c r="F27" s="1845"/>
      <c r="G27" s="1846"/>
      <c r="H27" s="1847"/>
      <c r="I27" s="1847"/>
      <c r="J27" s="1512">
        <v>45483</v>
      </c>
      <c r="K27" s="1514" t="s">
        <v>1108</v>
      </c>
    </row>
    <row r="28" spans="1:11" x14ac:dyDescent="0.2">
      <c r="A28" s="1843"/>
      <c r="B28" s="1844"/>
      <c r="C28" s="1845"/>
      <c r="D28" s="1845"/>
      <c r="E28" s="1846"/>
      <c r="F28" s="1845"/>
      <c r="G28" s="1846"/>
      <c r="H28" s="1847"/>
      <c r="I28" s="1847"/>
      <c r="J28" s="1512">
        <v>45534</v>
      </c>
      <c r="K28" s="1515" t="s">
        <v>1109</v>
      </c>
    </row>
    <row r="29" spans="1:11" x14ac:dyDescent="0.2">
      <c r="A29" s="1843"/>
      <c r="B29" s="1844"/>
      <c r="C29" s="1845"/>
      <c r="D29" s="1845"/>
      <c r="E29" s="1846"/>
      <c r="F29" s="1845"/>
      <c r="G29" s="1846"/>
      <c r="H29" s="1847"/>
      <c r="I29" s="1847"/>
      <c r="J29" s="1512">
        <v>45559</v>
      </c>
      <c r="K29" s="1515" t="s">
        <v>1110</v>
      </c>
    </row>
    <row r="30" spans="1:11" x14ac:dyDescent="0.2">
      <c r="A30" s="1843"/>
      <c r="B30" s="1844"/>
      <c r="C30" s="1845"/>
      <c r="D30" s="1845"/>
      <c r="E30" s="1846"/>
      <c r="F30" s="1845"/>
      <c r="G30" s="1846"/>
      <c r="H30" s="1847"/>
      <c r="I30" s="1847"/>
      <c r="J30" s="1512">
        <v>45602</v>
      </c>
      <c r="K30" s="1515" t="s">
        <v>1109</v>
      </c>
    </row>
    <row r="31" spans="1:11" x14ac:dyDescent="0.2">
      <c r="A31" s="1843"/>
      <c r="B31" s="1844"/>
      <c r="C31" s="1845"/>
      <c r="D31" s="1845"/>
      <c r="E31" s="1846"/>
      <c r="F31" s="1845"/>
      <c r="G31" s="1846"/>
      <c r="H31" s="1847"/>
      <c r="I31" s="1847"/>
      <c r="J31" s="1512">
        <v>46021</v>
      </c>
      <c r="K31" s="1513" t="s">
        <v>1096</v>
      </c>
    </row>
    <row r="32" spans="1:11" x14ac:dyDescent="0.2">
      <c r="A32" s="1843"/>
      <c r="B32" s="1844"/>
      <c r="C32" s="1845"/>
      <c r="D32" s="1845"/>
      <c r="E32" s="1846"/>
      <c r="F32" s="1845"/>
      <c r="G32" s="1846"/>
      <c r="H32" s="1847"/>
      <c r="I32" s="1847"/>
      <c r="J32" s="1512">
        <v>45685</v>
      </c>
      <c r="K32" s="1514" t="s">
        <v>1111</v>
      </c>
    </row>
    <row r="33" spans="1:11" x14ac:dyDescent="0.2">
      <c r="A33" s="1843"/>
      <c r="B33" s="1844"/>
      <c r="C33" s="1845"/>
      <c r="D33" s="1845"/>
      <c r="E33" s="1846"/>
      <c r="F33" s="1845"/>
      <c r="G33" s="1846"/>
      <c r="H33" s="1847"/>
      <c r="I33" s="1847"/>
      <c r="J33" s="1516">
        <v>45716</v>
      </c>
      <c r="K33" s="1514" t="s">
        <v>1112</v>
      </c>
    </row>
    <row r="34" spans="1:11" x14ac:dyDescent="0.2">
      <c r="A34" s="1843"/>
      <c r="B34" s="1844"/>
      <c r="C34" s="1845"/>
      <c r="D34" s="1845"/>
      <c r="E34" s="1846"/>
      <c r="F34" s="1845"/>
      <c r="G34" s="1846"/>
      <c r="H34" s="1847"/>
      <c r="I34" s="1847"/>
      <c r="J34" s="1516">
        <v>45747</v>
      </c>
      <c r="K34" s="1514" t="s">
        <v>1109</v>
      </c>
    </row>
    <row r="35" spans="1:11" x14ac:dyDescent="0.2">
      <c r="A35" s="1843"/>
      <c r="B35" s="1844"/>
      <c r="C35" s="1845"/>
      <c r="D35" s="1845"/>
      <c r="E35" s="1846"/>
      <c r="F35" s="1845"/>
      <c r="G35" s="1846"/>
      <c r="H35" s="1847"/>
      <c r="I35" s="1847"/>
      <c r="J35" s="1516">
        <v>45776</v>
      </c>
      <c r="K35" s="1514" t="s">
        <v>1334</v>
      </c>
    </row>
    <row r="36" spans="1:11" x14ac:dyDescent="0.2">
      <c r="A36" s="1843"/>
      <c r="B36" s="1844"/>
      <c r="C36" s="1845"/>
      <c r="D36" s="1845"/>
      <c r="E36" s="1846"/>
      <c r="F36" s="1845"/>
      <c r="G36" s="1846"/>
      <c r="H36" s="1847"/>
      <c r="I36" s="1847"/>
      <c r="J36" s="1516">
        <v>45798</v>
      </c>
      <c r="K36" s="1514" t="s">
        <v>1610</v>
      </c>
    </row>
    <row r="37" spans="1:11" x14ac:dyDescent="0.25">
      <c r="A37" s="1865" t="s">
        <v>1087</v>
      </c>
      <c r="B37" s="1865" t="s">
        <v>1113</v>
      </c>
      <c r="C37" s="1848" t="s">
        <v>178</v>
      </c>
      <c r="D37" s="1848" t="s">
        <v>1114</v>
      </c>
      <c r="E37" s="1848" t="s">
        <v>1090</v>
      </c>
      <c r="F37" s="1848">
        <v>25</v>
      </c>
      <c r="G37" s="1848" t="s">
        <v>1115</v>
      </c>
      <c r="H37" s="1849">
        <v>503000000</v>
      </c>
      <c r="I37" s="1849">
        <f>H37/F37</f>
        <v>20120000</v>
      </c>
      <c r="J37" s="1517">
        <v>45323</v>
      </c>
      <c r="K37" s="1518" t="s">
        <v>1092</v>
      </c>
    </row>
    <row r="38" spans="1:11" x14ac:dyDescent="0.25">
      <c r="A38" s="1865"/>
      <c r="B38" s="1865"/>
      <c r="C38" s="1848"/>
      <c r="D38" s="1848"/>
      <c r="E38" s="1848"/>
      <c r="F38" s="1848"/>
      <c r="G38" s="1848"/>
      <c r="H38" s="1849"/>
      <c r="I38" s="1849"/>
      <c r="J38" s="1517">
        <v>45323</v>
      </c>
      <c r="K38" s="1518" t="s">
        <v>1094</v>
      </c>
    </row>
    <row r="39" spans="1:11" x14ac:dyDescent="0.25">
      <c r="A39" s="1865"/>
      <c r="B39" s="1865"/>
      <c r="C39" s="1848"/>
      <c r="D39" s="1848"/>
      <c r="E39" s="1848"/>
      <c r="F39" s="1848"/>
      <c r="G39" s="1848"/>
      <c r="H39" s="1849"/>
      <c r="I39" s="1849"/>
      <c r="J39" s="1517">
        <v>45330</v>
      </c>
      <c r="K39" s="1518" t="s">
        <v>1095</v>
      </c>
    </row>
    <row r="40" spans="1:11" x14ac:dyDescent="0.25">
      <c r="A40" s="1865"/>
      <c r="B40" s="1865"/>
      <c r="C40" s="1848"/>
      <c r="D40" s="1848"/>
      <c r="E40" s="1848"/>
      <c r="F40" s="1848"/>
      <c r="G40" s="1848"/>
      <c r="H40" s="1849"/>
      <c r="I40" s="1849"/>
      <c r="J40" s="1517">
        <v>45386</v>
      </c>
      <c r="K40" s="1518" t="s">
        <v>1116</v>
      </c>
    </row>
    <row r="41" spans="1:11" x14ac:dyDescent="0.25">
      <c r="A41" s="1865"/>
      <c r="B41" s="1865"/>
      <c r="C41" s="1848"/>
      <c r="D41" s="1848"/>
      <c r="E41" s="1848"/>
      <c r="F41" s="1848"/>
      <c r="G41" s="1848"/>
      <c r="H41" s="1849"/>
      <c r="I41" s="1849"/>
      <c r="J41" s="1517">
        <v>45404</v>
      </c>
      <c r="K41" s="1518" t="s">
        <v>1117</v>
      </c>
    </row>
    <row r="42" spans="1:11" x14ac:dyDescent="0.25">
      <c r="A42" s="1865"/>
      <c r="B42" s="1865"/>
      <c r="C42" s="1848"/>
      <c r="D42" s="1848"/>
      <c r="E42" s="1848"/>
      <c r="F42" s="1848"/>
      <c r="G42" s="1848"/>
      <c r="H42" s="1849"/>
      <c r="I42" s="1849"/>
      <c r="J42" s="1480">
        <v>45448</v>
      </c>
      <c r="K42" s="1519" t="s">
        <v>1106</v>
      </c>
    </row>
    <row r="43" spans="1:11" x14ac:dyDescent="0.25">
      <c r="A43" s="1865"/>
      <c r="B43" s="1865"/>
      <c r="C43" s="1848"/>
      <c r="D43" s="1848"/>
      <c r="E43" s="1848"/>
      <c r="F43" s="1848"/>
      <c r="G43" s="1848"/>
      <c r="H43" s="1849"/>
      <c r="I43" s="1849"/>
      <c r="J43" s="1517">
        <v>45386</v>
      </c>
      <c r="K43" s="1518" t="s">
        <v>1116</v>
      </c>
    </row>
    <row r="44" spans="1:11" x14ac:dyDescent="0.25">
      <c r="A44" s="1865"/>
      <c r="B44" s="1865"/>
      <c r="C44" s="1848"/>
      <c r="D44" s="1848"/>
      <c r="E44" s="1848"/>
      <c r="F44" s="1848"/>
      <c r="G44" s="1848"/>
      <c r="H44" s="1849"/>
      <c r="I44" s="1849"/>
      <c r="J44" s="1517">
        <v>45510</v>
      </c>
      <c r="K44" s="1518" t="s">
        <v>1118</v>
      </c>
    </row>
    <row r="45" spans="1:11" x14ac:dyDescent="0.25">
      <c r="A45" s="1865"/>
      <c r="B45" s="1865"/>
      <c r="C45" s="1848"/>
      <c r="D45" s="1848"/>
      <c r="E45" s="1848"/>
      <c r="F45" s="1848"/>
      <c r="G45" s="1848"/>
      <c r="H45" s="1849"/>
      <c r="I45" s="1849"/>
      <c r="J45" s="1517">
        <v>45518</v>
      </c>
      <c r="K45" s="1518" t="s">
        <v>1119</v>
      </c>
    </row>
    <row r="46" spans="1:11" x14ac:dyDescent="0.25">
      <c r="A46" s="1865"/>
      <c r="B46" s="1865"/>
      <c r="C46" s="1848"/>
      <c r="D46" s="1848"/>
      <c r="E46" s="1848"/>
      <c r="F46" s="1848"/>
      <c r="G46" s="1848"/>
      <c r="H46" s="1849"/>
      <c r="I46" s="1849"/>
      <c r="J46" s="1517">
        <v>45556</v>
      </c>
      <c r="K46" s="1518" t="s">
        <v>1110</v>
      </c>
    </row>
    <row r="47" spans="1:11" x14ac:dyDescent="0.25">
      <c r="A47" s="1865"/>
      <c r="B47" s="1865"/>
      <c r="C47" s="1848"/>
      <c r="D47" s="1848"/>
      <c r="E47" s="1848"/>
      <c r="F47" s="1848"/>
      <c r="G47" s="1848"/>
      <c r="H47" s="1849"/>
      <c r="I47" s="1849"/>
      <c r="J47" s="1517">
        <v>45565</v>
      </c>
      <c r="K47" s="1518" t="s">
        <v>1119</v>
      </c>
    </row>
    <row r="48" spans="1:11" x14ac:dyDescent="0.25">
      <c r="A48" s="1865"/>
      <c r="B48" s="1865"/>
      <c r="C48" s="1848"/>
      <c r="D48" s="1848"/>
      <c r="E48" s="1848"/>
      <c r="F48" s="1848"/>
      <c r="G48" s="1848"/>
      <c r="H48" s="1849"/>
      <c r="I48" s="1849"/>
      <c r="J48" s="1517">
        <v>45595</v>
      </c>
      <c r="K48" s="1518" t="s">
        <v>1110</v>
      </c>
    </row>
    <row r="49" spans="1:11" x14ac:dyDescent="0.2">
      <c r="A49" s="1865"/>
      <c r="B49" s="1865"/>
      <c r="C49" s="1848"/>
      <c r="D49" s="1848"/>
      <c r="E49" s="1848"/>
      <c r="F49" s="1848"/>
      <c r="G49" s="1848"/>
      <c r="H49" s="1849"/>
      <c r="I49" s="1849"/>
      <c r="J49" s="1520">
        <v>45625</v>
      </c>
      <c r="K49" s="1521" t="s">
        <v>1120</v>
      </c>
    </row>
    <row r="50" spans="1:11" x14ac:dyDescent="0.2">
      <c r="A50" s="1865"/>
      <c r="B50" s="1865"/>
      <c r="C50" s="1848"/>
      <c r="D50" s="1848"/>
      <c r="E50" s="1848"/>
      <c r="F50" s="1848"/>
      <c r="G50" s="1848"/>
      <c r="H50" s="1849"/>
      <c r="I50" s="1849"/>
      <c r="J50" s="1520">
        <v>45656</v>
      </c>
      <c r="K50" s="1518" t="s">
        <v>1109</v>
      </c>
    </row>
    <row r="51" spans="1:11" x14ac:dyDescent="0.2">
      <c r="A51" s="1865"/>
      <c r="B51" s="1865"/>
      <c r="C51" s="1848"/>
      <c r="D51" s="1848"/>
      <c r="E51" s="1848"/>
      <c r="F51" s="1848"/>
      <c r="G51" s="1848"/>
      <c r="H51" s="1849"/>
      <c r="I51" s="1849"/>
      <c r="J51" s="1520">
        <v>45688</v>
      </c>
      <c r="K51" s="1518" t="s">
        <v>1119</v>
      </c>
    </row>
    <row r="52" spans="1:11" x14ac:dyDescent="0.2">
      <c r="A52" s="1865"/>
      <c r="B52" s="1865"/>
      <c r="C52" s="1848"/>
      <c r="D52" s="1848"/>
      <c r="E52" s="1848"/>
      <c r="F52" s="1848"/>
      <c r="G52" s="1848"/>
      <c r="H52" s="1849"/>
      <c r="I52" s="1849"/>
      <c r="J52" s="1481">
        <v>45715</v>
      </c>
      <c r="K52" s="1518" t="s">
        <v>1110</v>
      </c>
    </row>
    <row r="53" spans="1:11" x14ac:dyDescent="0.2">
      <c r="A53" s="1865"/>
      <c r="B53" s="1865"/>
      <c r="C53" s="1848"/>
      <c r="D53" s="1848"/>
      <c r="E53" s="1848"/>
      <c r="F53" s="1848"/>
      <c r="G53" s="1848"/>
      <c r="H53" s="1849"/>
      <c r="I53" s="1849"/>
      <c r="J53" s="1520">
        <v>45747</v>
      </c>
      <c r="K53" s="1518" t="s">
        <v>1119</v>
      </c>
    </row>
    <row r="54" spans="1:11" x14ac:dyDescent="0.2">
      <c r="A54" s="1865"/>
      <c r="B54" s="1865"/>
      <c r="C54" s="1848"/>
      <c r="D54" s="1848"/>
      <c r="E54" s="1848"/>
      <c r="F54" s="1848"/>
      <c r="G54" s="1848"/>
      <c r="H54" s="1849"/>
      <c r="I54" s="1849"/>
      <c r="J54" s="1481">
        <v>45775</v>
      </c>
      <c r="K54" s="1518" t="s">
        <v>1110</v>
      </c>
    </row>
    <row r="55" spans="1:11" x14ac:dyDescent="0.2">
      <c r="A55" s="1865"/>
      <c r="B55" s="1865"/>
      <c r="C55" s="1848"/>
      <c r="D55" s="1848"/>
      <c r="E55" s="1848"/>
      <c r="F55" s="1848"/>
      <c r="G55" s="1848"/>
      <c r="H55" s="1849"/>
      <c r="I55" s="1849"/>
      <c r="J55" s="1481">
        <v>45806</v>
      </c>
      <c r="K55" s="1518" t="s">
        <v>1110</v>
      </c>
    </row>
    <row r="56" spans="1:11" x14ac:dyDescent="0.2">
      <c r="A56" s="1850" t="s">
        <v>1121</v>
      </c>
      <c r="B56" s="1853" t="s">
        <v>1122</v>
      </c>
      <c r="C56" s="1856" t="s">
        <v>137</v>
      </c>
      <c r="D56" s="1856" t="s">
        <v>1123</v>
      </c>
      <c r="E56" s="1859" t="s">
        <v>1124</v>
      </c>
      <c r="F56" s="1856">
        <v>31</v>
      </c>
      <c r="G56" s="1856" t="s">
        <v>517</v>
      </c>
      <c r="H56" s="1862">
        <v>996103552.41999996</v>
      </c>
      <c r="I56" s="1859">
        <f>+H56/F56</f>
        <v>32132372.658709675</v>
      </c>
      <c r="J56" s="1516">
        <v>45436</v>
      </c>
      <c r="K56" s="1515" t="s">
        <v>1092</v>
      </c>
    </row>
    <row r="57" spans="1:11" x14ac:dyDescent="0.2">
      <c r="A57" s="1851"/>
      <c r="B57" s="1854"/>
      <c r="C57" s="1857"/>
      <c r="D57" s="1857"/>
      <c r="E57" s="1860"/>
      <c r="F57" s="1857"/>
      <c r="G57" s="1857"/>
      <c r="H57" s="1863"/>
      <c r="I57" s="1860"/>
      <c r="J57" s="1516">
        <v>45439</v>
      </c>
      <c r="K57" s="1515" t="s">
        <v>1094</v>
      </c>
    </row>
    <row r="58" spans="1:11" x14ac:dyDescent="0.2">
      <c r="A58" s="1851"/>
      <c r="B58" s="1854"/>
      <c r="C58" s="1857"/>
      <c r="D58" s="1857"/>
      <c r="E58" s="1860"/>
      <c r="F58" s="1857"/>
      <c r="G58" s="1857"/>
      <c r="H58" s="1863"/>
      <c r="I58" s="1860"/>
      <c r="J58" s="1516">
        <v>45471</v>
      </c>
      <c r="K58" s="1513" t="s">
        <v>1095</v>
      </c>
    </row>
    <row r="59" spans="1:11" x14ac:dyDescent="0.2">
      <c r="A59" s="1851"/>
      <c r="B59" s="1854"/>
      <c r="C59" s="1857"/>
      <c r="D59" s="1857"/>
      <c r="E59" s="1860"/>
      <c r="F59" s="1857"/>
      <c r="G59" s="1857"/>
      <c r="H59" s="1863"/>
      <c r="I59" s="1860"/>
      <c r="J59" s="1522">
        <v>45503</v>
      </c>
      <c r="K59" s="1523" t="s">
        <v>1096</v>
      </c>
    </row>
    <row r="60" spans="1:11" x14ac:dyDescent="0.2">
      <c r="A60" s="1851"/>
      <c r="B60" s="1854"/>
      <c r="C60" s="1857"/>
      <c r="D60" s="1857"/>
      <c r="E60" s="1860"/>
      <c r="F60" s="1857"/>
      <c r="G60" s="1857"/>
      <c r="H60" s="1863"/>
      <c r="I60" s="1860"/>
      <c r="J60" s="1522">
        <v>45525</v>
      </c>
      <c r="K60" s="1523" t="s">
        <v>1125</v>
      </c>
    </row>
    <row r="61" spans="1:11" x14ac:dyDescent="0.2">
      <c r="A61" s="1851"/>
      <c r="B61" s="1854"/>
      <c r="C61" s="1857"/>
      <c r="D61" s="1857"/>
      <c r="E61" s="1860"/>
      <c r="F61" s="1857"/>
      <c r="G61" s="1857"/>
      <c r="H61" s="1863"/>
      <c r="I61" s="1860"/>
      <c r="J61" s="1522">
        <v>45531</v>
      </c>
      <c r="K61" s="1515" t="s">
        <v>1110</v>
      </c>
    </row>
    <row r="62" spans="1:11" x14ac:dyDescent="0.2">
      <c r="A62" s="1851"/>
      <c r="B62" s="1854"/>
      <c r="C62" s="1857"/>
      <c r="D62" s="1857"/>
      <c r="E62" s="1860"/>
      <c r="F62" s="1857"/>
      <c r="G62" s="1857"/>
      <c r="H62" s="1863"/>
      <c r="I62" s="1860"/>
      <c r="J62" s="1522">
        <v>45551</v>
      </c>
      <c r="K62" s="1514" t="s">
        <v>1126</v>
      </c>
    </row>
    <row r="63" spans="1:11" x14ac:dyDescent="0.2">
      <c r="A63" s="1851"/>
      <c r="B63" s="1854"/>
      <c r="C63" s="1857"/>
      <c r="D63" s="1857"/>
      <c r="E63" s="1860"/>
      <c r="F63" s="1857"/>
      <c r="G63" s="1857"/>
      <c r="H63" s="1863"/>
      <c r="I63" s="1860"/>
      <c r="J63" s="1522">
        <v>45601</v>
      </c>
      <c r="K63" s="1514" t="s">
        <v>1127</v>
      </c>
    </row>
    <row r="64" spans="1:11" x14ac:dyDescent="0.2">
      <c r="A64" s="1851"/>
      <c r="B64" s="1854"/>
      <c r="C64" s="1857"/>
      <c r="D64" s="1857"/>
      <c r="E64" s="1860"/>
      <c r="F64" s="1857"/>
      <c r="G64" s="1857"/>
      <c r="H64" s="1863"/>
      <c r="I64" s="1860"/>
      <c r="J64" s="1522">
        <v>45610</v>
      </c>
      <c r="K64" s="1514" t="s">
        <v>1128</v>
      </c>
    </row>
    <row r="65" spans="1:11" x14ac:dyDescent="0.2">
      <c r="A65" s="1851"/>
      <c r="B65" s="1854"/>
      <c r="C65" s="1857"/>
      <c r="D65" s="1857"/>
      <c r="E65" s="1860"/>
      <c r="F65" s="1857"/>
      <c r="G65" s="1857"/>
      <c r="H65" s="1863"/>
      <c r="I65" s="1860"/>
      <c r="J65" s="1522">
        <v>45708</v>
      </c>
      <c r="K65" s="1514" t="s">
        <v>1129</v>
      </c>
    </row>
    <row r="66" spans="1:11" x14ac:dyDescent="0.2">
      <c r="A66" s="1852"/>
      <c r="B66" s="1855"/>
      <c r="C66" s="1858"/>
      <c r="D66" s="1858"/>
      <c r="E66" s="1861"/>
      <c r="F66" s="1858"/>
      <c r="G66" s="1858"/>
      <c r="H66" s="1864"/>
      <c r="I66" s="1861"/>
      <c r="J66" s="1522">
        <v>45721</v>
      </c>
      <c r="K66" s="1514" t="s">
        <v>1130</v>
      </c>
    </row>
    <row r="67" spans="1:11" x14ac:dyDescent="0.2">
      <c r="A67" s="1865" t="s">
        <v>1131</v>
      </c>
      <c r="B67" s="1832" t="s">
        <v>1132</v>
      </c>
      <c r="C67" s="1833" t="s">
        <v>299</v>
      </c>
      <c r="D67" s="1848" t="s">
        <v>1133</v>
      </c>
      <c r="E67" s="1848" t="s">
        <v>1090</v>
      </c>
      <c r="F67" s="1833">
        <v>32</v>
      </c>
      <c r="G67" s="1848" t="s">
        <v>1134</v>
      </c>
      <c r="H67" s="1866">
        <v>863271462.35000002</v>
      </c>
      <c r="I67" s="1866">
        <f>SUM(H67/F67)</f>
        <v>26977233.198437501</v>
      </c>
      <c r="J67" s="1525">
        <v>45531</v>
      </c>
      <c r="K67" s="1518" t="s">
        <v>1135</v>
      </c>
    </row>
    <row r="68" spans="1:11" x14ac:dyDescent="0.2">
      <c r="A68" s="1865"/>
      <c r="B68" s="1832"/>
      <c r="C68" s="1833"/>
      <c r="D68" s="1848"/>
      <c r="E68" s="1848"/>
      <c r="F68" s="1833"/>
      <c r="G68" s="1848"/>
      <c r="H68" s="1866"/>
      <c r="I68" s="1866"/>
      <c r="J68" s="1525">
        <v>45533</v>
      </c>
      <c r="K68" s="1518" t="s">
        <v>1094</v>
      </c>
    </row>
    <row r="69" spans="1:11" x14ac:dyDescent="0.2">
      <c r="A69" s="1865"/>
      <c r="B69" s="1832"/>
      <c r="C69" s="1833"/>
      <c r="D69" s="1848"/>
      <c r="E69" s="1848"/>
      <c r="F69" s="1833"/>
      <c r="G69" s="1848"/>
      <c r="H69" s="1866"/>
      <c r="I69" s="1866"/>
      <c r="J69" s="1525">
        <v>45602</v>
      </c>
      <c r="K69" s="1526" t="s">
        <v>1095</v>
      </c>
    </row>
    <row r="70" spans="1:11" x14ac:dyDescent="0.2">
      <c r="A70" s="1865"/>
      <c r="B70" s="1832"/>
      <c r="C70" s="1833"/>
      <c r="D70" s="1848"/>
      <c r="E70" s="1848"/>
      <c r="F70" s="1833"/>
      <c r="G70" s="1848"/>
      <c r="H70" s="1866"/>
      <c r="I70" s="1866"/>
      <c r="J70" s="1525">
        <v>45705</v>
      </c>
      <c r="K70" s="1526" t="s">
        <v>1102</v>
      </c>
    </row>
    <row r="71" spans="1:11" x14ac:dyDescent="0.2">
      <c r="A71" s="1865"/>
      <c r="B71" s="1832"/>
      <c r="C71" s="1833"/>
      <c r="D71" s="1848"/>
      <c r="E71" s="1848"/>
      <c r="F71" s="1833"/>
      <c r="G71" s="1848"/>
      <c r="H71" s="1866"/>
      <c r="I71" s="1866"/>
      <c r="J71" s="1525">
        <v>45712</v>
      </c>
      <c r="K71" s="1526" t="s">
        <v>1119</v>
      </c>
    </row>
    <row r="72" spans="1:11" x14ac:dyDescent="0.2">
      <c r="A72" s="1865"/>
      <c r="B72" s="1832"/>
      <c r="C72" s="1833"/>
      <c r="D72" s="1848"/>
      <c r="E72" s="1848"/>
      <c r="F72" s="1833"/>
      <c r="G72" s="1848"/>
      <c r="H72" s="1866"/>
      <c r="I72" s="1866"/>
      <c r="J72" s="1525">
        <v>45716</v>
      </c>
      <c r="K72" s="1526" t="s">
        <v>1109</v>
      </c>
    </row>
    <row r="73" spans="1:11" x14ac:dyDescent="0.2">
      <c r="A73" s="1865"/>
      <c r="B73" s="1832"/>
      <c r="C73" s="1833"/>
      <c r="D73" s="1848"/>
      <c r="E73" s="1848"/>
      <c r="F73" s="1833"/>
      <c r="G73" s="1848"/>
      <c r="H73" s="1866"/>
      <c r="I73" s="1866"/>
      <c r="J73" s="1525">
        <v>45748</v>
      </c>
      <c r="K73" s="1526" t="s">
        <v>1110</v>
      </c>
    </row>
    <row r="74" spans="1:11" x14ac:dyDescent="0.2">
      <c r="A74" s="1865"/>
      <c r="B74" s="1832"/>
      <c r="C74" s="1833"/>
      <c r="D74" s="1848"/>
      <c r="E74" s="1848"/>
      <c r="F74" s="1833"/>
      <c r="G74" s="1848"/>
      <c r="H74" s="1866"/>
      <c r="I74" s="1866"/>
      <c r="J74" s="1525">
        <v>45790</v>
      </c>
      <c r="K74" s="1526" t="s">
        <v>1119</v>
      </c>
    </row>
    <row r="75" spans="1:11" x14ac:dyDescent="0.2">
      <c r="A75" s="1865"/>
      <c r="B75" s="1832"/>
      <c r="C75" s="1833"/>
      <c r="D75" s="1848"/>
      <c r="E75" s="1848"/>
      <c r="F75" s="1833"/>
      <c r="G75" s="1848"/>
      <c r="H75" s="1866"/>
      <c r="I75" s="1866"/>
      <c r="J75" s="1525">
        <v>45793</v>
      </c>
      <c r="K75" s="1526" t="s">
        <v>1110</v>
      </c>
    </row>
    <row r="76" spans="1:11" x14ac:dyDescent="0.2">
      <c r="A76" s="1867" t="s">
        <v>1087</v>
      </c>
      <c r="B76" s="1867" t="s">
        <v>1136</v>
      </c>
      <c r="C76" s="1847" t="s">
        <v>78</v>
      </c>
      <c r="D76" s="1847" t="s">
        <v>1137</v>
      </c>
      <c r="E76" s="1847" t="s">
        <v>1090</v>
      </c>
      <c r="F76" s="1870">
        <v>107</v>
      </c>
      <c r="G76" s="1847" t="s">
        <v>374</v>
      </c>
      <c r="H76" s="1847">
        <v>3645423360.9299998</v>
      </c>
      <c r="I76" s="1871">
        <f>H76/F76</f>
        <v>34069377.204953268</v>
      </c>
      <c r="J76" s="1516">
        <v>45590</v>
      </c>
      <c r="K76" s="1514" t="s">
        <v>1138</v>
      </c>
    </row>
    <row r="77" spans="1:11" x14ac:dyDescent="0.2">
      <c r="A77" s="1868"/>
      <c r="B77" s="1868"/>
      <c r="C77" s="1847"/>
      <c r="D77" s="1847"/>
      <c r="E77" s="1847"/>
      <c r="F77" s="1870"/>
      <c r="G77" s="1847"/>
      <c r="H77" s="1847"/>
      <c r="I77" s="1872"/>
      <c r="J77" s="1516">
        <v>45594</v>
      </c>
      <c r="K77" s="1514" t="s">
        <v>1139</v>
      </c>
    </row>
    <row r="78" spans="1:11" x14ac:dyDescent="0.2">
      <c r="A78" s="1868"/>
      <c r="B78" s="1868"/>
      <c r="C78" s="1847"/>
      <c r="D78" s="1847"/>
      <c r="E78" s="1847"/>
      <c r="F78" s="1870"/>
      <c r="G78" s="1847"/>
      <c r="H78" s="1847"/>
      <c r="I78" s="1872"/>
      <c r="J78" s="1516">
        <v>45625</v>
      </c>
      <c r="K78" s="1514" t="s">
        <v>1095</v>
      </c>
    </row>
    <row r="79" spans="1:11" x14ac:dyDescent="0.2">
      <c r="A79" s="1868"/>
      <c r="B79" s="1868"/>
      <c r="C79" s="1847"/>
      <c r="D79" s="1847"/>
      <c r="E79" s="1847"/>
      <c r="F79" s="1870"/>
      <c r="G79" s="1847"/>
      <c r="H79" s="1847"/>
      <c r="I79" s="1872"/>
      <c r="J79" s="1516">
        <v>45646</v>
      </c>
      <c r="K79" s="1514" t="s">
        <v>1120</v>
      </c>
    </row>
    <row r="80" spans="1:11" x14ac:dyDescent="0.2">
      <c r="A80" s="1868"/>
      <c r="B80" s="1868"/>
      <c r="C80" s="1847"/>
      <c r="D80" s="1847"/>
      <c r="E80" s="1847"/>
      <c r="F80" s="1870"/>
      <c r="G80" s="1847"/>
      <c r="H80" s="1847"/>
      <c r="I80" s="1872"/>
      <c r="J80" s="1516">
        <v>45673</v>
      </c>
      <c r="K80" s="1514" t="s">
        <v>1109</v>
      </c>
    </row>
    <row r="81" spans="1:11" x14ac:dyDescent="0.2">
      <c r="A81" s="1868"/>
      <c r="B81" s="1868"/>
      <c r="C81" s="1847"/>
      <c r="D81" s="1847"/>
      <c r="E81" s="1847"/>
      <c r="F81" s="1870"/>
      <c r="G81" s="1847"/>
      <c r="H81" s="1847"/>
      <c r="I81" s="1872"/>
      <c r="J81" s="1516">
        <v>45688</v>
      </c>
      <c r="K81" s="1514" t="s">
        <v>1118</v>
      </c>
    </row>
    <row r="82" spans="1:11" x14ac:dyDescent="0.2">
      <c r="A82" s="1868"/>
      <c r="B82" s="1868"/>
      <c r="C82" s="1847"/>
      <c r="D82" s="1847"/>
      <c r="E82" s="1847"/>
      <c r="F82" s="1870"/>
      <c r="G82" s="1847"/>
      <c r="H82" s="1847"/>
      <c r="I82" s="1872"/>
      <c r="J82" s="1516">
        <v>45699</v>
      </c>
      <c r="K82" s="1514" t="s">
        <v>1119</v>
      </c>
    </row>
    <row r="83" spans="1:11" x14ac:dyDescent="0.2">
      <c r="A83" s="1868"/>
      <c r="B83" s="1868"/>
      <c r="C83" s="1847"/>
      <c r="D83" s="1847"/>
      <c r="E83" s="1847"/>
      <c r="F83" s="1870"/>
      <c r="G83" s="1847"/>
      <c r="H83" s="1847"/>
      <c r="I83" s="1872"/>
      <c r="J83" s="1516">
        <v>45710</v>
      </c>
      <c r="K83" s="1514" t="s">
        <v>1110</v>
      </c>
    </row>
    <row r="84" spans="1:11" x14ac:dyDescent="0.2">
      <c r="A84" s="1868"/>
      <c r="B84" s="1868"/>
      <c r="C84" s="1847"/>
      <c r="D84" s="1847"/>
      <c r="E84" s="1847"/>
      <c r="F84" s="1870"/>
      <c r="G84" s="1847"/>
      <c r="H84" s="1847"/>
      <c r="I84" s="1872"/>
      <c r="J84" s="1516">
        <v>45716</v>
      </c>
      <c r="K84" s="1514" t="s">
        <v>1118</v>
      </c>
    </row>
    <row r="85" spans="1:11" x14ac:dyDescent="0.2">
      <c r="A85" s="1868"/>
      <c r="B85" s="1868"/>
      <c r="C85" s="1847"/>
      <c r="D85" s="1847"/>
      <c r="E85" s="1847"/>
      <c r="F85" s="1870"/>
      <c r="G85" s="1847"/>
      <c r="H85" s="1847"/>
      <c r="I85" s="1872"/>
      <c r="J85" s="1516">
        <v>45723</v>
      </c>
      <c r="K85" s="1514" t="s">
        <v>1109</v>
      </c>
    </row>
    <row r="86" spans="1:11" x14ac:dyDescent="0.2">
      <c r="A86" s="1868"/>
      <c r="B86" s="1868"/>
      <c r="C86" s="1847"/>
      <c r="D86" s="1847"/>
      <c r="E86" s="1847"/>
      <c r="F86" s="1870"/>
      <c r="G86" s="1847"/>
      <c r="H86" s="1847"/>
      <c r="I86" s="1872"/>
      <c r="J86" s="1516">
        <v>45742</v>
      </c>
      <c r="K86" s="1527" t="s">
        <v>1110</v>
      </c>
    </row>
    <row r="87" spans="1:11" x14ac:dyDescent="0.2">
      <c r="A87" s="1868"/>
      <c r="B87" s="1868"/>
      <c r="C87" s="1847"/>
      <c r="D87" s="1847"/>
      <c r="E87" s="1847"/>
      <c r="F87" s="1870"/>
      <c r="G87" s="1847"/>
      <c r="H87" s="1847"/>
      <c r="I87" s="1872"/>
      <c r="J87" s="1516">
        <v>45743</v>
      </c>
      <c r="K87" s="1527" t="s">
        <v>1140</v>
      </c>
    </row>
    <row r="88" spans="1:11" x14ac:dyDescent="0.2">
      <c r="A88" s="1868"/>
      <c r="B88" s="1868"/>
      <c r="C88" s="1847"/>
      <c r="D88" s="1847"/>
      <c r="E88" s="1847"/>
      <c r="F88" s="1870"/>
      <c r="G88" s="1847"/>
      <c r="H88" s="1847"/>
      <c r="I88" s="1872"/>
      <c r="J88" s="1516">
        <v>45775</v>
      </c>
      <c r="K88" s="1514" t="s">
        <v>1119</v>
      </c>
    </row>
    <row r="89" spans="1:11" x14ac:dyDescent="0.2">
      <c r="A89" s="1868"/>
      <c r="B89" s="1868"/>
      <c r="C89" s="1847"/>
      <c r="D89" s="1847"/>
      <c r="E89" s="1847"/>
      <c r="F89" s="1870"/>
      <c r="G89" s="1847"/>
      <c r="H89" s="1847"/>
      <c r="I89" s="1872"/>
      <c r="J89" s="1516">
        <v>45807</v>
      </c>
      <c r="K89" s="1513" t="s">
        <v>1094</v>
      </c>
    </row>
    <row r="90" spans="1:11" x14ac:dyDescent="0.2">
      <c r="A90" s="1869"/>
      <c r="B90" s="1869"/>
      <c r="C90" s="1847"/>
      <c r="D90" s="1847"/>
      <c r="E90" s="1847"/>
      <c r="F90" s="1870"/>
      <c r="G90" s="1847"/>
      <c r="H90" s="1847"/>
      <c r="I90" s="1873"/>
      <c r="J90" s="1516">
        <v>45807</v>
      </c>
      <c r="K90" s="1514" t="s">
        <v>1119</v>
      </c>
    </row>
    <row r="91" spans="1:11" x14ac:dyDescent="0.2">
      <c r="A91" s="1848" t="s">
        <v>1121</v>
      </c>
      <c r="B91" s="1832" t="s">
        <v>1141</v>
      </c>
      <c r="C91" s="1848" t="s">
        <v>1142</v>
      </c>
      <c r="D91" s="1848" t="s">
        <v>1143</v>
      </c>
      <c r="E91" s="1848" t="s">
        <v>175</v>
      </c>
      <c r="F91" s="1848">
        <v>29</v>
      </c>
      <c r="G91" s="1848" t="s">
        <v>1144</v>
      </c>
      <c r="H91" s="1848">
        <v>579110502.72000003</v>
      </c>
      <c r="I91" s="1874">
        <f>+H91/F91</f>
        <v>19969327.68</v>
      </c>
      <c r="J91" s="1520">
        <v>45539</v>
      </c>
      <c r="K91" s="1528" t="s">
        <v>1135</v>
      </c>
    </row>
    <row r="92" spans="1:11" x14ac:dyDescent="0.2">
      <c r="A92" s="1848"/>
      <c r="B92" s="1832"/>
      <c r="C92" s="1848"/>
      <c r="D92" s="1848"/>
      <c r="E92" s="1848"/>
      <c r="F92" s="1848"/>
      <c r="G92" s="1848"/>
      <c r="H92" s="1848"/>
      <c r="I92" s="1875"/>
      <c r="J92" s="1520">
        <v>45539</v>
      </c>
      <c r="K92" s="1528" t="s">
        <v>1093</v>
      </c>
    </row>
    <row r="93" spans="1:11" x14ac:dyDescent="0.2">
      <c r="A93" s="1848"/>
      <c r="B93" s="1832"/>
      <c r="C93" s="1848"/>
      <c r="D93" s="1848"/>
      <c r="E93" s="1848"/>
      <c r="F93" s="1848"/>
      <c r="G93" s="1848"/>
      <c r="H93" s="1848"/>
      <c r="I93" s="1875"/>
      <c r="J93" s="1520">
        <v>45541</v>
      </c>
      <c r="K93" s="1528" t="s">
        <v>1094</v>
      </c>
    </row>
    <row r="94" spans="1:11" x14ac:dyDescent="0.2">
      <c r="A94" s="1848"/>
      <c r="B94" s="1832"/>
      <c r="C94" s="1848"/>
      <c r="D94" s="1848"/>
      <c r="E94" s="1848"/>
      <c r="F94" s="1848"/>
      <c r="G94" s="1848"/>
      <c r="H94" s="1848"/>
      <c r="I94" s="1875"/>
      <c r="J94" s="1520">
        <v>45629</v>
      </c>
      <c r="K94" s="1528" t="s">
        <v>1145</v>
      </c>
    </row>
    <row r="95" spans="1:11" x14ac:dyDescent="0.2">
      <c r="A95" s="1848"/>
      <c r="B95" s="1832"/>
      <c r="C95" s="1848"/>
      <c r="D95" s="1848"/>
      <c r="E95" s="1848"/>
      <c r="F95" s="1848"/>
      <c r="G95" s="1848"/>
      <c r="H95" s="1848"/>
      <c r="I95" s="1875"/>
      <c r="J95" s="1520">
        <v>45688</v>
      </c>
      <c r="K95" s="1528" t="s">
        <v>1146</v>
      </c>
    </row>
    <row r="96" spans="1:11" x14ac:dyDescent="0.2">
      <c r="A96" s="1848"/>
      <c r="B96" s="1832"/>
      <c r="C96" s="1848"/>
      <c r="D96" s="1848"/>
      <c r="E96" s="1848"/>
      <c r="F96" s="1848"/>
      <c r="G96" s="1848"/>
      <c r="H96" s="1848"/>
      <c r="I96" s="1875"/>
      <c r="J96" s="1520">
        <v>45716</v>
      </c>
      <c r="K96" s="1528" t="s">
        <v>1147</v>
      </c>
    </row>
    <row r="97" spans="1:11" x14ac:dyDescent="0.2">
      <c r="A97" s="1848"/>
      <c r="B97" s="1832"/>
      <c r="C97" s="1848"/>
      <c r="D97" s="1848"/>
      <c r="E97" s="1848"/>
      <c r="F97" s="1848"/>
      <c r="G97" s="1848"/>
      <c r="H97" s="1848"/>
      <c r="I97" s="1875"/>
      <c r="J97" s="1520">
        <v>45769</v>
      </c>
      <c r="K97" s="1528" t="s">
        <v>1611</v>
      </c>
    </row>
    <row r="98" spans="1:11" x14ac:dyDescent="0.2">
      <c r="A98" s="1848"/>
      <c r="B98" s="1832"/>
      <c r="C98" s="1848"/>
      <c r="D98" s="1848"/>
      <c r="E98" s="1848"/>
      <c r="F98" s="1848"/>
      <c r="G98" s="1848"/>
      <c r="H98" s="1848"/>
      <c r="I98" s="1875"/>
      <c r="J98" s="1520">
        <v>45804</v>
      </c>
      <c r="K98" s="1528" t="s">
        <v>1235</v>
      </c>
    </row>
    <row r="99" spans="1:11" x14ac:dyDescent="0.2">
      <c r="A99" s="1876" t="s">
        <v>1121</v>
      </c>
      <c r="B99" s="1876" t="s">
        <v>1148</v>
      </c>
      <c r="C99" s="1878" t="s">
        <v>1142</v>
      </c>
      <c r="D99" s="1878" t="s">
        <v>1143</v>
      </c>
      <c r="E99" s="1878" t="s">
        <v>175</v>
      </c>
      <c r="F99" s="1878">
        <v>43</v>
      </c>
      <c r="G99" s="1878" t="s">
        <v>1149</v>
      </c>
      <c r="H99" s="1880">
        <v>692410171.70000005</v>
      </c>
      <c r="I99" s="1882">
        <f>+H99/F99</f>
        <v>16102562.132558141</v>
      </c>
      <c r="J99" s="1529">
        <v>45539</v>
      </c>
      <c r="K99" s="1530" t="s">
        <v>1135</v>
      </c>
    </row>
    <row r="100" spans="1:11" x14ac:dyDescent="0.2">
      <c r="A100" s="1877"/>
      <c r="B100" s="1877"/>
      <c r="C100" s="1879"/>
      <c r="D100" s="1879"/>
      <c r="E100" s="1879"/>
      <c r="F100" s="1879"/>
      <c r="G100" s="1879"/>
      <c r="H100" s="1881"/>
      <c r="I100" s="1883"/>
      <c r="J100" s="1529">
        <v>45539</v>
      </c>
      <c r="K100" s="1531" t="s">
        <v>1093</v>
      </c>
    </row>
    <row r="101" spans="1:11" x14ac:dyDescent="0.2">
      <c r="A101" s="1877"/>
      <c r="B101" s="1877"/>
      <c r="C101" s="1879"/>
      <c r="D101" s="1879"/>
      <c r="E101" s="1879"/>
      <c r="F101" s="1879"/>
      <c r="G101" s="1879"/>
      <c r="H101" s="1881"/>
      <c r="I101" s="1883"/>
      <c r="J101" s="1529">
        <v>45539</v>
      </c>
      <c r="K101" s="1531" t="s">
        <v>1094</v>
      </c>
    </row>
    <row r="102" spans="1:11" x14ac:dyDescent="0.2">
      <c r="A102" s="1877"/>
      <c r="B102" s="1877"/>
      <c r="C102" s="1879"/>
      <c r="D102" s="1879"/>
      <c r="E102" s="1879"/>
      <c r="F102" s="1879"/>
      <c r="G102" s="1879"/>
      <c r="H102" s="1881"/>
      <c r="I102" s="1883"/>
      <c r="J102" s="1529">
        <v>45642</v>
      </c>
      <c r="K102" s="1530" t="s">
        <v>1145</v>
      </c>
    </row>
    <row r="103" spans="1:11" x14ac:dyDescent="0.2">
      <c r="A103" s="1877"/>
      <c r="B103" s="1877"/>
      <c r="C103" s="1879"/>
      <c r="D103" s="1879"/>
      <c r="E103" s="1879"/>
      <c r="F103" s="1879"/>
      <c r="G103" s="1879"/>
      <c r="H103" s="1881"/>
      <c r="I103" s="1883"/>
      <c r="J103" s="1529">
        <v>45688</v>
      </c>
      <c r="K103" s="1530" t="s">
        <v>1146</v>
      </c>
    </row>
    <row r="104" spans="1:11" x14ac:dyDescent="0.2">
      <c r="A104" s="1877"/>
      <c r="B104" s="1877"/>
      <c r="C104" s="1879"/>
      <c r="D104" s="1879"/>
      <c r="E104" s="1879"/>
      <c r="F104" s="1879"/>
      <c r="G104" s="1879"/>
      <c r="H104" s="1881"/>
      <c r="I104" s="1883"/>
      <c r="J104" s="1529">
        <v>45716</v>
      </c>
      <c r="K104" s="1530" t="s">
        <v>1147</v>
      </c>
    </row>
    <row r="105" spans="1:11" x14ac:dyDescent="0.2">
      <c r="A105" s="1877"/>
      <c r="B105" s="1877"/>
      <c r="C105" s="1879"/>
      <c r="D105" s="1879"/>
      <c r="E105" s="1879"/>
      <c r="F105" s="1879"/>
      <c r="G105" s="1879"/>
      <c r="H105" s="1881"/>
      <c r="I105" s="1883"/>
      <c r="J105" s="1529">
        <v>45770</v>
      </c>
      <c r="K105" s="1530" t="s">
        <v>1611</v>
      </c>
    </row>
    <row r="106" spans="1:11" x14ac:dyDescent="0.2">
      <c r="A106" s="1877"/>
      <c r="B106" s="1877"/>
      <c r="C106" s="1879"/>
      <c r="D106" s="1879"/>
      <c r="E106" s="1879"/>
      <c r="F106" s="1879"/>
      <c r="G106" s="1879"/>
      <c r="H106" s="1881"/>
      <c r="I106" s="1883"/>
      <c r="J106" s="1529">
        <v>45810</v>
      </c>
      <c r="K106" s="1530" t="s">
        <v>1612</v>
      </c>
    </row>
    <row r="107" spans="1:11" x14ac:dyDescent="0.2">
      <c r="A107" s="1896" t="s">
        <v>1121</v>
      </c>
      <c r="B107" s="1896" t="s">
        <v>1150</v>
      </c>
      <c r="C107" s="1884" t="s">
        <v>1142</v>
      </c>
      <c r="D107" s="1884" t="s">
        <v>1151</v>
      </c>
      <c r="E107" s="1884" t="s">
        <v>175</v>
      </c>
      <c r="F107" s="1884">
        <v>45</v>
      </c>
      <c r="G107" s="1884" t="s">
        <v>1149</v>
      </c>
      <c r="H107" s="1874">
        <v>731793816.45000005</v>
      </c>
      <c r="I107" s="1874">
        <f>+H107/F107</f>
        <v>16262084.810000001</v>
      </c>
      <c r="J107" s="1520">
        <v>45183</v>
      </c>
      <c r="K107" s="1532" t="s">
        <v>1135</v>
      </c>
    </row>
    <row r="108" spans="1:11" x14ac:dyDescent="0.2">
      <c r="A108" s="1897"/>
      <c r="B108" s="1897"/>
      <c r="C108" s="1885"/>
      <c r="D108" s="1885"/>
      <c r="E108" s="1885"/>
      <c r="F108" s="1885"/>
      <c r="G108" s="1885"/>
      <c r="H108" s="1875"/>
      <c r="I108" s="1875"/>
      <c r="J108" s="1520">
        <v>45549</v>
      </c>
      <c r="K108" s="1519" t="s">
        <v>1093</v>
      </c>
    </row>
    <row r="109" spans="1:11" x14ac:dyDescent="0.2">
      <c r="A109" s="1897"/>
      <c r="B109" s="1897"/>
      <c r="C109" s="1885"/>
      <c r="D109" s="1885"/>
      <c r="E109" s="1885"/>
      <c r="F109" s="1885"/>
      <c r="G109" s="1885"/>
      <c r="H109" s="1875"/>
      <c r="I109" s="1875"/>
      <c r="J109" s="1520">
        <v>45549</v>
      </c>
      <c r="K109" s="1519" t="s">
        <v>1094</v>
      </c>
    </row>
    <row r="110" spans="1:11" x14ac:dyDescent="0.2">
      <c r="A110" s="1897"/>
      <c r="B110" s="1897"/>
      <c r="C110" s="1885"/>
      <c r="D110" s="1885"/>
      <c r="E110" s="1885"/>
      <c r="F110" s="1885"/>
      <c r="G110" s="1885"/>
      <c r="H110" s="1875"/>
      <c r="I110" s="1875"/>
      <c r="J110" s="1520">
        <v>45187</v>
      </c>
      <c r="K110" s="1519" t="s">
        <v>1095</v>
      </c>
    </row>
    <row r="111" spans="1:11" x14ac:dyDescent="0.2">
      <c r="A111" s="1897"/>
      <c r="B111" s="1897"/>
      <c r="C111" s="1885"/>
      <c r="D111" s="1885"/>
      <c r="E111" s="1885"/>
      <c r="F111" s="1885"/>
      <c r="G111" s="1885"/>
      <c r="H111" s="1875"/>
      <c r="I111" s="1875"/>
      <c r="J111" s="1520">
        <v>45187</v>
      </c>
      <c r="K111" s="1519" t="s">
        <v>1096</v>
      </c>
    </row>
    <row r="112" spans="1:11" x14ac:dyDescent="0.2">
      <c r="A112" s="1897"/>
      <c r="B112" s="1897"/>
      <c r="C112" s="1885"/>
      <c r="D112" s="1885"/>
      <c r="E112" s="1885"/>
      <c r="F112" s="1885"/>
      <c r="G112" s="1885"/>
      <c r="H112" s="1875"/>
      <c r="I112" s="1875"/>
      <c r="J112" s="1520">
        <v>45188</v>
      </c>
      <c r="K112" s="1519" t="s">
        <v>1152</v>
      </c>
    </row>
    <row r="113" spans="1:11" x14ac:dyDescent="0.2">
      <c r="A113" s="1897"/>
      <c r="B113" s="1897"/>
      <c r="C113" s="1885"/>
      <c r="D113" s="1885"/>
      <c r="E113" s="1885"/>
      <c r="F113" s="1885"/>
      <c r="G113" s="1885"/>
      <c r="H113" s="1875"/>
      <c r="I113" s="1875"/>
      <c r="J113" s="1520">
        <v>45209</v>
      </c>
      <c r="K113" s="1519" t="s">
        <v>1096</v>
      </c>
    </row>
    <row r="114" spans="1:11" x14ac:dyDescent="0.2">
      <c r="A114" s="1897"/>
      <c r="B114" s="1897"/>
      <c r="C114" s="1885"/>
      <c r="D114" s="1885"/>
      <c r="E114" s="1885"/>
      <c r="F114" s="1885"/>
      <c r="G114" s="1885"/>
      <c r="H114" s="1875"/>
      <c r="I114" s="1875"/>
      <c r="J114" s="1520">
        <v>45231</v>
      </c>
      <c r="K114" s="1519" t="s">
        <v>1152</v>
      </c>
    </row>
    <row r="115" spans="1:11" x14ac:dyDescent="0.2">
      <c r="A115" s="1897"/>
      <c r="B115" s="1897"/>
      <c r="C115" s="1885"/>
      <c r="D115" s="1885"/>
      <c r="E115" s="1885"/>
      <c r="F115" s="1885"/>
      <c r="G115" s="1885"/>
      <c r="H115" s="1875"/>
      <c r="I115" s="1875"/>
      <c r="J115" s="1520">
        <v>45232</v>
      </c>
      <c r="K115" s="1519" t="s">
        <v>1118</v>
      </c>
    </row>
    <row r="116" spans="1:11" x14ac:dyDescent="0.2">
      <c r="A116" s="1897"/>
      <c r="B116" s="1897"/>
      <c r="C116" s="1885"/>
      <c r="D116" s="1885"/>
      <c r="E116" s="1885"/>
      <c r="F116" s="1885"/>
      <c r="G116" s="1885"/>
      <c r="H116" s="1875"/>
      <c r="I116" s="1875"/>
      <c r="J116" s="1520">
        <v>45232</v>
      </c>
      <c r="K116" s="1519" t="s">
        <v>1153</v>
      </c>
    </row>
    <row r="117" spans="1:11" x14ac:dyDescent="0.2">
      <c r="A117" s="1897"/>
      <c r="B117" s="1897"/>
      <c r="C117" s="1885"/>
      <c r="D117" s="1885"/>
      <c r="E117" s="1885"/>
      <c r="F117" s="1885"/>
      <c r="G117" s="1885"/>
      <c r="H117" s="1875"/>
      <c r="I117" s="1875"/>
      <c r="J117" s="1520">
        <v>45233</v>
      </c>
      <c r="K117" s="1519" t="s">
        <v>1154</v>
      </c>
    </row>
    <row r="118" spans="1:11" x14ac:dyDescent="0.2">
      <c r="A118" s="1897"/>
      <c r="B118" s="1897"/>
      <c r="C118" s="1885"/>
      <c r="D118" s="1885"/>
      <c r="E118" s="1885"/>
      <c r="F118" s="1885"/>
      <c r="G118" s="1885"/>
      <c r="H118" s="1875"/>
      <c r="I118" s="1875"/>
      <c r="J118" s="1520">
        <v>45233</v>
      </c>
      <c r="K118" s="1519" t="s">
        <v>1105</v>
      </c>
    </row>
    <row r="119" spans="1:11" x14ac:dyDescent="0.2">
      <c r="A119" s="1897"/>
      <c r="B119" s="1897"/>
      <c r="C119" s="1885"/>
      <c r="D119" s="1885"/>
      <c r="E119" s="1885"/>
      <c r="F119" s="1885"/>
      <c r="G119" s="1885"/>
      <c r="H119" s="1875"/>
      <c r="I119" s="1875"/>
      <c r="J119" s="1520">
        <v>45642</v>
      </c>
      <c r="K119" s="1532" t="s">
        <v>1145</v>
      </c>
    </row>
    <row r="120" spans="1:11" x14ac:dyDescent="0.2">
      <c r="A120" s="1897"/>
      <c r="B120" s="1897"/>
      <c r="C120" s="1885"/>
      <c r="D120" s="1885"/>
      <c r="E120" s="1885"/>
      <c r="F120" s="1885"/>
      <c r="G120" s="1885"/>
      <c r="H120" s="1875"/>
      <c r="I120" s="1875"/>
      <c r="J120" s="1520">
        <v>45688</v>
      </c>
      <c r="K120" s="1532" t="s">
        <v>1146</v>
      </c>
    </row>
    <row r="121" spans="1:11" x14ac:dyDescent="0.2">
      <c r="A121" s="1897"/>
      <c r="B121" s="1897"/>
      <c r="C121" s="1885"/>
      <c r="D121" s="1885"/>
      <c r="E121" s="1885"/>
      <c r="F121" s="1885"/>
      <c r="G121" s="1885"/>
      <c r="H121" s="1875"/>
      <c r="I121" s="1875"/>
      <c r="J121" s="1520">
        <v>45716</v>
      </c>
      <c r="K121" s="1532" t="s">
        <v>1147</v>
      </c>
    </row>
    <row r="122" spans="1:11" x14ac:dyDescent="0.2">
      <c r="A122" s="1897"/>
      <c r="B122" s="1897"/>
      <c r="C122" s="1885"/>
      <c r="D122" s="1885"/>
      <c r="E122" s="1885"/>
      <c r="F122" s="1885"/>
      <c r="G122" s="1885"/>
      <c r="H122" s="1875"/>
      <c r="I122" s="1875"/>
      <c r="J122" s="1520">
        <v>45769</v>
      </c>
      <c r="K122" s="1532" t="s">
        <v>1611</v>
      </c>
    </row>
    <row r="123" spans="1:11" x14ac:dyDescent="0.2">
      <c r="A123" s="1897"/>
      <c r="B123" s="1897"/>
      <c r="C123" s="1885"/>
      <c r="D123" s="1885"/>
      <c r="E123" s="1885"/>
      <c r="F123" s="1885"/>
      <c r="G123" s="1885"/>
      <c r="H123" s="1875"/>
      <c r="I123" s="1875"/>
      <c r="J123" s="1520">
        <v>45806</v>
      </c>
      <c r="K123" s="1532" t="s">
        <v>1235</v>
      </c>
    </row>
    <row r="124" spans="1:11" x14ac:dyDescent="0.2">
      <c r="A124" s="1898"/>
      <c r="B124" s="1898"/>
      <c r="C124" s="1886"/>
      <c r="D124" s="1886"/>
      <c r="E124" s="1886"/>
      <c r="F124" s="1886"/>
      <c r="G124" s="1886"/>
      <c r="H124" s="1887"/>
      <c r="I124" s="1887"/>
      <c r="J124" s="1520">
        <v>45810</v>
      </c>
      <c r="K124" s="1532" t="s">
        <v>1612</v>
      </c>
    </row>
    <row r="125" spans="1:11" x14ac:dyDescent="0.2">
      <c r="A125" s="1876" t="s">
        <v>1131</v>
      </c>
      <c r="B125" s="1876" t="s">
        <v>1156</v>
      </c>
      <c r="C125" s="1889" t="s">
        <v>100</v>
      </c>
      <c r="D125" s="1889" t="s">
        <v>1157</v>
      </c>
      <c r="E125" s="1889" t="s">
        <v>1124</v>
      </c>
      <c r="F125" s="1889">
        <v>129</v>
      </c>
      <c r="G125" s="1889" t="s">
        <v>640</v>
      </c>
      <c r="H125" s="1882">
        <v>3875835450.3400002</v>
      </c>
      <c r="I125" s="1893">
        <f>+H125/F125</f>
        <v>30045236.049147289</v>
      </c>
      <c r="J125" s="1533">
        <v>45386</v>
      </c>
      <c r="K125" s="1534" t="s">
        <v>1092</v>
      </c>
    </row>
    <row r="126" spans="1:11" x14ac:dyDescent="0.2">
      <c r="A126" s="1877"/>
      <c r="B126" s="1877"/>
      <c r="C126" s="1890"/>
      <c r="D126" s="1890"/>
      <c r="E126" s="1890"/>
      <c r="F126" s="1890"/>
      <c r="G126" s="1890"/>
      <c r="H126" s="1883"/>
      <c r="I126" s="1894"/>
      <c r="J126" s="1533">
        <v>45390</v>
      </c>
      <c r="K126" s="1534" t="s">
        <v>1094</v>
      </c>
    </row>
    <row r="127" spans="1:11" x14ac:dyDescent="0.2">
      <c r="A127" s="1877"/>
      <c r="B127" s="1877"/>
      <c r="C127" s="1890"/>
      <c r="D127" s="1890"/>
      <c r="E127" s="1890"/>
      <c r="F127" s="1890"/>
      <c r="G127" s="1890"/>
      <c r="H127" s="1883"/>
      <c r="I127" s="1894"/>
      <c r="J127" s="1533">
        <v>45390</v>
      </c>
      <c r="K127" s="1534" t="s">
        <v>1095</v>
      </c>
    </row>
    <row r="128" spans="1:11" x14ac:dyDescent="0.2">
      <c r="A128" s="1877"/>
      <c r="B128" s="1877"/>
      <c r="C128" s="1890"/>
      <c r="D128" s="1890"/>
      <c r="E128" s="1890"/>
      <c r="F128" s="1890"/>
      <c r="G128" s="1890"/>
      <c r="H128" s="1883"/>
      <c r="I128" s="1894"/>
      <c r="J128" s="1533">
        <v>45475</v>
      </c>
      <c r="K128" s="1534" t="s">
        <v>1158</v>
      </c>
    </row>
    <row r="129" spans="1:11" x14ac:dyDescent="0.2">
      <c r="A129" s="1877"/>
      <c r="B129" s="1877"/>
      <c r="C129" s="1890"/>
      <c r="D129" s="1890"/>
      <c r="E129" s="1890"/>
      <c r="F129" s="1890"/>
      <c r="G129" s="1890"/>
      <c r="H129" s="1883"/>
      <c r="I129" s="1894"/>
      <c r="J129" s="1529">
        <v>45635</v>
      </c>
      <c r="K129" s="1534" t="s">
        <v>1102</v>
      </c>
    </row>
    <row r="130" spans="1:11" x14ac:dyDescent="0.2">
      <c r="A130" s="1877"/>
      <c r="B130" s="1877"/>
      <c r="C130" s="1890"/>
      <c r="D130" s="1890"/>
      <c r="E130" s="1890"/>
      <c r="F130" s="1890"/>
      <c r="G130" s="1890"/>
      <c r="H130" s="1883"/>
      <c r="I130" s="1894"/>
      <c r="J130" s="1529">
        <v>45719</v>
      </c>
      <c r="K130" s="1534" t="s">
        <v>1119</v>
      </c>
    </row>
    <row r="131" spans="1:11" x14ac:dyDescent="0.2">
      <c r="A131" s="1877"/>
      <c r="B131" s="1877"/>
      <c r="C131" s="1890"/>
      <c r="D131" s="1890"/>
      <c r="E131" s="1890"/>
      <c r="F131" s="1890"/>
      <c r="G131" s="1890"/>
      <c r="H131" s="1883"/>
      <c r="I131" s="1894"/>
      <c r="J131" s="1529">
        <v>45729</v>
      </c>
      <c r="K131" s="1534" t="s">
        <v>1109</v>
      </c>
    </row>
    <row r="132" spans="1:11" x14ac:dyDescent="0.2">
      <c r="A132" s="1877"/>
      <c r="B132" s="1877"/>
      <c r="C132" s="1890"/>
      <c r="D132" s="1890"/>
      <c r="E132" s="1890"/>
      <c r="F132" s="1890"/>
      <c r="G132" s="1890"/>
      <c r="H132" s="1883"/>
      <c r="I132" s="1894"/>
      <c r="J132" s="1529">
        <v>45776</v>
      </c>
      <c r="K132" s="1534" t="s">
        <v>1119</v>
      </c>
    </row>
    <row r="133" spans="1:11" x14ac:dyDescent="0.2">
      <c r="A133" s="1888"/>
      <c r="B133" s="1888"/>
      <c r="C133" s="1891"/>
      <c r="D133" s="1891"/>
      <c r="E133" s="1891"/>
      <c r="F133" s="1891"/>
      <c r="G133" s="1891"/>
      <c r="H133" s="1892"/>
      <c r="I133" s="1895"/>
      <c r="J133" s="1529">
        <v>45807</v>
      </c>
      <c r="K133" s="1534" t="s">
        <v>1119</v>
      </c>
    </row>
    <row r="134" spans="1:11" x14ac:dyDescent="0.2">
      <c r="A134" s="1832" t="s">
        <v>1121</v>
      </c>
      <c r="B134" s="1832" t="s">
        <v>1159</v>
      </c>
      <c r="C134" s="1833" t="s">
        <v>299</v>
      </c>
      <c r="D134" s="1833" t="s">
        <v>1160</v>
      </c>
      <c r="E134" s="1834" t="s">
        <v>1161</v>
      </c>
      <c r="F134" s="1833">
        <v>26</v>
      </c>
      <c r="G134" s="1833" t="s">
        <v>640</v>
      </c>
      <c r="H134" s="1835">
        <v>480186998.66000003</v>
      </c>
      <c r="I134" s="1836">
        <f>+H134/F134</f>
        <v>18468730.717692308</v>
      </c>
      <c r="J134" s="1520">
        <v>45489</v>
      </c>
      <c r="K134" s="1521" t="s">
        <v>1135</v>
      </c>
    </row>
    <row r="135" spans="1:11" x14ac:dyDescent="0.2">
      <c r="A135" s="1832"/>
      <c r="B135" s="1832"/>
      <c r="C135" s="1833"/>
      <c r="D135" s="1833"/>
      <c r="E135" s="1834"/>
      <c r="F135" s="1833"/>
      <c r="G135" s="1833"/>
      <c r="H135" s="1835"/>
      <c r="I135" s="1836"/>
      <c r="J135" s="1520">
        <v>45673</v>
      </c>
      <c r="K135" s="1518" t="s">
        <v>1094</v>
      </c>
    </row>
    <row r="136" spans="1:11" x14ac:dyDescent="0.2">
      <c r="A136" s="1832"/>
      <c r="B136" s="1832"/>
      <c r="C136" s="1833"/>
      <c r="D136" s="1833"/>
      <c r="E136" s="1834"/>
      <c r="F136" s="1833"/>
      <c r="G136" s="1833"/>
      <c r="H136" s="1835"/>
      <c r="I136" s="1836"/>
      <c r="J136" s="1520">
        <v>45709</v>
      </c>
      <c r="K136" s="1521" t="s">
        <v>1162</v>
      </c>
    </row>
    <row r="137" spans="1:11" x14ac:dyDescent="0.2">
      <c r="A137" s="1832"/>
      <c r="B137" s="1832"/>
      <c r="C137" s="1833"/>
      <c r="D137" s="1833"/>
      <c r="E137" s="1834"/>
      <c r="F137" s="1833"/>
      <c r="G137" s="1833"/>
      <c r="H137" s="1835"/>
      <c r="I137" s="1836"/>
      <c r="J137" s="1520">
        <v>45735</v>
      </c>
      <c r="K137" s="1521" t="s">
        <v>1163</v>
      </c>
    </row>
    <row r="138" spans="1:11" x14ac:dyDescent="0.2">
      <c r="A138" s="1832"/>
      <c r="B138" s="1832"/>
      <c r="C138" s="1833"/>
      <c r="D138" s="1833"/>
      <c r="E138" s="1834"/>
      <c r="F138" s="1833"/>
      <c r="G138" s="1833"/>
      <c r="H138" s="1835"/>
      <c r="I138" s="1836"/>
      <c r="J138" s="1520">
        <v>45743</v>
      </c>
      <c r="K138" s="1521" t="s">
        <v>1164</v>
      </c>
    </row>
    <row r="139" spans="1:11" x14ac:dyDescent="0.2">
      <c r="A139" s="1832"/>
      <c r="B139" s="1832"/>
      <c r="C139" s="1833"/>
      <c r="D139" s="1833"/>
      <c r="E139" s="1834"/>
      <c r="F139" s="1833"/>
      <c r="G139" s="1833"/>
      <c r="H139" s="1835"/>
      <c r="I139" s="1836"/>
      <c r="J139" s="1520">
        <v>45813</v>
      </c>
      <c r="K139" s="1521" t="s">
        <v>1613</v>
      </c>
    </row>
    <row r="140" spans="1:11" x14ac:dyDescent="0.2">
      <c r="A140" s="1844" t="s">
        <v>1121</v>
      </c>
      <c r="B140" s="1844" t="s">
        <v>1165</v>
      </c>
      <c r="C140" s="1845" t="s">
        <v>299</v>
      </c>
      <c r="D140" s="1845" t="s">
        <v>1166</v>
      </c>
      <c r="E140" s="1899" t="s">
        <v>175</v>
      </c>
      <c r="F140" s="1845">
        <v>14</v>
      </c>
      <c r="G140" s="1846" t="s">
        <v>1167</v>
      </c>
      <c r="H140" s="1847">
        <v>226304336.77000001</v>
      </c>
      <c r="I140" s="1900">
        <f>+H140/F140</f>
        <v>16164595.483571429</v>
      </c>
      <c r="J140" s="1516">
        <v>45672</v>
      </c>
      <c r="K140" s="1514" t="s">
        <v>1135</v>
      </c>
    </row>
    <row r="141" spans="1:11" x14ac:dyDescent="0.2">
      <c r="A141" s="1844"/>
      <c r="B141" s="1844"/>
      <c r="C141" s="1845"/>
      <c r="D141" s="1845"/>
      <c r="E141" s="1899"/>
      <c r="F141" s="1845"/>
      <c r="G141" s="1846"/>
      <c r="H141" s="1847"/>
      <c r="I141" s="1900"/>
      <c r="J141" s="1516">
        <v>45686</v>
      </c>
      <c r="K141" s="1515" t="s">
        <v>1094</v>
      </c>
    </row>
    <row r="142" spans="1:11" x14ac:dyDescent="0.2">
      <c r="A142" s="1844"/>
      <c r="B142" s="1844"/>
      <c r="C142" s="1845"/>
      <c r="D142" s="1845"/>
      <c r="E142" s="1899"/>
      <c r="F142" s="1845"/>
      <c r="G142" s="1846"/>
      <c r="H142" s="1847"/>
      <c r="I142" s="1900"/>
      <c r="J142" s="1516">
        <v>45716</v>
      </c>
      <c r="K142" s="1515" t="s">
        <v>1168</v>
      </c>
    </row>
    <row r="143" spans="1:11" x14ac:dyDescent="0.2">
      <c r="A143" s="1844"/>
      <c r="B143" s="1844"/>
      <c r="C143" s="1845"/>
      <c r="D143" s="1845"/>
      <c r="E143" s="1899"/>
      <c r="F143" s="1845"/>
      <c r="G143" s="1846"/>
      <c r="H143" s="1847"/>
      <c r="I143" s="1900"/>
      <c r="J143" s="1516">
        <v>45813</v>
      </c>
      <c r="K143" s="1515" t="s">
        <v>1614</v>
      </c>
    </row>
    <row r="144" spans="1:11" x14ac:dyDescent="0.2">
      <c r="A144" s="1865" t="s">
        <v>1169</v>
      </c>
      <c r="B144" s="1832" t="s">
        <v>1170</v>
      </c>
      <c r="C144" s="1833" t="s">
        <v>137</v>
      </c>
      <c r="D144" s="1848" t="s">
        <v>1171</v>
      </c>
      <c r="E144" s="1848" t="s">
        <v>1124</v>
      </c>
      <c r="F144" s="1833">
        <v>117</v>
      </c>
      <c r="G144" s="1848" t="s">
        <v>1172</v>
      </c>
      <c r="H144" s="1866">
        <v>3702109660.8200002</v>
      </c>
      <c r="I144" s="1866">
        <f>SUM(H144/F144)</f>
        <v>31641962.912991453</v>
      </c>
      <c r="J144" s="1525">
        <v>45551</v>
      </c>
      <c r="K144" s="1518" t="s">
        <v>1094</v>
      </c>
    </row>
    <row r="145" spans="1:11" x14ac:dyDescent="0.2">
      <c r="A145" s="1865"/>
      <c r="B145" s="1832"/>
      <c r="C145" s="1833"/>
      <c r="D145" s="1848"/>
      <c r="E145" s="1848"/>
      <c r="F145" s="1833"/>
      <c r="G145" s="1848"/>
      <c r="H145" s="1866"/>
      <c r="I145" s="1866"/>
      <c r="J145" s="1525">
        <v>45565</v>
      </c>
      <c r="K145" s="1518" t="s">
        <v>1095</v>
      </c>
    </row>
    <row r="146" spans="1:11" x14ac:dyDescent="0.2">
      <c r="A146" s="1865"/>
      <c r="B146" s="1832"/>
      <c r="C146" s="1833"/>
      <c r="D146" s="1848"/>
      <c r="E146" s="1848"/>
      <c r="F146" s="1833"/>
      <c r="G146" s="1848"/>
      <c r="H146" s="1866"/>
      <c r="I146" s="1866"/>
      <c r="J146" s="1525">
        <v>45577</v>
      </c>
      <c r="K146" s="1521" t="s">
        <v>1173</v>
      </c>
    </row>
    <row r="147" spans="1:11" x14ac:dyDescent="0.2">
      <c r="A147" s="1865"/>
      <c r="B147" s="1832"/>
      <c r="C147" s="1833"/>
      <c r="D147" s="1848"/>
      <c r="E147" s="1848"/>
      <c r="F147" s="1833"/>
      <c r="G147" s="1848"/>
      <c r="H147" s="1866"/>
      <c r="I147" s="1866"/>
      <c r="J147" s="1525">
        <v>45579</v>
      </c>
      <c r="K147" s="1521" t="s">
        <v>1615</v>
      </c>
    </row>
    <row r="148" spans="1:11" x14ac:dyDescent="0.2">
      <c r="A148" s="1865"/>
      <c r="B148" s="1832"/>
      <c r="C148" s="1833"/>
      <c r="D148" s="1848"/>
      <c r="E148" s="1848"/>
      <c r="F148" s="1833"/>
      <c r="G148" s="1848"/>
      <c r="H148" s="1866"/>
      <c r="I148" s="1866"/>
      <c r="J148" s="1525">
        <v>45614</v>
      </c>
      <c r="K148" s="1521" t="s">
        <v>1616</v>
      </c>
    </row>
    <row r="149" spans="1:11" x14ac:dyDescent="0.2">
      <c r="A149" s="1865"/>
      <c r="B149" s="1832"/>
      <c r="C149" s="1833"/>
      <c r="D149" s="1848"/>
      <c r="E149" s="1848"/>
      <c r="F149" s="1833"/>
      <c r="G149" s="1848"/>
      <c r="H149" s="1866"/>
      <c r="I149" s="1866"/>
      <c r="J149" s="1525">
        <v>45635</v>
      </c>
      <c r="K149" s="1521" t="s">
        <v>1617</v>
      </c>
    </row>
    <row r="150" spans="1:11" x14ac:dyDescent="0.2">
      <c r="A150" s="1865"/>
      <c r="B150" s="1832"/>
      <c r="C150" s="1833"/>
      <c r="D150" s="1848"/>
      <c r="E150" s="1848"/>
      <c r="F150" s="1833"/>
      <c r="G150" s="1848"/>
      <c r="H150" s="1866"/>
      <c r="I150" s="1866"/>
      <c r="J150" s="1525">
        <v>45692</v>
      </c>
      <c r="K150" s="1521" t="s">
        <v>1174</v>
      </c>
    </row>
    <row r="151" spans="1:11" x14ac:dyDescent="0.2">
      <c r="A151" s="1865"/>
      <c r="B151" s="1832"/>
      <c r="C151" s="1833"/>
      <c r="D151" s="1848"/>
      <c r="E151" s="1848"/>
      <c r="F151" s="1833"/>
      <c r="G151" s="1848"/>
      <c r="H151" s="1866"/>
      <c r="I151" s="1866"/>
      <c r="J151" s="1525">
        <v>45698</v>
      </c>
      <c r="K151" s="1521" t="s">
        <v>1175</v>
      </c>
    </row>
    <row r="152" spans="1:11" x14ac:dyDescent="0.2">
      <c r="A152" s="1865"/>
      <c r="B152" s="1832"/>
      <c r="C152" s="1833"/>
      <c r="D152" s="1848"/>
      <c r="E152" s="1848"/>
      <c r="F152" s="1833"/>
      <c r="G152" s="1848"/>
      <c r="H152" s="1866"/>
      <c r="I152" s="1866"/>
      <c r="J152" s="1525">
        <v>45707</v>
      </c>
      <c r="K152" s="1521" t="s">
        <v>1176</v>
      </c>
    </row>
    <row r="153" spans="1:11" x14ac:dyDescent="0.2">
      <c r="A153" s="1865"/>
      <c r="B153" s="1832"/>
      <c r="C153" s="1833"/>
      <c r="D153" s="1848"/>
      <c r="E153" s="1848"/>
      <c r="F153" s="1833"/>
      <c r="G153" s="1848"/>
      <c r="H153" s="1866"/>
      <c r="I153" s="1866"/>
      <c r="J153" s="1525">
        <v>45754</v>
      </c>
      <c r="K153" s="1521" t="s">
        <v>1618</v>
      </c>
    </row>
    <row r="154" spans="1:11" x14ac:dyDescent="0.2">
      <c r="A154" s="1865"/>
      <c r="B154" s="1832"/>
      <c r="C154" s="1833"/>
      <c r="D154" s="1848"/>
      <c r="E154" s="1848"/>
      <c r="F154" s="1833"/>
      <c r="G154" s="1848"/>
      <c r="H154" s="1866"/>
      <c r="I154" s="1866"/>
      <c r="J154" s="1525">
        <v>45779</v>
      </c>
      <c r="K154" s="1521" t="s">
        <v>1619</v>
      </c>
    </row>
    <row r="155" spans="1:11" x14ac:dyDescent="0.2">
      <c r="A155" s="1865"/>
      <c r="B155" s="1832"/>
      <c r="C155" s="1833"/>
      <c r="D155" s="1848"/>
      <c r="E155" s="1848"/>
      <c r="F155" s="1833"/>
      <c r="G155" s="1848"/>
      <c r="H155" s="1866"/>
      <c r="I155" s="1866"/>
      <c r="J155" s="1525">
        <v>45780</v>
      </c>
      <c r="K155" s="1521" t="s">
        <v>1620</v>
      </c>
    </row>
    <row r="156" spans="1:11" x14ac:dyDescent="0.2">
      <c r="A156" s="1865"/>
      <c r="B156" s="1832"/>
      <c r="C156" s="1833"/>
      <c r="D156" s="1848"/>
      <c r="E156" s="1848"/>
      <c r="F156" s="1833"/>
      <c r="G156" s="1848"/>
      <c r="H156" s="1866"/>
      <c r="I156" s="1866"/>
      <c r="J156" s="1525">
        <v>45784</v>
      </c>
      <c r="K156" s="1521" t="s">
        <v>1335</v>
      </c>
    </row>
    <row r="157" spans="1:11" x14ac:dyDescent="0.2">
      <c r="A157" s="1865"/>
      <c r="B157" s="1832"/>
      <c r="C157" s="1833"/>
      <c r="D157" s="1848"/>
      <c r="E157" s="1848"/>
      <c r="F157" s="1833"/>
      <c r="G157" s="1848"/>
      <c r="H157" s="1866"/>
      <c r="I157" s="1866"/>
      <c r="J157" s="1525">
        <v>45814</v>
      </c>
      <c r="K157" s="1521" t="s">
        <v>1621</v>
      </c>
    </row>
    <row r="158" spans="1:11" x14ac:dyDescent="0.2">
      <c r="A158" s="1837" t="s">
        <v>1087</v>
      </c>
      <c r="B158" s="1837" t="s">
        <v>1177</v>
      </c>
      <c r="C158" s="1838" t="s">
        <v>138</v>
      </c>
      <c r="D158" s="1838" t="s">
        <v>1178</v>
      </c>
      <c r="E158" s="1839" t="s">
        <v>1179</v>
      </c>
      <c r="F158" s="1838">
        <v>228</v>
      </c>
      <c r="G158" s="1840" t="s">
        <v>1180</v>
      </c>
      <c r="H158" s="1841">
        <v>8050000000</v>
      </c>
      <c r="I158" s="1842">
        <f>H158/F158</f>
        <v>35307017.543859646</v>
      </c>
      <c r="J158" s="1529">
        <v>44258</v>
      </c>
      <c r="K158" s="1527" t="s">
        <v>1092</v>
      </c>
    </row>
    <row r="159" spans="1:11" x14ac:dyDescent="0.2">
      <c r="A159" s="1837"/>
      <c r="B159" s="1837"/>
      <c r="C159" s="1838"/>
      <c r="D159" s="1838"/>
      <c r="E159" s="1839"/>
      <c r="F159" s="1838"/>
      <c r="G159" s="1840"/>
      <c r="H159" s="1841"/>
      <c r="I159" s="1842"/>
      <c r="J159" s="1529">
        <v>44301</v>
      </c>
      <c r="K159" s="1527" t="s">
        <v>1117</v>
      </c>
    </row>
    <row r="160" spans="1:11" x14ac:dyDescent="0.2">
      <c r="A160" s="1837"/>
      <c r="B160" s="1837"/>
      <c r="C160" s="1838"/>
      <c r="D160" s="1838"/>
      <c r="E160" s="1839"/>
      <c r="F160" s="1838"/>
      <c r="G160" s="1840"/>
      <c r="H160" s="1841"/>
      <c r="I160" s="1842"/>
      <c r="J160" s="1529">
        <v>44306</v>
      </c>
      <c r="K160" s="1527" t="s">
        <v>1106</v>
      </c>
    </row>
    <row r="161" spans="1:11" x14ac:dyDescent="0.2">
      <c r="A161" s="1837"/>
      <c r="B161" s="1837"/>
      <c r="C161" s="1838"/>
      <c r="D161" s="1838"/>
      <c r="E161" s="1839"/>
      <c r="F161" s="1838"/>
      <c r="G161" s="1840"/>
      <c r="H161" s="1841"/>
      <c r="I161" s="1842"/>
      <c r="J161" s="1529">
        <v>44409</v>
      </c>
      <c r="K161" s="1527" t="s">
        <v>1117</v>
      </c>
    </row>
    <row r="162" spans="1:11" x14ac:dyDescent="0.2">
      <c r="A162" s="1837"/>
      <c r="B162" s="1837"/>
      <c r="C162" s="1838"/>
      <c r="D162" s="1838"/>
      <c r="E162" s="1839"/>
      <c r="F162" s="1838"/>
      <c r="G162" s="1840"/>
      <c r="H162" s="1841"/>
      <c r="I162" s="1842"/>
      <c r="J162" s="1529">
        <v>44644</v>
      </c>
      <c r="K162" s="1527" t="s">
        <v>1117</v>
      </c>
    </row>
    <row r="163" spans="1:11" x14ac:dyDescent="0.2">
      <c r="A163" s="1837"/>
      <c r="B163" s="1837"/>
      <c r="C163" s="1838"/>
      <c r="D163" s="1838"/>
      <c r="E163" s="1839"/>
      <c r="F163" s="1838"/>
      <c r="G163" s="1840"/>
      <c r="H163" s="1841"/>
      <c r="I163" s="1842"/>
      <c r="J163" s="1529">
        <v>44657</v>
      </c>
      <c r="K163" s="1527" t="s">
        <v>1106</v>
      </c>
    </row>
    <row r="164" spans="1:11" x14ac:dyDescent="0.2">
      <c r="A164" s="1837"/>
      <c r="B164" s="1837"/>
      <c r="C164" s="1838"/>
      <c r="D164" s="1838"/>
      <c r="E164" s="1839"/>
      <c r="F164" s="1838"/>
      <c r="G164" s="1840"/>
      <c r="H164" s="1841"/>
      <c r="I164" s="1842"/>
      <c r="J164" s="1529">
        <v>44690</v>
      </c>
      <c r="K164" s="1527" t="s">
        <v>1117</v>
      </c>
    </row>
    <row r="165" spans="1:11" x14ac:dyDescent="0.2">
      <c r="A165" s="1837"/>
      <c r="B165" s="1837"/>
      <c r="C165" s="1838"/>
      <c r="D165" s="1838"/>
      <c r="E165" s="1839"/>
      <c r="F165" s="1838"/>
      <c r="G165" s="1840"/>
      <c r="H165" s="1841"/>
      <c r="I165" s="1842"/>
      <c r="J165" s="1529">
        <v>44844</v>
      </c>
      <c r="K165" s="1527" t="s">
        <v>1117</v>
      </c>
    </row>
    <row r="166" spans="1:11" x14ac:dyDescent="0.2">
      <c r="A166" s="1837"/>
      <c r="B166" s="1837"/>
      <c r="C166" s="1838"/>
      <c r="D166" s="1838"/>
      <c r="E166" s="1839"/>
      <c r="F166" s="1838"/>
      <c r="G166" s="1840"/>
      <c r="H166" s="1841"/>
      <c r="I166" s="1842"/>
      <c r="J166" s="1529">
        <v>44907</v>
      </c>
      <c r="K166" s="1527" t="s">
        <v>1106</v>
      </c>
    </row>
    <row r="167" spans="1:11" x14ac:dyDescent="0.2">
      <c r="A167" s="1837"/>
      <c r="B167" s="1837"/>
      <c r="C167" s="1838"/>
      <c r="D167" s="1838"/>
      <c r="E167" s="1839"/>
      <c r="F167" s="1838"/>
      <c r="G167" s="1840"/>
      <c r="H167" s="1841"/>
      <c r="I167" s="1842"/>
      <c r="J167" s="1529">
        <v>44967</v>
      </c>
      <c r="K167" s="1527" t="s">
        <v>1117</v>
      </c>
    </row>
    <row r="168" spans="1:11" x14ac:dyDescent="0.2">
      <c r="A168" s="1837"/>
      <c r="B168" s="1837"/>
      <c r="C168" s="1838"/>
      <c r="D168" s="1838"/>
      <c r="E168" s="1839"/>
      <c r="F168" s="1838"/>
      <c r="G168" s="1840"/>
      <c r="H168" s="1841"/>
      <c r="I168" s="1842"/>
      <c r="J168" s="1529">
        <v>45000</v>
      </c>
      <c r="K168" s="1527" t="s">
        <v>1117</v>
      </c>
    </row>
    <row r="169" spans="1:11" x14ac:dyDescent="0.2">
      <c r="A169" s="1837"/>
      <c r="B169" s="1837"/>
      <c r="C169" s="1838"/>
      <c r="D169" s="1838"/>
      <c r="E169" s="1839"/>
      <c r="F169" s="1838"/>
      <c r="G169" s="1840"/>
      <c r="H169" s="1841"/>
      <c r="I169" s="1842"/>
      <c r="J169" s="1529">
        <v>45057</v>
      </c>
      <c r="K169" s="1527" t="s">
        <v>1117</v>
      </c>
    </row>
    <row r="170" spans="1:11" x14ac:dyDescent="0.2">
      <c r="A170" s="1837"/>
      <c r="B170" s="1837"/>
      <c r="C170" s="1838"/>
      <c r="D170" s="1838"/>
      <c r="E170" s="1839"/>
      <c r="F170" s="1838"/>
      <c r="G170" s="1840"/>
      <c r="H170" s="1841"/>
      <c r="I170" s="1842"/>
      <c r="J170" s="1529">
        <v>45040</v>
      </c>
      <c r="K170" s="1527" t="s">
        <v>1117</v>
      </c>
    </row>
    <row r="171" spans="1:11" x14ac:dyDescent="0.2">
      <c r="A171" s="1837"/>
      <c r="B171" s="1837"/>
      <c r="C171" s="1838"/>
      <c r="D171" s="1838"/>
      <c r="E171" s="1839"/>
      <c r="F171" s="1838"/>
      <c r="G171" s="1840"/>
      <c r="H171" s="1841"/>
      <c r="I171" s="1842"/>
      <c r="J171" s="1529">
        <v>45169</v>
      </c>
      <c r="K171" s="1527" t="s">
        <v>1117</v>
      </c>
    </row>
    <row r="172" spans="1:11" x14ac:dyDescent="0.2">
      <c r="A172" s="1837"/>
      <c r="B172" s="1837"/>
      <c r="C172" s="1838"/>
      <c r="D172" s="1838"/>
      <c r="E172" s="1839"/>
      <c r="F172" s="1838"/>
      <c r="G172" s="1840"/>
      <c r="H172" s="1841"/>
      <c r="I172" s="1842"/>
      <c r="J172" s="1529">
        <v>45210</v>
      </c>
      <c r="K172" s="1527" t="s">
        <v>1117</v>
      </c>
    </row>
    <row r="173" spans="1:11" x14ac:dyDescent="0.2">
      <c r="A173" s="1837"/>
      <c r="B173" s="1837"/>
      <c r="C173" s="1838"/>
      <c r="D173" s="1838"/>
      <c r="E173" s="1839"/>
      <c r="F173" s="1838"/>
      <c r="G173" s="1840"/>
      <c r="H173" s="1841"/>
      <c r="I173" s="1842"/>
      <c r="J173" s="1529">
        <v>45273</v>
      </c>
      <c r="K173" s="1527" t="s">
        <v>1117</v>
      </c>
    </row>
    <row r="174" spans="1:11" x14ac:dyDescent="0.2">
      <c r="A174" s="1837"/>
      <c r="B174" s="1837"/>
      <c r="C174" s="1838"/>
      <c r="D174" s="1838"/>
      <c r="E174" s="1839"/>
      <c r="F174" s="1838"/>
      <c r="G174" s="1840"/>
      <c r="H174" s="1841"/>
      <c r="I174" s="1842"/>
      <c r="J174" s="1529">
        <v>45365</v>
      </c>
      <c r="K174" s="1527" t="s">
        <v>1117</v>
      </c>
    </row>
    <row r="175" spans="1:11" x14ac:dyDescent="0.2">
      <c r="A175" s="1837"/>
      <c r="B175" s="1837"/>
      <c r="C175" s="1838"/>
      <c r="D175" s="1838"/>
      <c r="E175" s="1839"/>
      <c r="F175" s="1838"/>
      <c r="G175" s="1840"/>
      <c r="H175" s="1841"/>
      <c r="I175" s="1842"/>
      <c r="J175" s="1529">
        <v>45597</v>
      </c>
      <c r="K175" s="1527" t="s">
        <v>1181</v>
      </c>
    </row>
    <row r="176" spans="1:11" x14ac:dyDescent="0.2">
      <c r="A176" s="1837"/>
      <c r="B176" s="1837"/>
      <c r="C176" s="1838"/>
      <c r="D176" s="1838"/>
      <c r="E176" s="1839"/>
      <c r="F176" s="1838"/>
      <c r="G176" s="1840"/>
      <c r="H176" s="1841"/>
      <c r="I176" s="1842"/>
      <c r="J176" s="1529">
        <v>45716</v>
      </c>
      <c r="K176" s="1527" t="s">
        <v>1182</v>
      </c>
    </row>
    <row r="177" spans="1:11" x14ac:dyDescent="0.2">
      <c r="A177" s="1837"/>
      <c r="B177" s="1837"/>
      <c r="C177" s="1838"/>
      <c r="D177" s="1838"/>
      <c r="E177" s="1839"/>
      <c r="F177" s="1838"/>
      <c r="G177" s="1840"/>
      <c r="H177" s="1841"/>
      <c r="I177" s="1842"/>
      <c r="J177" s="1529">
        <v>45722</v>
      </c>
      <c r="K177" s="1527" t="s">
        <v>1183</v>
      </c>
    </row>
    <row r="178" spans="1:11" x14ac:dyDescent="0.2">
      <c r="A178" s="1837"/>
      <c r="B178" s="1837"/>
      <c r="C178" s="1838"/>
      <c r="D178" s="1838"/>
      <c r="E178" s="1839"/>
      <c r="F178" s="1838"/>
      <c r="G178" s="1840"/>
      <c r="H178" s="1841"/>
      <c r="I178" s="1842"/>
      <c r="J178" s="1529">
        <v>45729</v>
      </c>
      <c r="K178" s="1527" t="s">
        <v>1184</v>
      </c>
    </row>
    <row r="179" spans="1:11" x14ac:dyDescent="0.2">
      <c r="A179" s="1837"/>
      <c r="B179" s="1837"/>
      <c r="C179" s="1838"/>
      <c r="D179" s="1838"/>
      <c r="E179" s="1839"/>
      <c r="F179" s="1838"/>
      <c r="G179" s="1840"/>
      <c r="H179" s="1841"/>
      <c r="I179" s="1842"/>
      <c r="J179" s="1529">
        <v>45734</v>
      </c>
      <c r="K179" s="1527" t="s">
        <v>1184</v>
      </c>
    </row>
    <row r="180" spans="1:11" x14ac:dyDescent="0.2">
      <c r="A180" s="1837"/>
      <c r="B180" s="1837"/>
      <c r="C180" s="1838"/>
      <c r="D180" s="1838"/>
      <c r="E180" s="1839"/>
      <c r="F180" s="1838"/>
      <c r="G180" s="1840"/>
      <c r="H180" s="1841"/>
      <c r="I180" s="1842"/>
      <c r="J180" s="1529">
        <v>45742</v>
      </c>
      <c r="K180" s="1527" t="s">
        <v>1185</v>
      </c>
    </row>
    <row r="181" spans="1:11" x14ac:dyDescent="0.2">
      <c r="A181" s="1837"/>
      <c r="B181" s="1837"/>
      <c r="C181" s="1838"/>
      <c r="D181" s="1838"/>
      <c r="E181" s="1839"/>
      <c r="F181" s="1838"/>
      <c r="G181" s="1840"/>
      <c r="H181" s="1841"/>
      <c r="I181" s="1842"/>
      <c r="J181" s="1529">
        <v>45775</v>
      </c>
      <c r="K181" s="1527" t="s">
        <v>1117</v>
      </c>
    </row>
    <row r="182" spans="1:11" x14ac:dyDescent="0.2">
      <c r="A182" s="1837"/>
      <c r="B182" s="1837"/>
      <c r="C182" s="1838"/>
      <c r="D182" s="1838"/>
      <c r="E182" s="1839"/>
      <c r="F182" s="1838"/>
      <c r="G182" s="1840"/>
      <c r="H182" s="1841"/>
      <c r="I182" s="1842"/>
      <c r="J182" s="1529">
        <v>45414</v>
      </c>
      <c r="K182" s="1527" t="s">
        <v>1117</v>
      </c>
    </row>
    <row r="183" spans="1:11" x14ac:dyDescent="0.2">
      <c r="A183" s="1901" t="s">
        <v>1121</v>
      </c>
      <c r="B183" s="1896" t="s">
        <v>1186</v>
      </c>
      <c r="C183" s="1903" t="s">
        <v>90</v>
      </c>
      <c r="D183" s="1903" t="s">
        <v>1160</v>
      </c>
      <c r="E183" s="1905" t="s">
        <v>1161</v>
      </c>
      <c r="F183" s="1903">
        <v>16</v>
      </c>
      <c r="G183" s="1884" t="s">
        <v>640</v>
      </c>
      <c r="H183" s="1874">
        <v>273289838.48000002</v>
      </c>
      <c r="I183" s="1907">
        <f>+H183/F183</f>
        <v>17080614.905000001</v>
      </c>
      <c r="J183" s="1520">
        <v>45412</v>
      </c>
      <c r="K183" s="1521" t="s">
        <v>1187</v>
      </c>
    </row>
    <row r="184" spans="1:11" x14ac:dyDescent="0.2">
      <c r="A184" s="1902"/>
      <c r="B184" s="1897"/>
      <c r="C184" s="1904"/>
      <c r="D184" s="1904"/>
      <c r="E184" s="1906"/>
      <c r="F184" s="1904"/>
      <c r="G184" s="1885"/>
      <c r="H184" s="1875"/>
      <c r="I184" s="1908"/>
      <c r="J184" s="1520">
        <v>45413</v>
      </c>
      <c r="K184" s="1521" t="s">
        <v>1188</v>
      </c>
    </row>
    <row r="185" spans="1:11" x14ac:dyDescent="0.2">
      <c r="A185" s="1902"/>
      <c r="B185" s="1897"/>
      <c r="C185" s="1904"/>
      <c r="D185" s="1904"/>
      <c r="E185" s="1906"/>
      <c r="F185" s="1904"/>
      <c r="G185" s="1885"/>
      <c r="H185" s="1875"/>
      <c r="I185" s="1908"/>
      <c r="J185" s="1520">
        <v>45414</v>
      </c>
      <c r="K185" s="1521" t="s">
        <v>1145</v>
      </c>
    </row>
    <row r="186" spans="1:11" x14ac:dyDescent="0.2">
      <c r="A186" s="1902"/>
      <c r="B186" s="1897"/>
      <c r="C186" s="1904"/>
      <c r="D186" s="1904"/>
      <c r="E186" s="1906"/>
      <c r="F186" s="1904"/>
      <c r="G186" s="1885"/>
      <c r="H186" s="1875"/>
      <c r="I186" s="1908"/>
      <c r="J186" s="1520">
        <v>45415</v>
      </c>
      <c r="K186" s="1521" t="s">
        <v>1622</v>
      </c>
    </row>
    <row r="187" spans="1:11" x14ac:dyDescent="0.2">
      <c r="A187" s="1909" t="s">
        <v>1121</v>
      </c>
      <c r="B187" s="1876" t="s">
        <v>1190</v>
      </c>
      <c r="C187" s="1889" t="s">
        <v>90</v>
      </c>
      <c r="D187" s="1889" t="s">
        <v>1160</v>
      </c>
      <c r="E187" s="1912" t="s">
        <v>1161</v>
      </c>
      <c r="F187" s="1889">
        <v>24</v>
      </c>
      <c r="G187" s="1878" t="s">
        <v>640</v>
      </c>
      <c r="H187" s="1882">
        <v>429214253.70999998</v>
      </c>
      <c r="I187" s="1893">
        <f>+H187/F187</f>
        <v>17883927.237916667</v>
      </c>
      <c r="J187" s="1529">
        <v>45416</v>
      </c>
      <c r="K187" s="1527" t="s">
        <v>1187</v>
      </c>
    </row>
    <row r="188" spans="1:11" x14ac:dyDescent="0.2">
      <c r="A188" s="1910"/>
      <c r="B188" s="1877"/>
      <c r="C188" s="1890"/>
      <c r="D188" s="1890"/>
      <c r="E188" s="1913"/>
      <c r="F188" s="1890"/>
      <c r="G188" s="1879"/>
      <c r="H188" s="1883"/>
      <c r="I188" s="1894"/>
      <c r="J188" s="1529">
        <v>45417</v>
      </c>
      <c r="K188" s="1527" t="s">
        <v>1188</v>
      </c>
    </row>
    <row r="189" spans="1:11" x14ac:dyDescent="0.2">
      <c r="A189" s="1910"/>
      <c r="B189" s="1877"/>
      <c r="C189" s="1890"/>
      <c r="D189" s="1890"/>
      <c r="E189" s="1913"/>
      <c r="F189" s="1890"/>
      <c r="G189" s="1879"/>
      <c r="H189" s="1883"/>
      <c r="I189" s="1894"/>
      <c r="J189" s="1529">
        <v>45418</v>
      </c>
      <c r="K189" s="1527" t="s">
        <v>1145</v>
      </c>
    </row>
    <row r="190" spans="1:11" x14ac:dyDescent="0.2">
      <c r="A190" s="1910"/>
      <c r="B190" s="1877"/>
      <c r="C190" s="1890"/>
      <c r="D190" s="1890"/>
      <c r="E190" s="1913"/>
      <c r="F190" s="1890"/>
      <c r="G190" s="1879"/>
      <c r="H190" s="1883"/>
      <c r="I190" s="1894"/>
      <c r="J190" s="1529">
        <v>45419</v>
      </c>
      <c r="K190" s="1527" t="s">
        <v>1189</v>
      </c>
    </row>
    <row r="191" spans="1:11" x14ac:dyDescent="0.2">
      <c r="A191" s="1911"/>
      <c r="B191" s="1888"/>
      <c r="C191" s="1891"/>
      <c r="D191" s="1891"/>
      <c r="E191" s="1914"/>
      <c r="F191" s="1891"/>
      <c r="G191" s="1915"/>
      <c r="H191" s="1892"/>
      <c r="I191" s="1895"/>
      <c r="J191" s="1529">
        <v>45420</v>
      </c>
      <c r="K191" s="1527" t="s">
        <v>1622</v>
      </c>
    </row>
    <row r="192" spans="1:11" x14ac:dyDescent="0.2">
      <c r="A192" s="1832" t="s">
        <v>1169</v>
      </c>
      <c r="B192" s="1832" t="s">
        <v>1191</v>
      </c>
      <c r="C192" s="1833" t="s">
        <v>90</v>
      </c>
      <c r="D192" s="1833" t="s">
        <v>1192</v>
      </c>
      <c r="E192" s="1834" t="s">
        <v>1090</v>
      </c>
      <c r="F192" s="1833">
        <v>26</v>
      </c>
      <c r="G192" s="1833" t="s">
        <v>640</v>
      </c>
      <c r="H192" s="1834">
        <v>626948336.85104358</v>
      </c>
      <c r="I192" s="1849">
        <f>H192/F192</f>
        <v>24113397.571193986</v>
      </c>
      <c r="J192" s="1520">
        <v>45421</v>
      </c>
      <c r="K192" s="1521" t="s">
        <v>1188</v>
      </c>
    </row>
    <row r="193" spans="1:11" x14ac:dyDescent="0.2">
      <c r="A193" s="1832"/>
      <c r="B193" s="1832"/>
      <c r="C193" s="1833"/>
      <c r="D193" s="1833"/>
      <c r="E193" s="1834"/>
      <c r="F193" s="1833"/>
      <c r="G193" s="1833"/>
      <c r="H193" s="1834"/>
      <c r="I193" s="1849"/>
      <c r="J193" s="1520">
        <v>45422</v>
      </c>
      <c r="K193" s="1521" t="s">
        <v>1193</v>
      </c>
    </row>
    <row r="194" spans="1:11" x14ac:dyDescent="0.2">
      <c r="A194" s="1832"/>
      <c r="B194" s="1832"/>
      <c r="C194" s="1833"/>
      <c r="D194" s="1833"/>
      <c r="E194" s="1834"/>
      <c r="F194" s="1833"/>
      <c r="G194" s="1833"/>
      <c r="H194" s="1834"/>
      <c r="I194" s="1849"/>
      <c r="J194" s="1520">
        <v>45423</v>
      </c>
      <c r="K194" s="1521" t="s">
        <v>1335</v>
      </c>
    </row>
    <row r="195" spans="1:11" x14ac:dyDescent="0.2">
      <c r="A195" s="1832"/>
      <c r="B195" s="1832"/>
      <c r="C195" s="1833"/>
      <c r="D195" s="1833"/>
      <c r="E195" s="1834"/>
      <c r="F195" s="1833"/>
      <c r="G195" s="1833"/>
      <c r="H195" s="1834"/>
      <c r="I195" s="1849"/>
      <c r="J195" s="1520">
        <v>45424</v>
      </c>
      <c r="K195" s="1521" t="s">
        <v>1623</v>
      </c>
    </row>
    <row r="196" spans="1:11" x14ac:dyDescent="0.2">
      <c r="A196" s="1832"/>
      <c r="B196" s="1832"/>
      <c r="C196" s="1833"/>
      <c r="D196" s="1833"/>
      <c r="E196" s="1834"/>
      <c r="F196" s="1833"/>
      <c r="G196" s="1833"/>
      <c r="H196" s="1834"/>
      <c r="I196" s="1849"/>
      <c r="J196" s="1520">
        <v>45425</v>
      </c>
      <c r="K196" s="1521" t="s">
        <v>1624</v>
      </c>
    </row>
    <row r="197" spans="1:11" x14ac:dyDescent="0.2">
      <c r="A197" s="1832"/>
      <c r="B197" s="1832"/>
      <c r="C197" s="1833"/>
      <c r="D197" s="1833"/>
      <c r="E197" s="1834"/>
      <c r="F197" s="1833"/>
      <c r="G197" s="1833"/>
      <c r="H197" s="1834"/>
      <c r="I197" s="1849"/>
      <c r="J197" s="1520">
        <v>45426</v>
      </c>
      <c r="K197" s="1521" t="s">
        <v>1625</v>
      </c>
    </row>
    <row r="198" spans="1:11" x14ac:dyDescent="0.2">
      <c r="A198" s="1909" t="s">
        <v>1121</v>
      </c>
      <c r="B198" s="1909" t="s">
        <v>1194</v>
      </c>
      <c r="C198" s="1889" t="s">
        <v>299</v>
      </c>
      <c r="D198" s="1889" t="s">
        <v>1160</v>
      </c>
      <c r="E198" s="1912" t="s">
        <v>1161</v>
      </c>
      <c r="F198" s="1889">
        <v>36</v>
      </c>
      <c r="G198" s="1889" t="s">
        <v>640</v>
      </c>
      <c r="H198" s="1839">
        <v>651449397.72000003</v>
      </c>
      <c r="I198" s="1916">
        <f>H198/F198</f>
        <v>18095816.603333335</v>
      </c>
      <c r="J198" s="1529">
        <v>45427</v>
      </c>
      <c r="K198" s="1527" t="s">
        <v>1135</v>
      </c>
    </row>
    <row r="199" spans="1:11" x14ac:dyDescent="0.2">
      <c r="A199" s="1910"/>
      <c r="B199" s="1910"/>
      <c r="C199" s="1890"/>
      <c r="D199" s="1890"/>
      <c r="E199" s="1913"/>
      <c r="F199" s="1890"/>
      <c r="G199" s="1890"/>
      <c r="H199" s="1839"/>
      <c r="I199" s="1916"/>
      <c r="J199" s="1529">
        <v>45428</v>
      </c>
      <c r="K199" s="1534" t="s">
        <v>1094</v>
      </c>
    </row>
    <row r="200" spans="1:11" x14ac:dyDescent="0.2">
      <c r="A200" s="1910"/>
      <c r="B200" s="1910"/>
      <c r="C200" s="1890"/>
      <c r="D200" s="1890"/>
      <c r="E200" s="1913"/>
      <c r="F200" s="1890"/>
      <c r="G200" s="1890"/>
      <c r="H200" s="1839"/>
      <c r="I200" s="1916"/>
      <c r="J200" s="1529">
        <v>45429</v>
      </c>
      <c r="K200" s="1527" t="s">
        <v>1164</v>
      </c>
    </row>
    <row r="201" spans="1:11" x14ac:dyDescent="0.2">
      <c r="A201" s="1911"/>
      <c r="B201" s="1911"/>
      <c r="C201" s="1891"/>
      <c r="D201" s="1891"/>
      <c r="E201" s="1914"/>
      <c r="F201" s="1891"/>
      <c r="G201" s="1891"/>
      <c r="H201" s="1839"/>
      <c r="I201" s="1916"/>
      <c r="J201" s="1529">
        <v>45430</v>
      </c>
      <c r="K201" s="1527" t="s">
        <v>1613</v>
      </c>
    </row>
    <row r="202" spans="1:11" x14ac:dyDescent="0.2">
      <c r="A202" s="1832" t="s">
        <v>1121</v>
      </c>
      <c r="B202" s="1832" t="s">
        <v>1336</v>
      </c>
      <c r="C202" s="1917" t="s">
        <v>1142</v>
      </c>
      <c r="D202" s="1903" t="s">
        <v>1337</v>
      </c>
      <c r="E202" s="1905" t="s">
        <v>175</v>
      </c>
      <c r="F202" s="1903">
        <v>80</v>
      </c>
      <c r="G202" s="1903" t="s">
        <v>1247</v>
      </c>
      <c r="H202" s="1836">
        <v>1539340114.9200001</v>
      </c>
      <c r="I202" s="1920">
        <f>+H202/F202</f>
        <v>19241751.436500002</v>
      </c>
      <c r="J202" s="1520">
        <v>45431</v>
      </c>
      <c r="K202" s="1521" t="s">
        <v>1135</v>
      </c>
    </row>
    <row r="203" spans="1:11" x14ac:dyDescent="0.2">
      <c r="A203" s="1832"/>
      <c r="B203" s="1832"/>
      <c r="C203" s="1917"/>
      <c r="D203" s="1918"/>
      <c r="E203" s="1919"/>
      <c r="F203" s="1918"/>
      <c r="G203" s="1918"/>
      <c r="H203" s="1836"/>
      <c r="I203" s="1921"/>
      <c r="J203" s="1520">
        <v>45432</v>
      </c>
      <c r="K203" s="1518" t="s">
        <v>1094</v>
      </c>
    </row>
    <row r="204" spans="1:11" x14ac:dyDescent="0.2">
      <c r="A204" s="1837" t="s">
        <v>1169</v>
      </c>
      <c r="B204" s="1837" t="s">
        <v>1338</v>
      </c>
      <c r="C204" s="1838" t="s">
        <v>137</v>
      </c>
      <c r="D204" s="1838" t="s">
        <v>1339</v>
      </c>
      <c r="E204" s="1839" t="s">
        <v>1090</v>
      </c>
      <c r="F204" s="1838">
        <v>40</v>
      </c>
      <c r="G204" s="1838" t="s">
        <v>1247</v>
      </c>
      <c r="H204" s="1842">
        <f>24719829.6+(27*15266908.39)+(7*17475428.89)+(2*18110810.03)+(1*21205849.2)+(1*20319603.23)+(2*17943825.61)</f>
        <v>672889082.07000017</v>
      </c>
      <c r="I204" s="1916">
        <f>+H204/F204</f>
        <v>16822227.051750004</v>
      </c>
      <c r="J204" s="1529">
        <v>45433</v>
      </c>
      <c r="K204" s="1527" t="s">
        <v>1135</v>
      </c>
    </row>
    <row r="205" spans="1:11" x14ac:dyDescent="0.2">
      <c r="A205" s="1837"/>
      <c r="B205" s="1837"/>
      <c r="C205" s="1838"/>
      <c r="D205" s="1838"/>
      <c r="E205" s="1839"/>
      <c r="F205" s="1838"/>
      <c r="G205" s="1838"/>
      <c r="H205" s="1842"/>
      <c r="I205" s="1916"/>
      <c r="J205" s="1529">
        <v>45434</v>
      </c>
      <c r="K205" s="1534" t="s">
        <v>1094</v>
      </c>
    </row>
    <row r="206" spans="1:11" x14ac:dyDescent="0.2">
      <c r="A206" s="1837"/>
      <c r="B206" s="1837"/>
      <c r="C206" s="1838"/>
      <c r="D206" s="1838"/>
      <c r="E206" s="1839"/>
      <c r="F206" s="1838"/>
      <c r="G206" s="1838"/>
      <c r="H206" s="1842"/>
      <c r="I206" s="1916"/>
      <c r="J206" s="1529">
        <v>45435</v>
      </c>
      <c r="K206" s="1682" t="s">
        <v>1335</v>
      </c>
    </row>
    <row r="207" spans="1:11" x14ac:dyDescent="0.2">
      <c r="A207" s="1837"/>
      <c r="B207" s="1837"/>
      <c r="C207" s="1838"/>
      <c r="D207" s="1838"/>
      <c r="E207" s="1839"/>
      <c r="F207" s="1838"/>
      <c r="G207" s="1838"/>
      <c r="H207" s="1842"/>
      <c r="I207" s="1916"/>
      <c r="J207" s="1529">
        <v>45436</v>
      </c>
      <c r="K207" s="1682" t="s">
        <v>1626</v>
      </c>
    </row>
    <row r="208" spans="1:11" x14ac:dyDescent="0.2">
      <c r="A208" s="1832" t="s">
        <v>1121</v>
      </c>
      <c r="B208" s="1832" t="s">
        <v>1627</v>
      </c>
      <c r="C208" s="1917" t="s">
        <v>1142</v>
      </c>
      <c r="D208" s="1884" t="s">
        <v>1628</v>
      </c>
      <c r="E208" s="1905" t="s">
        <v>175</v>
      </c>
      <c r="F208" s="1903">
        <v>69</v>
      </c>
      <c r="G208" s="1884" t="s">
        <v>1247</v>
      </c>
      <c r="H208" s="1836">
        <v>1341069903.96</v>
      </c>
      <c r="I208" s="1920">
        <f>+H208/F208</f>
        <v>19435795.709565219</v>
      </c>
      <c r="J208" s="1520">
        <v>45437</v>
      </c>
      <c r="K208" s="1527" t="s">
        <v>1135</v>
      </c>
    </row>
    <row r="209" spans="1:11" x14ac:dyDescent="0.2">
      <c r="A209" s="1832"/>
      <c r="B209" s="1832"/>
      <c r="C209" s="1917"/>
      <c r="D209" s="1918"/>
      <c r="E209" s="1919"/>
      <c r="F209" s="1918"/>
      <c r="G209" s="1886"/>
      <c r="H209" s="1836"/>
      <c r="I209" s="1921"/>
      <c r="J209" s="1520">
        <v>45438</v>
      </c>
      <c r="K209" s="1534" t="s">
        <v>1094</v>
      </c>
    </row>
    <row r="210" spans="1:11" x14ac:dyDescent="0.2">
      <c r="A210" s="1837" t="s">
        <v>1121</v>
      </c>
      <c r="B210" s="1837" t="s">
        <v>1629</v>
      </c>
      <c r="C210" s="1840" t="s">
        <v>1142</v>
      </c>
      <c r="D210" s="1878" t="s">
        <v>1630</v>
      </c>
      <c r="E210" s="1912" t="s">
        <v>175</v>
      </c>
      <c r="F210" s="1889">
        <v>28</v>
      </c>
      <c r="G210" s="1878" t="s">
        <v>1631</v>
      </c>
      <c r="H210" s="1842">
        <f>(12*18900610.25)+(16*15026125.52)</f>
        <v>467225331.31999999</v>
      </c>
      <c r="I210" s="1922">
        <f>+H210/F210</f>
        <v>16686618.975714285</v>
      </c>
      <c r="J210" s="1529">
        <v>45439</v>
      </c>
      <c r="K210" s="1527" t="s">
        <v>1135</v>
      </c>
    </row>
    <row r="211" spans="1:11" x14ac:dyDescent="0.2">
      <c r="A211" s="1837"/>
      <c r="B211" s="1837"/>
      <c r="C211" s="1840"/>
      <c r="D211" s="1891"/>
      <c r="E211" s="1914"/>
      <c r="F211" s="1891"/>
      <c r="G211" s="1915"/>
      <c r="H211" s="1842"/>
      <c r="I211" s="1923"/>
      <c r="J211" s="1529">
        <v>45440</v>
      </c>
      <c r="K211" s="1534" t="s">
        <v>1094</v>
      </c>
    </row>
    <row r="212" spans="1:11" x14ac:dyDescent="0.2">
      <c r="A212" s="1677" t="s">
        <v>1169</v>
      </c>
      <c r="B212" s="1677" t="s">
        <v>1632</v>
      </c>
      <c r="C212" s="1524" t="s">
        <v>232</v>
      </c>
      <c r="D212" s="1524"/>
      <c r="E212" s="1679"/>
      <c r="F212" s="1524">
        <v>14</v>
      </c>
      <c r="G212" s="1524" t="s">
        <v>517</v>
      </c>
      <c r="H212" s="1678">
        <f>349812958.56*(1.0075*1.13)</f>
        <v>398253307.99659598</v>
      </c>
      <c r="I212" s="1680">
        <f>H212/F212</f>
        <v>28446664.856899712</v>
      </c>
      <c r="J212" s="1520">
        <v>45441</v>
      </c>
      <c r="K212" s="1521" t="s">
        <v>1633</v>
      </c>
    </row>
  </sheetData>
  <mergeCells count="193">
    <mergeCell ref="A210:A211"/>
    <mergeCell ref="B210:B211"/>
    <mergeCell ref="C210:C211"/>
    <mergeCell ref="D210:D211"/>
    <mergeCell ref="E210:E211"/>
    <mergeCell ref="F210:F211"/>
    <mergeCell ref="G210:G211"/>
    <mergeCell ref="H210:H211"/>
    <mergeCell ref="I210:I211"/>
    <mergeCell ref="A208:A209"/>
    <mergeCell ref="B208:B209"/>
    <mergeCell ref="C208:C209"/>
    <mergeCell ref="D208:D209"/>
    <mergeCell ref="E208:E209"/>
    <mergeCell ref="F208:F209"/>
    <mergeCell ref="G208:G209"/>
    <mergeCell ref="H208:H209"/>
    <mergeCell ref="I208:I209"/>
    <mergeCell ref="A204:A207"/>
    <mergeCell ref="B204:B207"/>
    <mergeCell ref="C204:C207"/>
    <mergeCell ref="D204:D207"/>
    <mergeCell ref="E204:E207"/>
    <mergeCell ref="F204:F207"/>
    <mergeCell ref="G204:G207"/>
    <mergeCell ref="H204:H207"/>
    <mergeCell ref="I204:I207"/>
    <mergeCell ref="A202:A203"/>
    <mergeCell ref="B202:B203"/>
    <mergeCell ref="C202:C203"/>
    <mergeCell ref="D202:D203"/>
    <mergeCell ref="E202:E203"/>
    <mergeCell ref="F202:F203"/>
    <mergeCell ref="G202:G203"/>
    <mergeCell ref="H202:H203"/>
    <mergeCell ref="I202:I203"/>
    <mergeCell ref="A198:A201"/>
    <mergeCell ref="B198:B201"/>
    <mergeCell ref="C198:C201"/>
    <mergeCell ref="D198:D201"/>
    <mergeCell ref="E198:E201"/>
    <mergeCell ref="F198:F201"/>
    <mergeCell ref="G198:G201"/>
    <mergeCell ref="H198:H201"/>
    <mergeCell ref="I198:I201"/>
    <mergeCell ref="A192:A197"/>
    <mergeCell ref="B192:B197"/>
    <mergeCell ref="C192:C197"/>
    <mergeCell ref="D192:D197"/>
    <mergeCell ref="E192:E197"/>
    <mergeCell ref="F192:F197"/>
    <mergeCell ref="G192:G197"/>
    <mergeCell ref="H192:H197"/>
    <mergeCell ref="I192:I197"/>
    <mergeCell ref="A187:A191"/>
    <mergeCell ref="B187:B191"/>
    <mergeCell ref="C187:C191"/>
    <mergeCell ref="D187:D191"/>
    <mergeCell ref="E187:E191"/>
    <mergeCell ref="F187:F191"/>
    <mergeCell ref="G187:G191"/>
    <mergeCell ref="H187:H191"/>
    <mergeCell ref="I187:I191"/>
    <mergeCell ref="A183:A186"/>
    <mergeCell ref="B183:B186"/>
    <mergeCell ref="C183:C186"/>
    <mergeCell ref="D183:D186"/>
    <mergeCell ref="E183:E186"/>
    <mergeCell ref="F183:F186"/>
    <mergeCell ref="G183:G186"/>
    <mergeCell ref="H183:H186"/>
    <mergeCell ref="I183:I186"/>
    <mergeCell ref="A144:A157"/>
    <mergeCell ref="B144:B157"/>
    <mergeCell ref="C144:C157"/>
    <mergeCell ref="D144:D157"/>
    <mergeCell ref="E144:E157"/>
    <mergeCell ref="F144:F157"/>
    <mergeCell ref="G144:G157"/>
    <mergeCell ref="H144:H157"/>
    <mergeCell ref="I144:I157"/>
    <mergeCell ref="A140:A143"/>
    <mergeCell ref="B140:B143"/>
    <mergeCell ref="C140:C143"/>
    <mergeCell ref="D140:D143"/>
    <mergeCell ref="E140:E143"/>
    <mergeCell ref="F140:F143"/>
    <mergeCell ref="G140:G143"/>
    <mergeCell ref="H140:H143"/>
    <mergeCell ref="I140:I143"/>
    <mergeCell ref="G107:G124"/>
    <mergeCell ref="H107:H124"/>
    <mergeCell ref="I107:I124"/>
    <mergeCell ref="A125:A133"/>
    <mergeCell ref="B125:B133"/>
    <mergeCell ref="C125:C133"/>
    <mergeCell ref="D125:D133"/>
    <mergeCell ref="E125:E133"/>
    <mergeCell ref="F125:F133"/>
    <mergeCell ref="G125:G133"/>
    <mergeCell ref="H125:H133"/>
    <mergeCell ref="I125:I133"/>
    <mergeCell ref="A107:A124"/>
    <mergeCell ref="B107:B124"/>
    <mergeCell ref="C107:C124"/>
    <mergeCell ref="D107:D124"/>
    <mergeCell ref="E107:E124"/>
    <mergeCell ref="F107:F124"/>
    <mergeCell ref="G91:G98"/>
    <mergeCell ref="H91:H98"/>
    <mergeCell ref="I91:I98"/>
    <mergeCell ref="A99:A106"/>
    <mergeCell ref="B99:B106"/>
    <mergeCell ref="C99:C106"/>
    <mergeCell ref="D99:D106"/>
    <mergeCell ref="E99:E106"/>
    <mergeCell ref="F99:F106"/>
    <mergeCell ref="G99:G106"/>
    <mergeCell ref="H99:H106"/>
    <mergeCell ref="I99:I106"/>
    <mergeCell ref="A91:A98"/>
    <mergeCell ref="B91:B98"/>
    <mergeCell ref="C91:C98"/>
    <mergeCell ref="D91:D98"/>
    <mergeCell ref="E91:E98"/>
    <mergeCell ref="F91:F98"/>
    <mergeCell ref="G67:G75"/>
    <mergeCell ref="H67:H75"/>
    <mergeCell ref="I67:I75"/>
    <mergeCell ref="A76:A90"/>
    <mergeCell ref="B76:B90"/>
    <mergeCell ref="C76:C90"/>
    <mergeCell ref="D76:D90"/>
    <mergeCell ref="E76:E90"/>
    <mergeCell ref="F76:F90"/>
    <mergeCell ref="G76:G90"/>
    <mergeCell ref="H76:H90"/>
    <mergeCell ref="I76:I90"/>
    <mergeCell ref="A67:A75"/>
    <mergeCell ref="B67:B75"/>
    <mergeCell ref="C67:C75"/>
    <mergeCell ref="D67:D75"/>
    <mergeCell ref="E67:E75"/>
    <mergeCell ref="F67:F75"/>
    <mergeCell ref="I37:I55"/>
    <mergeCell ref="A56:A66"/>
    <mergeCell ref="B56:B66"/>
    <mergeCell ref="C56:C66"/>
    <mergeCell ref="D56:D66"/>
    <mergeCell ref="E56:E66"/>
    <mergeCell ref="F56:F66"/>
    <mergeCell ref="G56:G66"/>
    <mergeCell ref="H56:H66"/>
    <mergeCell ref="I56:I66"/>
    <mergeCell ref="A37:A55"/>
    <mergeCell ref="B37:B55"/>
    <mergeCell ref="C37:C55"/>
    <mergeCell ref="D37:D55"/>
    <mergeCell ref="E37:E55"/>
    <mergeCell ref="F37:F55"/>
    <mergeCell ref="A158:A182"/>
    <mergeCell ref="B158:B182"/>
    <mergeCell ref="C158:C182"/>
    <mergeCell ref="D158:D182"/>
    <mergeCell ref="E158:E182"/>
    <mergeCell ref="F158:F182"/>
    <mergeCell ref="G158:G182"/>
    <mergeCell ref="H158:H182"/>
    <mergeCell ref="I158:I182"/>
    <mergeCell ref="A5:K5"/>
    <mergeCell ref="A3:K3"/>
    <mergeCell ref="A2:K2"/>
    <mergeCell ref="A1:K1"/>
    <mergeCell ref="A134:A139"/>
    <mergeCell ref="B134:B139"/>
    <mergeCell ref="C134:C139"/>
    <mergeCell ref="D134:D139"/>
    <mergeCell ref="E134:E139"/>
    <mergeCell ref="F134:F139"/>
    <mergeCell ref="G134:G139"/>
    <mergeCell ref="H134:H139"/>
    <mergeCell ref="I134:I139"/>
    <mergeCell ref="A8:A36"/>
    <mergeCell ref="B8:B36"/>
    <mergeCell ref="C8:C36"/>
    <mergeCell ref="D8:D36"/>
    <mergeCell ref="E8:E36"/>
    <mergeCell ref="F8:F36"/>
    <mergeCell ref="G8:G36"/>
    <mergeCell ref="H8:H36"/>
    <mergeCell ref="I8:I36"/>
    <mergeCell ref="G37:G55"/>
    <mergeCell ref="H37:H55"/>
  </mergeCells>
  <dataValidations count="6">
    <dataValidation type="list" allowBlank="1" showInputMessage="1" showErrorMessage="1" sqref="K158:K174 K181:K182" xr:uid="{1AD56973-D70C-4750-91EF-61FDFB5E972E}">
      <formula1>$L$4:$L$13</formula1>
    </dataValidation>
    <dataValidation type="list" allowBlank="1" showInputMessage="1" showErrorMessage="1" sqref="K205 K211 K199 K135 K209 K203 K141 K150:K152 K144:K146 K125:K133" xr:uid="{ED2A644A-6292-47C0-979A-8527FD4A23AF}">
      <formula1>$L$4:$L$6</formula1>
    </dataValidation>
    <dataValidation type="list" allowBlank="1" showInputMessage="1" showErrorMessage="1" sqref="K61 K50:K55 K28:K32 K80:K86 K88 K90" xr:uid="{1F0A604D-00EF-4B5E-BF9D-0D0499781EBE}">
      <formula1>$L$1:$L$10</formula1>
    </dataValidation>
    <dataValidation type="list" allowBlank="1" showInputMessage="1" showErrorMessage="1" sqref="K144:K145 K67:K75" xr:uid="{FA86F71C-2150-4347-B56F-E7FF4BCA7435}">
      <formula1>$L$1:$L$7</formula1>
    </dataValidation>
    <dataValidation type="list" allowBlank="1" showInputMessage="1" showErrorMessage="1" sqref="K8:K23 K100:K101 K25:K26 K92:K93 K37:K57 K108:K109 K79:K86 K88:K90" xr:uid="{B65E8B1B-0486-4333-A0A4-FE9D9D90D08E}">
      <formula1>$L$4:$L$7</formula1>
    </dataValidation>
    <dataValidation type="list" allowBlank="1" showInputMessage="1" showErrorMessage="1" sqref="K58 K134 J77:J79 K140 K198 K202 K204 K210 K208" xr:uid="{46FB4765-2C68-4464-B7CB-B1A2026FA512}">
      <formula1>#REF!</formula1>
    </dataValidation>
  </dataValidations>
  <printOptions horizontalCentered="1"/>
  <pageMargins left="0.70866141732283472" right="0.70866141732283472" top="0.74803149606299213" bottom="0.74803149606299213" header="0.31496062992125984" footer="0.51181102362204722"/>
  <pageSetup scale="50" fitToHeight="0" orientation="landscape" r:id="rId1"/>
  <headerFooter>
    <oddFooter>&amp;L&amp;G&amp;R&amp;A, página &amp;P de &amp;N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111"/>
  <sheetViews>
    <sheetView showGridLines="0" zoomScale="80" zoomScaleNormal="80" zoomScaleSheetLayoutView="85" zoomScalePageLayoutView="70" workbookViewId="0">
      <selection activeCell="H8" sqref="H8:H24"/>
    </sheetView>
  </sheetViews>
  <sheetFormatPr baseColWidth="10" defaultColWidth="10.7109375" defaultRowHeight="15" x14ac:dyDescent="0.2"/>
  <cols>
    <col min="1" max="1" width="14.28515625" style="1308" customWidth="1"/>
    <col min="2" max="2" width="19.42578125" style="1309" customWidth="1"/>
    <col min="3" max="3" width="17.7109375" style="1308" customWidth="1"/>
    <col min="4" max="4" width="16.42578125" style="1308" customWidth="1"/>
    <col min="5" max="5" width="18.5703125" style="1308" customWidth="1"/>
    <col min="6" max="6" width="18.28515625" style="1310" customWidth="1"/>
    <col min="7" max="7" width="24" style="1310" customWidth="1"/>
    <col min="8" max="8" width="18.5703125" style="1308" customWidth="1"/>
    <col min="9" max="9" width="20.7109375" style="1308" customWidth="1"/>
    <col min="10" max="10" width="14.5703125" style="1311" customWidth="1"/>
    <col min="11" max="11" width="63.7109375" style="1312" bestFit="1" customWidth="1"/>
    <col min="12" max="12" width="21" style="1301" customWidth="1"/>
    <col min="13" max="13" width="50.28515625" style="1301" customWidth="1"/>
    <col min="14" max="16384" width="10.7109375" style="1301"/>
  </cols>
  <sheetData>
    <row r="1" spans="1:13" s="944" customFormat="1" ht="12.75" customHeight="1" x14ac:dyDescent="0.2">
      <c r="A1" s="1817" t="s">
        <v>0</v>
      </c>
      <c r="B1" s="1817"/>
      <c r="C1" s="1817"/>
      <c r="D1" s="1817"/>
      <c r="E1" s="1817"/>
      <c r="F1" s="1817"/>
      <c r="G1" s="1817"/>
      <c r="H1" s="1817"/>
      <c r="I1" s="1817"/>
      <c r="J1" s="1817"/>
      <c r="K1" s="1817"/>
      <c r="L1" s="550"/>
      <c r="M1" s="550"/>
    </row>
    <row r="2" spans="1:13" s="944" customFormat="1" ht="12.75" customHeight="1" x14ac:dyDescent="0.2">
      <c r="A2" s="1817" t="s">
        <v>420</v>
      </c>
      <c r="B2" s="1817"/>
      <c r="C2" s="1817"/>
      <c r="D2" s="1817"/>
      <c r="E2" s="1817"/>
      <c r="F2" s="1817"/>
      <c r="G2" s="1817"/>
      <c r="H2" s="1817"/>
      <c r="I2" s="1817"/>
      <c r="J2" s="1817"/>
      <c r="K2" s="1817"/>
      <c r="L2" s="550"/>
      <c r="M2" s="550"/>
    </row>
    <row r="3" spans="1:13" s="944" customFormat="1" ht="12.75" customHeight="1" x14ac:dyDescent="0.2">
      <c r="A3" s="1817" t="s">
        <v>1363</v>
      </c>
      <c r="B3" s="1817"/>
      <c r="C3" s="1817"/>
      <c r="D3" s="1817"/>
      <c r="E3" s="1817"/>
      <c r="F3" s="1817"/>
      <c r="G3" s="1817"/>
      <c r="H3" s="1817"/>
      <c r="I3" s="1817"/>
      <c r="J3" s="1817"/>
      <c r="K3" s="1817"/>
      <c r="L3" s="550"/>
      <c r="M3" s="550"/>
    </row>
    <row r="4" spans="1:13" s="944" customFormat="1" ht="6" customHeight="1" x14ac:dyDescent="0.2">
      <c r="A4" s="1139"/>
      <c r="B4" s="1139"/>
      <c r="C4" s="1139"/>
      <c r="D4" s="1139"/>
      <c r="E4" s="1139"/>
      <c r="F4" s="1139"/>
      <c r="G4" s="1139"/>
      <c r="H4" s="1139"/>
      <c r="I4" s="1139"/>
      <c r="J4" s="1139"/>
      <c r="K4" s="1139"/>
      <c r="L4" s="943"/>
    </row>
    <row r="5" spans="1:13" s="1389" customFormat="1" ht="25.5" customHeight="1" x14ac:dyDescent="0.2">
      <c r="A5" s="1924" t="s">
        <v>422</v>
      </c>
      <c r="B5" s="1925"/>
      <c r="C5" s="1925"/>
      <c r="D5" s="1925"/>
      <c r="E5" s="1925"/>
      <c r="F5" s="1925"/>
      <c r="G5" s="1925"/>
      <c r="H5" s="1925"/>
      <c r="I5" s="1925"/>
      <c r="J5" s="1925"/>
      <c r="K5" s="1925"/>
      <c r="L5" s="1388"/>
      <c r="M5" s="1388"/>
    </row>
    <row r="6" spans="1:13" x14ac:dyDescent="0.2">
      <c r="A6" s="1302"/>
      <c r="B6" s="1303"/>
      <c r="C6" s="1302"/>
      <c r="D6" s="1302"/>
      <c r="E6" s="1302"/>
      <c r="F6" s="1304"/>
      <c r="G6" s="1304"/>
      <c r="H6" s="1302"/>
      <c r="I6" s="1302"/>
      <c r="J6" s="1305"/>
      <c r="K6" s="1306"/>
    </row>
    <row r="7" spans="1:13" s="1307" customFormat="1" ht="39" customHeight="1" x14ac:dyDescent="0.2">
      <c r="A7" s="1386" t="s">
        <v>553</v>
      </c>
      <c r="B7" s="1386" t="s">
        <v>644</v>
      </c>
      <c r="C7" s="1386" t="s">
        <v>62</v>
      </c>
      <c r="D7" s="1386" t="s">
        <v>47</v>
      </c>
      <c r="E7" s="1386" t="s">
        <v>128</v>
      </c>
      <c r="F7" s="1386" t="s">
        <v>527</v>
      </c>
      <c r="G7" s="1386" t="s">
        <v>276</v>
      </c>
      <c r="H7" s="1386" t="s">
        <v>645</v>
      </c>
      <c r="I7" s="1386" t="s">
        <v>646</v>
      </c>
      <c r="J7" s="1387" t="s">
        <v>647</v>
      </c>
      <c r="K7" s="1386" t="s">
        <v>648</v>
      </c>
    </row>
    <row r="8" spans="1:13" ht="14.45" customHeight="1" x14ac:dyDescent="0.2">
      <c r="A8" s="1948" t="s">
        <v>1087</v>
      </c>
      <c r="B8" s="1948" t="s">
        <v>1177</v>
      </c>
      <c r="C8" s="1862" t="s">
        <v>138</v>
      </c>
      <c r="D8" s="1862" t="s">
        <v>1178</v>
      </c>
      <c r="E8" s="1862" t="s">
        <v>1179</v>
      </c>
      <c r="F8" s="1931">
        <v>228</v>
      </c>
      <c r="G8" s="1862" t="s">
        <v>1180</v>
      </c>
      <c r="H8" s="1951">
        <v>8050000000</v>
      </c>
      <c r="I8" s="1951">
        <f>H8/F8</f>
        <v>35307017.543859646</v>
      </c>
      <c r="J8" s="1535">
        <v>44258</v>
      </c>
      <c r="K8" s="1515" t="s">
        <v>1092</v>
      </c>
    </row>
    <row r="9" spans="1:13" x14ac:dyDescent="0.2">
      <c r="A9" s="1949"/>
      <c r="B9" s="1949"/>
      <c r="C9" s="1863"/>
      <c r="D9" s="1863"/>
      <c r="E9" s="1863"/>
      <c r="F9" s="1950"/>
      <c r="G9" s="1863"/>
      <c r="H9" s="1951"/>
      <c r="I9" s="1951"/>
      <c r="J9" s="1522">
        <v>44301</v>
      </c>
      <c r="K9" s="1536" t="s">
        <v>1117</v>
      </c>
    </row>
    <row r="10" spans="1:13" x14ac:dyDescent="0.2">
      <c r="A10" s="1949"/>
      <c r="B10" s="1949"/>
      <c r="C10" s="1863"/>
      <c r="D10" s="1863"/>
      <c r="E10" s="1863"/>
      <c r="F10" s="1950"/>
      <c r="G10" s="1863"/>
      <c r="H10" s="1951"/>
      <c r="I10" s="1951"/>
      <c r="J10" s="1535">
        <v>44306</v>
      </c>
      <c r="K10" s="1515" t="s">
        <v>1106</v>
      </c>
    </row>
    <row r="11" spans="1:13" x14ac:dyDescent="0.2">
      <c r="A11" s="1949"/>
      <c r="B11" s="1949"/>
      <c r="C11" s="1863"/>
      <c r="D11" s="1863"/>
      <c r="E11" s="1863"/>
      <c r="F11" s="1950"/>
      <c r="G11" s="1863"/>
      <c r="H11" s="1951"/>
      <c r="I11" s="1951"/>
      <c r="J11" s="1522">
        <v>44409</v>
      </c>
      <c r="K11" s="1536" t="s">
        <v>1117</v>
      </c>
    </row>
    <row r="12" spans="1:13" x14ac:dyDescent="0.2">
      <c r="A12" s="1949"/>
      <c r="B12" s="1949"/>
      <c r="C12" s="1863"/>
      <c r="D12" s="1863"/>
      <c r="E12" s="1863"/>
      <c r="F12" s="1950"/>
      <c r="G12" s="1863"/>
      <c r="H12" s="1951"/>
      <c r="I12" s="1951"/>
      <c r="J12" s="1535">
        <v>44644</v>
      </c>
      <c r="K12" s="1515" t="s">
        <v>1117</v>
      </c>
    </row>
    <row r="13" spans="1:13" x14ac:dyDescent="0.2">
      <c r="A13" s="1949"/>
      <c r="B13" s="1949"/>
      <c r="C13" s="1863"/>
      <c r="D13" s="1863"/>
      <c r="E13" s="1863"/>
      <c r="F13" s="1950"/>
      <c r="G13" s="1863"/>
      <c r="H13" s="1951"/>
      <c r="I13" s="1951"/>
      <c r="J13" s="1522">
        <v>44657</v>
      </c>
      <c r="K13" s="1536" t="s">
        <v>1106</v>
      </c>
    </row>
    <row r="14" spans="1:13" x14ac:dyDescent="0.2">
      <c r="A14" s="1949"/>
      <c r="B14" s="1949"/>
      <c r="C14" s="1863"/>
      <c r="D14" s="1863"/>
      <c r="E14" s="1863"/>
      <c r="F14" s="1950"/>
      <c r="G14" s="1863"/>
      <c r="H14" s="1951"/>
      <c r="I14" s="1951"/>
      <c r="J14" s="1535">
        <v>44690</v>
      </c>
      <c r="K14" s="1515" t="s">
        <v>1117</v>
      </c>
    </row>
    <row r="15" spans="1:13" x14ac:dyDescent="0.2">
      <c r="A15" s="1949"/>
      <c r="B15" s="1949"/>
      <c r="C15" s="1863"/>
      <c r="D15" s="1863"/>
      <c r="E15" s="1863"/>
      <c r="F15" s="1950"/>
      <c r="G15" s="1863"/>
      <c r="H15" s="1951"/>
      <c r="I15" s="1951"/>
      <c r="J15" s="1522">
        <v>44844</v>
      </c>
      <c r="K15" s="1536" t="s">
        <v>1117</v>
      </c>
    </row>
    <row r="16" spans="1:13" x14ac:dyDescent="0.2">
      <c r="A16" s="1949"/>
      <c r="B16" s="1949"/>
      <c r="C16" s="1863"/>
      <c r="D16" s="1863"/>
      <c r="E16" s="1863"/>
      <c r="F16" s="1950"/>
      <c r="G16" s="1863"/>
      <c r="H16" s="1951"/>
      <c r="I16" s="1951"/>
      <c r="J16" s="1535">
        <v>44907</v>
      </c>
      <c r="K16" s="1515" t="s">
        <v>1106</v>
      </c>
    </row>
    <row r="17" spans="1:11" x14ac:dyDescent="0.2">
      <c r="A17" s="1949"/>
      <c r="B17" s="1949"/>
      <c r="C17" s="1863"/>
      <c r="D17" s="1863"/>
      <c r="E17" s="1863"/>
      <c r="F17" s="1950"/>
      <c r="G17" s="1863"/>
      <c r="H17" s="1951"/>
      <c r="I17" s="1951"/>
      <c r="J17" s="1522">
        <v>44967</v>
      </c>
      <c r="K17" s="1536" t="s">
        <v>1117</v>
      </c>
    </row>
    <row r="18" spans="1:11" x14ac:dyDescent="0.2">
      <c r="A18" s="1949"/>
      <c r="B18" s="1949"/>
      <c r="C18" s="1863"/>
      <c r="D18" s="1863"/>
      <c r="E18" s="1863"/>
      <c r="F18" s="1950"/>
      <c r="G18" s="1863"/>
      <c r="H18" s="1951"/>
      <c r="I18" s="1951"/>
      <c r="J18" s="1535">
        <v>45000</v>
      </c>
      <c r="K18" s="1515" t="s">
        <v>1117</v>
      </c>
    </row>
    <row r="19" spans="1:11" x14ac:dyDescent="0.2">
      <c r="A19" s="1949"/>
      <c r="B19" s="1949"/>
      <c r="C19" s="1863"/>
      <c r="D19" s="1863"/>
      <c r="E19" s="1863"/>
      <c r="F19" s="1950"/>
      <c r="G19" s="1863"/>
      <c r="H19" s="1951"/>
      <c r="I19" s="1951"/>
      <c r="J19" s="1522">
        <v>45057</v>
      </c>
      <c r="K19" s="1536" t="s">
        <v>1117</v>
      </c>
    </row>
    <row r="20" spans="1:11" x14ac:dyDescent="0.2">
      <c r="A20" s="1949"/>
      <c r="B20" s="1949"/>
      <c r="C20" s="1863"/>
      <c r="D20" s="1863"/>
      <c r="E20" s="1863"/>
      <c r="F20" s="1950"/>
      <c r="G20" s="1863"/>
      <c r="H20" s="1951"/>
      <c r="I20" s="1951"/>
      <c r="J20" s="1535">
        <v>45040</v>
      </c>
      <c r="K20" s="1515" t="s">
        <v>1117</v>
      </c>
    </row>
    <row r="21" spans="1:11" x14ac:dyDescent="0.2">
      <c r="A21" s="1949"/>
      <c r="B21" s="1949"/>
      <c r="C21" s="1863"/>
      <c r="D21" s="1863"/>
      <c r="E21" s="1863"/>
      <c r="F21" s="1950"/>
      <c r="G21" s="1863"/>
      <c r="H21" s="1951"/>
      <c r="I21" s="1951"/>
      <c r="J21" s="1522">
        <v>45169</v>
      </c>
      <c r="K21" s="1536" t="s">
        <v>1117</v>
      </c>
    </row>
    <row r="22" spans="1:11" x14ac:dyDescent="0.2">
      <c r="A22" s="1949"/>
      <c r="B22" s="1949"/>
      <c r="C22" s="1863"/>
      <c r="D22" s="1863"/>
      <c r="E22" s="1863"/>
      <c r="F22" s="1950"/>
      <c r="G22" s="1863"/>
      <c r="H22" s="1951"/>
      <c r="I22" s="1951"/>
      <c r="J22" s="1535">
        <v>45210</v>
      </c>
      <c r="K22" s="1515" t="s">
        <v>1117</v>
      </c>
    </row>
    <row r="23" spans="1:11" x14ac:dyDescent="0.2">
      <c r="A23" s="1949"/>
      <c r="B23" s="1949"/>
      <c r="C23" s="1863"/>
      <c r="D23" s="1863"/>
      <c r="E23" s="1863"/>
      <c r="F23" s="1950"/>
      <c r="G23" s="1863"/>
      <c r="H23" s="1951"/>
      <c r="I23" s="1951"/>
      <c r="J23" s="1535">
        <v>45273</v>
      </c>
      <c r="K23" s="1515" t="s">
        <v>1117</v>
      </c>
    </row>
    <row r="24" spans="1:11" x14ac:dyDescent="0.2">
      <c r="A24" s="1949"/>
      <c r="B24" s="1949"/>
      <c r="C24" s="1863"/>
      <c r="D24" s="1863"/>
      <c r="E24" s="1863"/>
      <c r="F24" s="1950"/>
      <c r="G24" s="1863"/>
      <c r="H24" s="1951"/>
      <c r="I24" s="1951"/>
      <c r="J24" s="1522">
        <v>45365</v>
      </c>
      <c r="K24" s="1536" t="s">
        <v>1117</v>
      </c>
    </row>
    <row r="25" spans="1:11" ht="14.45" customHeight="1" x14ac:dyDescent="0.2">
      <c r="A25" s="1952" t="s">
        <v>1087</v>
      </c>
      <c r="B25" s="1865" t="s">
        <v>1195</v>
      </c>
      <c r="C25" s="1848" t="s">
        <v>1196</v>
      </c>
      <c r="D25" s="1848" t="s">
        <v>1197</v>
      </c>
      <c r="E25" s="1848" t="s">
        <v>175</v>
      </c>
      <c r="F25" s="1848">
        <v>105</v>
      </c>
      <c r="G25" s="1848" t="s">
        <v>1198</v>
      </c>
      <c r="H25" s="1866">
        <v>1960000000</v>
      </c>
      <c r="I25" s="1866">
        <f>+H25/F25</f>
        <v>18666666.666666668</v>
      </c>
      <c r="J25" s="1525">
        <v>45279</v>
      </c>
      <c r="K25" s="1518" t="s">
        <v>1092</v>
      </c>
    </row>
    <row r="26" spans="1:11" ht="14.45" customHeight="1" x14ac:dyDescent="0.2">
      <c r="A26" s="1953"/>
      <c r="B26" s="1865"/>
      <c r="C26" s="1848"/>
      <c r="D26" s="1848"/>
      <c r="E26" s="1848"/>
      <c r="F26" s="1848"/>
      <c r="G26" s="1848"/>
      <c r="H26" s="1866"/>
      <c r="I26" s="1866"/>
      <c r="J26" s="1525">
        <v>45306</v>
      </c>
      <c r="K26" s="1518" t="s">
        <v>1094</v>
      </c>
    </row>
    <row r="27" spans="1:11" x14ac:dyDescent="0.2">
      <c r="A27" s="1953"/>
      <c r="B27" s="1865"/>
      <c r="C27" s="1848"/>
      <c r="D27" s="1848"/>
      <c r="E27" s="1848"/>
      <c r="F27" s="1848"/>
      <c r="G27" s="1848"/>
      <c r="H27" s="1866"/>
      <c r="I27" s="1866"/>
      <c r="J27" s="1525">
        <v>45359</v>
      </c>
      <c r="K27" s="1518" t="s">
        <v>1095</v>
      </c>
    </row>
    <row r="28" spans="1:11" x14ac:dyDescent="0.2">
      <c r="A28" s="1954"/>
      <c r="B28" s="1865"/>
      <c r="C28" s="1848"/>
      <c r="D28" s="1848"/>
      <c r="E28" s="1848"/>
      <c r="F28" s="1848"/>
      <c r="G28" s="1848"/>
      <c r="H28" s="1866"/>
      <c r="I28" s="1866"/>
      <c r="J28" s="1525">
        <v>45386</v>
      </c>
      <c r="K28" s="1518" t="s">
        <v>1116</v>
      </c>
    </row>
    <row r="29" spans="1:11" ht="14.45" customHeight="1" x14ac:dyDescent="0.2">
      <c r="A29" s="1850" t="s">
        <v>1087</v>
      </c>
      <c r="B29" s="1843" t="s">
        <v>1199</v>
      </c>
      <c r="C29" s="1846" t="s">
        <v>137</v>
      </c>
      <c r="D29" s="1845" t="s">
        <v>1160</v>
      </c>
      <c r="E29" s="1846" t="s">
        <v>1200</v>
      </c>
      <c r="F29" s="1846">
        <v>9</v>
      </c>
      <c r="G29" s="1846" t="s">
        <v>640</v>
      </c>
      <c r="H29" s="1847">
        <v>149422714.08000001</v>
      </c>
      <c r="I29" s="1847">
        <f>+H29/F29</f>
        <v>16602523.786666669</v>
      </c>
      <c r="J29" s="1537">
        <v>45404</v>
      </c>
      <c r="K29" s="1538" t="s">
        <v>1092</v>
      </c>
    </row>
    <row r="30" spans="1:11" x14ac:dyDescent="0.2">
      <c r="A30" s="1851"/>
      <c r="B30" s="1843"/>
      <c r="C30" s="1846"/>
      <c r="D30" s="1845"/>
      <c r="E30" s="1846"/>
      <c r="F30" s="1846"/>
      <c r="G30" s="1846"/>
      <c r="H30" s="1847"/>
      <c r="I30" s="1847"/>
      <c r="J30" s="1537">
        <v>45404</v>
      </c>
      <c r="K30" s="1538" t="s">
        <v>1094</v>
      </c>
    </row>
    <row r="31" spans="1:11" x14ac:dyDescent="0.2">
      <c r="A31" s="1851"/>
      <c r="B31" s="1843"/>
      <c r="C31" s="1846"/>
      <c r="D31" s="1845"/>
      <c r="E31" s="1846"/>
      <c r="F31" s="1846"/>
      <c r="G31" s="1846"/>
      <c r="H31" s="1847"/>
      <c r="I31" s="1847"/>
      <c r="J31" s="1537">
        <v>45425</v>
      </c>
      <c r="K31" s="1538" t="s">
        <v>1095</v>
      </c>
    </row>
    <row r="32" spans="1:11" x14ac:dyDescent="0.2">
      <c r="A32" s="1851"/>
      <c r="B32" s="1843"/>
      <c r="C32" s="1846"/>
      <c r="D32" s="1845"/>
      <c r="E32" s="1846"/>
      <c r="F32" s="1846"/>
      <c r="G32" s="1846"/>
      <c r="H32" s="1847"/>
      <c r="I32" s="1847"/>
      <c r="J32" s="1537">
        <v>45440</v>
      </c>
      <c r="K32" s="1538" t="s">
        <v>1116</v>
      </c>
    </row>
    <row r="33" spans="1:11" x14ac:dyDescent="0.2">
      <c r="A33" s="1851"/>
      <c r="B33" s="1843"/>
      <c r="C33" s="1846"/>
      <c r="D33" s="1845"/>
      <c r="E33" s="1846"/>
      <c r="F33" s="1846"/>
      <c r="G33" s="1846"/>
      <c r="H33" s="1847"/>
      <c r="I33" s="1847"/>
      <c r="J33" s="1537">
        <v>45448</v>
      </c>
      <c r="K33" s="1538" t="s">
        <v>1117</v>
      </c>
    </row>
    <row r="34" spans="1:11" x14ac:dyDescent="0.2">
      <c r="A34" s="1851"/>
      <c r="B34" s="1843"/>
      <c r="C34" s="1846"/>
      <c r="D34" s="1845"/>
      <c r="E34" s="1846"/>
      <c r="F34" s="1846"/>
      <c r="G34" s="1846"/>
      <c r="H34" s="1847"/>
      <c r="I34" s="1847"/>
      <c r="J34" s="1537">
        <v>45449</v>
      </c>
      <c r="K34" s="1538" t="s">
        <v>1106</v>
      </c>
    </row>
    <row r="35" spans="1:11" x14ac:dyDescent="0.2">
      <c r="A35" s="1851"/>
      <c r="B35" s="1843"/>
      <c r="C35" s="1846"/>
      <c r="D35" s="1845"/>
      <c r="E35" s="1846"/>
      <c r="F35" s="1846"/>
      <c r="G35" s="1846"/>
      <c r="H35" s="1847"/>
      <c r="I35" s="1847"/>
      <c r="J35" s="1537">
        <v>45464</v>
      </c>
      <c r="K35" s="1538" t="s">
        <v>1153</v>
      </c>
    </row>
    <row r="36" spans="1:11" x14ac:dyDescent="0.2">
      <c r="A36" s="1851"/>
      <c r="B36" s="1843"/>
      <c r="C36" s="1846"/>
      <c r="D36" s="1845"/>
      <c r="E36" s="1846"/>
      <c r="F36" s="1846"/>
      <c r="G36" s="1846"/>
      <c r="H36" s="1847"/>
      <c r="I36" s="1847"/>
      <c r="J36" s="1537">
        <v>45464</v>
      </c>
      <c r="K36" s="1538" t="s">
        <v>1154</v>
      </c>
    </row>
    <row r="37" spans="1:11" x14ac:dyDescent="0.2">
      <c r="A37" s="1852"/>
      <c r="B37" s="1843"/>
      <c r="C37" s="1846"/>
      <c r="D37" s="1845"/>
      <c r="E37" s="1846"/>
      <c r="F37" s="1846"/>
      <c r="G37" s="1846"/>
      <c r="H37" s="1847"/>
      <c r="I37" s="1847"/>
      <c r="J37" s="1537">
        <v>45470</v>
      </c>
      <c r="K37" s="1538" t="s">
        <v>1105</v>
      </c>
    </row>
    <row r="38" spans="1:11" ht="14.45" customHeight="1" x14ac:dyDescent="0.2">
      <c r="A38" s="1928" t="s">
        <v>1201</v>
      </c>
      <c r="B38" s="1832" t="s">
        <v>1202</v>
      </c>
      <c r="C38" s="1833" t="s">
        <v>137</v>
      </c>
      <c r="D38" s="1848" t="s">
        <v>1203</v>
      </c>
      <c r="E38" s="1848" t="s">
        <v>1161</v>
      </c>
      <c r="F38" s="1833">
        <v>12</v>
      </c>
      <c r="G38" s="1833" t="s">
        <v>640</v>
      </c>
      <c r="H38" s="1866">
        <v>185414006.94</v>
      </c>
      <c r="I38" s="1866">
        <f>SUM(H38/F38)</f>
        <v>15451167.244999999</v>
      </c>
      <c r="J38" s="1525">
        <v>45492</v>
      </c>
      <c r="K38" s="1518" t="s">
        <v>1094</v>
      </c>
    </row>
    <row r="39" spans="1:11" ht="29.45" customHeight="1" x14ac:dyDescent="0.2">
      <c r="A39" s="1929"/>
      <c r="B39" s="1832"/>
      <c r="C39" s="1833"/>
      <c r="D39" s="1848"/>
      <c r="E39" s="1848"/>
      <c r="F39" s="1833"/>
      <c r="G39" s="1833"/>
      <c r="H39" s="1866"/>
      <c r="I39" s="1866"/>
      <c r="J39" s="1525">
        <v>45535</v>
      </c>
      <c r="K39" s="1518" t="s">
        <v>1204</v>
      </c>
    </row>
    <row r="40" spans="1:11" ht="14.45" customHeight="1" x14ac:dyDescent="0.2">
      <c r="A40" s="1930" t="s">
        <v>1201</v>
      </c>
      <c r="B40" s="1853" t="s">
        <v>1205</v>
      </c>
      <c r="C40" s="1856" t="s">
        <v>137</v>
      </c>
      <c r="D40" s="1931" t="s">
        <v>1206</v>
      </c>
      <c r="E40" s="1931" t="s">
        <v>1161</v>
      </c>
      <c r="F40" s="1856">
        <v>12</v>
      </c>
      <c r="G40" s="1856" t="s">
        <v>640</v>
      </c>
      <c r="H40" s="1926">
        <v>175313124.05000001</v>
      </c>
      <c r="I40" s="1926">
        <f>SUM(H40/F40)</f>
        <v>14609427.004166668</v>
      </c>
      <c r="J40" s="1535" t="s">
        <v>1207</v>
      </c>
      <c r="K40" s="1515" t="s">
        <v>1094</v>
      </c>
    </row>
    <row r="41" spans="1:11" ht="33.6" customHeight="1" x14ac:dyDescent="0.2">
      <c r="A41" s="1748"/>
      <c r="B41" s="1855"/>
      <c r="C41" s="1858"/>
      <c r="D41" s="1932"/>
      <c r="E41" s="1932"/>
      <c r="F41" s="1858"/>
      <c r="G41" s="1858"/>
      <c r="H41" s="1927"/>
      <c r="I41" s="1927"/>
      <c r="J41" s="1535">
        <v>45535</v>
      </c>
      <c r="K41" s="1515" t="s">
        <v>1204</v>
      </c>
    </row>
    <row r="42" spans="1:11" ht="14.45" customHeight="1" x14ac:dyDescent="0.2">
      <c r="A42" s="1928" t="s">
        <v>1201</v>
      </c>
      <c r="B42" s="1901" t="s">
        <v>1199</v>
      </c>
      <c r="C42" s="1903" t="s">
        <v>137</v>
      </c>
      <c r="D42" s="1936" t="s">
        <v>1208</v>
      </c>
      <c r="E42" s="1936" t="s">
        <v>1161</v>
      </c>
      <c r="F42" s="1903">
        <v>17</v>
      </c>
      <c r="G42" s="1903" t="s">
        <v>640</v>
      </c>
      <c r="H42" s="1933">
        <v>297657272.25</v>
      </c>
      <c r="I42" s="1933">
        <f>SUM(H42/F42)</f>
        <v>17509251.30882353</v>
      </c>
      <c r="J42" s="1525" t="s">
        <v>1209</v>
      </c>
      <c r="K42" s="1518" t="s">
        <v>1094</v>
      </c>
    </row>
    <row r="43" spans="1:11" ht="34.5" customHeight="1" x14ac:dyDescent="0.2">
      <c r="A43" s="1929"/>
      <c r="B43" s="1935"/>
      <c r="C43" s="1918"/>
      <c r="D43" s="1937"/>
      <c r="E43" s="1937"/>
      <c r="F43" s="1918"/>
      <c r="G43" s="1918"/>
      <c r="H43" s="1934"/>
      <c r="I43" s="1934"/>
      <c r="J43" s="1525">
        <v>45535</v>
      </c>
      <c r="K43" s="1518" t="s">
        <v>1204</v>
      </c>
    </row>
    <row r="44" spans="1:11" ht="14.45" customHeight="1" x14ac:dyDescent="0.2">
      <c r="A44" s="1938" t="s">
        <v>1169</v>
      </c>
      <c r="B44" s="1909" t="s">
        <v>1214</v>
      </c>
      <c r="C44" s="1889" t="s">
        <v>137</v>
      </c>
      <c r="D44" s="1941" t="s">
        <v>1215</v>
      </c>
      <c r="E44" s="1941" t="s">
        <v>1124</v>
      </c>
      <c r="F44" s="1889">
        <v>180</v>
      </c>
      <c r="G44" s="1944" t="s">
        <v>1216</v>
      </c>
      <c r="H44" s="1945">
        <v>5407190648.2200003</v>
      </c>
      <c r="I44" s="1945">
        <f>SUM(H44/F44)</f>
        <v>30039948.045666669</v>
      </c>
      <c r="J44" s="1539">
        <v>45551</v>
      </c>
      <c r="K44" s="1534" t="s">
        <v>1094</v>
      </c>
    </row>
    <row r="45" spans="1:11" ht="14.45" customHeight="1" x14ac:dyDescent="0.2">
      <c r="A45" s="1939"/>
      <c r="B45" s="1910"/>
      <c r="C45" s="1890"/>
      <c r="D45" s="1942"/>
      <c r="E45" s="1942"/>
      <c r="F45" s="1890"/>
      <c r="G45" s="1944"/>
      <c r="H45" s="1946"/>
      <c r="I45" s="1946"/>
      <c r="J45" s="1539">
        <v>45565</v>
      </c>
      <c r="K45" s="1534" t="s">
        <v>1095</v>
      </c>
    </row>
    <row r="46" spans="1:11" x14ac:dyDescent="0.2">
      <c r="A46" s="1939"/>
      <c r="B46" s="1910"/>
      <c r="C46" s="1890"/>
      <c r="D46" s="1942"/>
      <c r="E46" s="1942"/>
      <c r="F46" s="1890"/>
      <c r="G46" s="1944"/>
      <c r="H46" s="1946"/>
      <c r="I46" s="1946"/>
      <c r="J46" s="1539">
        <v>45576</v>
      </c>
      <c r="K46" s="1534" t="s">
        <v>1119</v>
      </c>
    </row>
    <row r="47" spans="1:11" x14ac:dyDescent="0.2">
      <c r="A47" s="1939"/>
      <c r="B47" s="1910"/>
      <c r="C47" s="1890"/>
      <c r="D47" s="1942"/>
      <c r="E47" s="1942"/>
      <c r="F47" s="1890"/>
      <c r="G47" s="1944"/>
      <c r="H47" s="1946"/>
      <c r="I47" s="1946"/>
      <c r="J47" s="1539">
        <v>45595</v>
      </c>
      <c r="K47" s="1534" t="s">
        <v>1110</v>
      </c>
    </row>
    <row r="48" spans="1:11" x14ac:dyDescent="0.2">
      <c r="A48" s="1939"/>
      <c r="B48" s="1910"/>
      <c r="C48" s="1890"/>
      <c r="D48" s="1942"/>
      <c r="E48" s="1942"/>
      <c r="F48" s="1890"/>
      <c r="G48" s="1944"/>
      <c r="H48" s="1946"/>
      <c r="I48" s="1946"/>
      <c r="J48" s="1539">
        <v>45604</v>
      </c>
      <c r="K48" s="1527" t="s">
        <v>1173</v>
      </c>
    </row>
    <row r="49" spans="1:11" x14ac:dyDescent="0.2">
      <c r="A49" s="1939"/>
      <c r="B49" s="1910"/>
      <c r="C49" s="1890"/>
      <c r="D49" s="1942"/>
      <c r="E49" s="1942"/>
      <c r="F49" s="1890"/>
      <c r="G49" s="1944"/>
      <c r="H49" s="1946"/>
      <c r="I49" s="1946"/>
      <c r="J49" s="1539">
        <v>45636</v>
      </c>
      <c r="K49" s="1527" t="s">
        <v>1217</v>
      </c>
    </row>
    <row r="50" spans="1:11" x14ac:dyDescent="0.2">
      <c r="A50" s="1939"/>
      <c r="B50" s="1910"/>
      <c r="C50" s="1890"/>
      <c r="D50" s="1942"/>
      <c r="E50" s="1942"/>
      <c r="F50" s="1890"/>
      <c r="G50" s="1944"/>
      <c r="H50" s="1946"/>
      <c r="I50" s="1946"/>
      <c r="J50" s="1539">
        <v>45663</v>
      </c>
      <c r="K50" s="1527" t="s">
        <v>1218</v>
      </c>
    </row>
    <row r="51" spans="1:11" x14ac:dyDescent="0.2">
      <c r="A51" s="1939"/>
      <c r="B51" s="1910"/>
      <c r="C51" s="1890"/>
      <c r="D51" s="1942"/>
      <c r="E51" s="1942"/>
      <c r="F51" s="1890"/>
      <c r="G51" s="1944"/>
      <c r="H51" s="1946"/>
      <c r="I51" s="1946"/>
      <c r="J51" s="1539">
        <v>45674</v>
      </c>
      <c r="K51" s="1527" t="s">
        <v>1219</v>
      </c>
    </row>
    <row r="52" spans="1:11" x14ac:dyDescent="0.2">
      <c r="A52" s="1939"/>
      <c r="B52" s="1910"/>
      <c r="C52" s="1890"/>
      <c r="D52" s="1942"/>
      <c r="E52" s="1942"/>
      <c r="F52" s="1890"/>
      <c r="G52" s="1944"/>
      <c r="H52" s="1946"/>
      <c r="I52" s="1946"/>
      <c r="J52" s="1539">
        <v>45679</v>
      </c>
      <c r="K52" s="1527" t="s">
        <v>1220</v>
      </c>
    </row>
    <row r="53" spans="1:11" x14ac:dyDescent="0.2">
      <c r="A53" s="1939"/>
      <c r="B53" s="1910"/>
      <c r="C53" s="1890"/>
      <c r="D53" s="1942"/>
      <c r="E53" s="1942"/>
      <c r="F53" s="1890"/>
      <c r="G53" s="1944"/>
      <c r="H53" s="1946"/>
      <c r="I53" s="1946"/>
      <c r="J53" s="1539">
        <v>45694</v>
      </c>
      <c r="K53" s="1527" t="s">
        <v>1221</v>
      </c>
    </row>
    <row r="54" spans="1:11" x14ac:dyDescent="0.2">
      <c r="A54" s="1939"/>
      <c r="B54" s="1910"/>
      <c r="C54" s="1890"/>
      <c r="D54" s="1942"/>
      <c r="E54" s="1942"/>
      <c r="F54" s="1890"/>
      <c r="G54" s="1944"/>
      <c r="H54" s="1946"/>
      <c r="I54" s="1946"/>
      <c r="J54" s="1539">
        <v>45695</v>
      </c>
      <c r="K54" s="1527" t="s">
        <v>1222</v>
      </c>
    </row>
    <row r="55" spans="1:11" x14ac:dyDescent="0.2">
      <c r="A55" s="1939"/>
      <c r="B55" s="1910"/>
      <c r="C55" s="1890"/>
      <c r="D55" s="1942"/>
      <c r="E55" s="1942"/>
      <c r="F55" s="1890"/>
      <c r="G55" s="1944"/>
      <c r="H55" s="1946"/>
      <c r="I55" s="1946"/>
      <c r="J55" s="1539">
        <v>45705</v>
      </c>
      <c r="K55" s="1534" t="s">
        <v>1223</v>
      </c>
    </row>
    <row r="56" spans="1:11" ht="15.75" customHeight="1" x14ac:dyDescent="0.2">
      <c r="A56" s="1939"/>
      <c r="B56" s="1910"/>
      <c r="C56" s="1890"/>
      <c r="D56" s="1942"/>
      <c r="E56" s="1942"/>
      <c r="F56" s="1890"/>
      <c r="G56" s="1944"/>
      <c r="H56" s="1946"/>
      <c r="I56" s="1946"/>
      <c r="J56" s="1539">
        <v>45714</v>
      </c>
      <c r="K56" s="1534" t="s">
        <v>1224</v>
      </c>
    </row>
    <row r="57" spans="1:11" x14ac:dyDescent="0.2">
      <c r="A57" s="1939"/>
      <c r="B57" s="1910"/>
      <c r="C57" s="1890"/>
      <c r="D57" s="1942"/>
      <c r="E57" s="1942"/>
      <c r="F57" s="1890"/>
      <c r="G57" s="1944"/>
      <c r="H57" s="1946"/>
      <c r="I57" s="1946"/>
      <c r="J57" s="1539">
        <v>45715</v>
      </c>
      <c r="K57" s="1534" t="s">
        <v>1225</v>
      </c>
    </row>
    <row r="58" spans="1:11" x14ac:dyDescent="0.2">
      <c r="A58" s="1939"/>
      <c r="B58" s="1910"/>
      <c r="C58" s="1890"/>
      <c r="D58" s="1942"/>
      <c r="E58" s="1942"/>
      <c r="F58" s="1890"/>
      <c r="G58" s="1944"/>
      <c r="H58" s="1946"/>
      <c r="I58" s="1946"/>
      <c r="J58" s="1539">
        <v>45723</v>
      </c>
      <c r="K58" s="1534" t="s">
        <v>1226</v>
      </c>
    </row>
    <row r="59" spans="1:11" x14ac:dyDescent="0.2">
      <c r="A59" s="1940"/>
      <c r="B59" s="1911"/>
      <c r="C59" s="1891"/>
      <c r="D59" s="1943"/>
      <c r="E59" s="1943"/>
      <c r="F59" s="1891"/>
      <c r="G59" s="1944"/>
      <c r="H59" s="1947"/>
      <c r="I59" s="1947"/>
      <c r="J59" s="1539">
        <v>45726</v>
      </c>
      <c r="K59" s="1534" t="s">
        <v>1204</v>
      </c>
    </row>
    <row r="60" spans="1:11" ht="14.45" customHeight="1" x14ac:dyDescent="0.2">
      <c r="A60" s="1832" t="s">
        <v>1155</v>
      </c>
      <c r="B60" s="1832" t="s">
        <v>1227</v>
      </c>
      <c r="C60" s="1833" t="s">
        <v>512</v>
      </c>
      <c r="D60" s="1917" t="s">
        <v>1228</v>
      </c>
      <c r="E60" s="1834" t="s">
        <v>1124</v>
      </c>
      <c r="F60" s="1833">
        <v>72</v>
      </c>
      <c r="G60" s="1834" t="s">
        <v>140</v>
      </c>
      <c r="H60" s="1849">
        <v>1489773277.02</v>
      </c>
      <c r="I60" s="1834">
        <f>+H60/F60</f>
        <v>20691295.514166668</v>
      </c>
      <c r="J60" s="1524" t="s">
        <v>1229</v>
      </c>
      <c r="K60" s="1518" t="s">
        <v>1092</v>
      </c>
    </row>
    <row r="61" spans="1:11" x14ac:dyDescent="0.2">
      <c r="A61" s="1832"/>
      <c r="B61" s="1832"/>
      <c r="C61" s="1833"/>
      <c r="D61" s="1917"/>
      <c r="E61" s="1834"/>
      <c r="F61" s="1833"/>
      <c r="G61" s="1834"/>
      <c r="H61" s="1849"/>
      <c r="I61" s="1834"/>
      <c r="J61" s="1524" t="s">
        <v>1229</v>
      </c>
      <c r="K61" s="1518" t="s">
        <v>1094</v>
      </c>
    </row>
    <row r="62" spans="1:11" x14ac:dyDescent="0.2">
      <c r="A62" s="1832"/>
      <c r="B62" s="1832"/>
      <c r="C62" s="1833"/>
      <c r="D62" s="1917"/>
      <c r="E62" s="1834"/>
      <c r="F62" s="1833"/>
      <c r="G62" s="1834"/>
      <c r="H62" s="1849"/>
      <c r="I62" s="1834"/>
      <c r="J62" s="1524" t="s">
        <v>1230</v>
      </c>
      <c r="K62" s="1518" t="s">
        <v>1095</v>
      </c>
    </row>
    <row r="63" spans="1:11" x14ac:dyDescent="0.2">
      <c r="A63" s="1832"/>
      <c r="B63" s="1832"/>
      <c r="C63" s="1833"/>
      <c r="D63" s="1917"/>
      <c r="E63" s="1834"/>
      <c r="F63" s="1833"/>
      <c r="G63" s="1834"/>
      <c r="H63" s="1849"/>
      <c r="I63" s="1834"/>
      <c r="J63" s="1520">
        <v>45614</v>
      </c>
      <c r="K63" s="1518" t="s">
        <v>1204</v>
      </c>
    </row>
    <row r="64" spans="1:11" x14ac:dyDescent="0.2">
      <c r="A64" s="1301"/>
      <c r="B64" s="1301"/>
      <c r="C64" s="1301"/>
      <c r="D64" s="1301"/>
      <c r="E64" s="1301"/>
      <c r="F64" s="1301"/>
      <c r="G64" s="1301"/>
      <c r="H64" s="1301"/>
      <c r="I64" s="1301"/>
      <c r="J64" s="1301"/>
      <c r="K64" s="1301"/>
    </row>
    <row r="65" s="1301" customFormat="1" x14ac:dyDescent="0.2"/>
    <row r="66" s="1301" customFormat="1" x14ac:dyDescent="0.2"/>
    <row r="67" s="1301" customFormat="1" x14ac:dyDescent="0.2"/>
    <row r="68" s="1301" customFormat="1" x14ac:dyDescent="0.2"/>
    <row r="69" s="1301" customFormat="1" x14ac:dyDescent="0.2"/>
    <row r="70" s="1301" customFormat="1" x14ac:dyDescent="0.2"/>
    <row r="71" s="1301" customFormat="1" x14ac:dyDescent="0.2"/>
    <row r="72" s="1301" customFormat="1" x14ac:dyDescent="0.2"/>
    <row r="73" s="1301" customFormat="1" x14ac:dyDescent="0.2"/>
    <row r="74" s="1301" customFormat="1" x14ac:dyDescent="0.2"/>
    <row r="75" s="1301" customFormat="1" ht="14.45" customHeight="1" x14ac:dyDescent="0.2"/>
    <row r="76" s="1301" customFormat="1" x14ac:dyDescent="0.2"/>
    <row r="77" s="1301" customFormat="1" x14ac:dyDescent="0.2"/>
    <row r="78" s="1301" customFormat="1" x14ac:dyDescent="0.2"/>
    <row r="79" s="1301" customFormat="1" x14ac:dyDescent="0.2"/>
    <row r="80" s="1301" customFormat="1" x14ac:dyDescent="0.2"/>
    <row r="81" s="1301" customFormat="1" x14ac:dyDescent="0.2"/>
    <row r="82" s="1301" customFormat="1" x14ac:dyDescent="0.2"/>
    <row r="83" s="1301" customFormat="1" x14ac:dyDescent="0.2"/>
    <row r="84" s="1301" customFormat="1" x14ac:dyDescent="0.2"/>
    <row r="85" s="1301" customFormat="1" x14ac:dyDescent="0.2"/>
    <row r="86" s="1301" customFormat="1" x14ac:dyDescent="0.2"/>
    <row r="87" s="1301" customFormat="1" x14ac:dyDescent="0.2"/>
    <row r="88" s="1301" customFormat="1" x14ac:dyDescent="0.2"/>
    <row r="89" s="1301" customFormat="1" x14ac:dyDescent="0.2"/>
    <row r="90" s="1301" customFormat="1" x14ac:dyDescent="0.2"/>
    <row r="91" s="1301" customFormat="1" x14ac:dyDescent="0.2"/>
    <row r="92" s="1301" customFormat="1" x14ac:dyDescent="0.2"/>
    <row r="93" s="1301" customFormat="1" x14ac:dyDescent="0.2"/>
    <row r="94" s="1301" customFormat="1" x14ac:dyDescent="0.2"/>
    <row r="95" s="1301" customFormat="1" x14ac:dyDescent="0.2"/>
    <row r="96" s="1301" customFormat="1" x14ac:dyDescent="0.2"/>
    <row r="97" s="1301" customFormat="1" x14ac:dyDescent="0.2"/>
    <row r="98" s="1301" customFormat="1" x14ac:dyDescent="0.2"/>
    <row r="99" s="1301" customFormat="1" x14ac:dyDescent="0.2"/>
    <row r="100" s="1301" customFormat="1" x14ac:dyDescent="0.2"/>
    <row r="101" s="1301" customFormat="1" x14ac:dyDescent="0.2"/>
    <row r="102" s="1301" customFormat="1" x14ac:dyDescent="0.2"/>
    <row r="103" s="1301" customFormat="1" x14ac:dyDescent="0.2"/>
    <row r="104" s="1301" customFormat="1" x14ac:dyDescent="0.2"/>
    <row r="105" s="1301" customFormat="1" x14ac:dyDescent="0.2"/>
    <row r="106" s="1301" customFormat="1" x14ac:dyDescent="0.2"/>
    <row r="107" s="1301" customFormat="1" x14ac:dyDescent="0.2"/>
    <row r="108" s="1301" customFormat="1" x14ac:dyDescent="0.2"/>
    <row r="109" s="1301" customFormat="1" x14ac:dyDescent="0.2"/>
    <row r="110" s="1301" customFormat="1" x14ac:dyDescent="0.2"/>
    <row r="111" s="1301" customFormat="1" x14ac:dyDescent="0.2"/>
  </sheetData>
  <mergeCells count="76">
    <mergeCell ref="F25:F28"/>
    <mergeCell ref="G25:G28"/>
    <mergeCell ref="H25:H28"/>
    <mergeCell ref="I25:I28"/>
    <mergeCell ref="I44:I59"/>
    <mergeCell ref="A8:A24"/>
    <mergeCell ref="B8:B24"/>
    <mergeCell ref="C8:C24"/>
    <mergeCell ref="I60:I63"/>
    <mergeCell ref="B60:B63"/>
    <mergeCell ref="C60:C63"/>
    <mergeCell ref="D60:D63"/>
    <mergeCell ref="E60:E63"/>
    <mergeCell ref="F60:F63"/>
    <mergeCell ref="G38:G39"/>
    <mergeCell ref="H38:H39"/>
    <mergeCell ref="F8:F24"/>
    <mergeCell ref="G8:G24"/>
    <mergeCell ref="H8:H24"/>
    <mergeCell ref="A60:A63"/>
    <mergeCell ref="G60:G63"/>
    <mergeCell ref="H60:H63"/>
    <mergeCell ref="A44:A59"/>
    <mergeCell ref="B44:B59"/>
    <mergeCell ref="C44:C59"/>
    <mergeCell ref="D44:D59"/>
    <mergeCell ref="E44:E59"/>
    <mergeCell ref="F44:F59"/>
    <mergeCell ref="G44:G59"/>
    <mergeCell ref="H44:H59"/>
    <mergeCell ref="I42:I43"/>
    <mergeCell ref="A42:A43"/>
    <mergeCell ref="B42:B43"/>
    <mergeCell ref="C42:C43"/>
    <mergeCell ref="D42:D43"/>
    <mergeCell ref="E42:E43"/>
    <mergeCell ref="F42:F43"/>
    <mergeCell ref="G42:G43"/>
    <mergeCell ref="H42:H43"/>
    <mergeCell ref="F40:F41"/>
    <mergeCell ref="G40:G41"/>
    <mergeCell ref="H40:H41"/>
    <mergeCell ref="I40:I41"/>
    <mergeCell ref="A38:A39"/>
    <mergeCell ref="B38:B39"/>
    <mergeCell ref="C38:C39"/>
    <mergeCell ref="D38:D39"/>
    <mergeCell ref="E38:E39"/>
    <mergeCell ref="F38:F39"/>
    <mergeCell ref="A40:A41"/>
    <mergeCell ref="B40:B41"/>
    <mergeCell ref="C40:C41"/>
    <mergeCell ref="D40:D41"/>
    <mergeCell ref="E40:E41"/>
    <mergeCell ref="I38:I39"/>
    <mergeCell ref="E29:E37"/>
    <mergeCell ref="F29:F37"/>
    <mergeCell ref="G29:G37"/>
    <mergeCell ref="H29:H37"/>
    <mergeCell ref="I29:I37"/>
    <mergeCell ref="A5:K5"/>
    <mergeCell ref="A3:K3"/>
    <mergeCell ref="A1:K1"/>
    <mergeCell ref="A2:K2"/>
    <mergeCell ref="A29:A37"/>
    <mergeCell ref="B29:B37"/>
    <mergeCell ref="C29:C37"/>
    <mergeCell ref="D29:D37"/>
    <mergeCell ref="D8:D24"/>
    <mergeCell ref="E8:E24"/>
    <mergeCell ref="I8:I24"/>
    <mergeCell ref="A25:A28"/>
    <mergeCell ref="B25:B28"/>
    <mergeCell ref="C25:C28"/>
    <mergeCell ref="D25:D28"/>
    <mergeCell ref="E25:E28"/>
  </mergeCells>
  <dataValidations count="5">
    <dataValidation type="list" allowBlank="1" showInputMessage="1" showErrorMessage="1" sqref="K38:K43" xr:uid="{F277FCB5-782E-4BE7-8463-786F1740F532}">
      <formula1>$L$1:$L$7</formula1>
    </dataValidation>
    <dataValidation type="list" allowBlank="1" showInputMessage="1" showErrorMessage="1" sqref="K44:K47" xr:uid="{5AA5C7AE-06B2-4FC4-9BB4-14A56F0A988A}">
      <formula1>$L$1:$L$8</formula1>
    </dataValidation>
    <dataValidation type="list" allowBlank="1" showInputMessage="1" showErrorMessage="1" sqref="K60:K62" xr:uid="{041BEE3C-3F98-4193-8CEE-5EF80602FF3B}">
      <formula1>$L$4:$L$8</formula1>
    </dataValidation>
    <dataValidation type="list" allowBlank="1" showInputMessage="1" showErrorMessage="1" sqref="K63" xr:uid="{3A3B25CD-D6A7-47C5-BA5F-B2DCEB270C30}">
      <formula1>$L$1:$L$11</formula1>
    </dataValidation>
    <dataValidation type="list" allowBlank="1" showInputMessage="1" showErrorMessage="1" sqref="K8:K28" xr:uid="{54B4BF61-0210-4935-B02C-775CEF6C3510}">
      <formula1>$L$4:$L$7</formula1>
    </dataValidation>
  </dataValidations>
  <printOptions horizontalCentered="1"/>
  <pageMargins left="0.70866141732283472" right="0.70866141732283472" top="0.74803149606299213" bottom="0.74803149606299213" header="0.31496062992125984" footer="0.51181102362204722"/>
  <pageSetup scale="46" fitToHeight="0" orientation="landscape" r:id="rId1"/>
  <headerFooter>
    <oddFooter>&amp;L&amp;G&amp;R&amp;A, página &amp;P de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59"/>
  <sheetViews>
    <sheetView showGridLines="0" zoomScale="80" zoomScaleNormal="80" zoomScaleSheetLayoutView="70" zoomScalePageLayoutView="70" workbookViewId="0">
      <selection activeCell="G8" sqref="G8:G26"/>
    </sheetView>
  </sheetViews>
  <sheetFormatPr baseColWidth="10" defaultColWidth="10.7109375" defaultRowHeight="15" customHeight="1" x14ac:dyDescent="0.2"/>
  <cols>
    <col min="1" max="1" width="14.28515625" style="1309" customWidth="1"/>
    <col min="2" max="2" width="19.42578125" style="1309" customWidth="1"/>
    <col min="3" max="3" width="17.7109375" style="1308" customWidth="1"/>
    <col min="4" max="4" width="16.42578125" style="1308" customWidth="1"/>
    <col min="5" max="5" width="16" style="1308" customWidth="1"/>
    <col min="6" max="6" width="18.28515625" style="1310" customWidth="1"/>
    <col min="7" max="7" width="24" style="1310" customWidth="1"/>
    <col min="8" max="8" width="16.5703125" style="1308" customWidth="1"/>
    <col min="9" max="9" width="20.7109375" style="1308" customWidth="1"/>
    <col min="10" max="10" width="14.5703125" style="1311" customWidth="1"/>
    <col min="11" max="11" width="67.85546875" style="1312" bestFit="1" customWidth="1"/>
    <col min="12" max="12" width="21" style="1301" customWidth="1"/>
    <col min="13" max="13" width="50.28515625" style="1301" customWidth="1"/>
    <col min="14" max="16384" width="10.7109375" style="1301"/>
  </cols>
  <sheetData>
    <row r="1" spans="1:13" s="341" customFormat="1" ht="12.75" customHeight="1" x14ac:dyDescent="0.2">
      <c r="A1" s="1817" t="s">
        <v>0</v>
      </c>
      <c r="B1" s="1817"/>
      <c r="C1" s="1817"/>
      <c r="D1" s="1817"/>
      <c r="E1" s="1817"/>
      <c r="F1" s="1817"/>
      <c r="G1" s="1817"/>
      <c r="H1" s="1817"/>
      <c r="I1" s="1817"/>
      <c r="J1" s="1817"/>
      <c r="K1" s="1817"/>
      <c r="L1" s="550"/>
      <c r="M1" s="550"/>
    </row>
    <row r="2" spans="1:13" s="341" customFormat="1" ht="12.75" customHeight="1" x14ac:dyDescent="0.2">
      <c r="A2" s="1817" t="s">
        <v>420</v>
      </c>
      <c r="B2" s="1817"/>
      <c r="C2" s="1817"/>
      <c r="D2" s="1817"/>
      <c r="E2" s="1817"/>
      <c r="F2" s="1817"/>
      <c r="G2" s="1817"/>
      <c r="H2" s="1817"/>
      <c r="I2" s="1817"/>
      <c r="J2" s="1817"/>
      <c r="K2" s="1817"/>
      <c r="L2" s="550"/>
      <c r="M2" s="550"/>
    </row>
    <row r="3" spans="1:13" s="341" customFormat="1" ht="12.75" customHeight="1" x14ac:dyDescent="0.2">
      <c r="A3" s="1817" t="s">
        <v>1363</v>
      </c>
      <c r="B3" s="1817"/>
      <c r="C3" s="1817"/>
      <c r="D3" s="1817"/>
      <c r="E3" s="1817"/>
      <c r="F3" s="1817"/>
      <c r="G3" s="1817"/>
      <c r="H3" s="1817"/>
      <c r="I3" s="1817"/>
      <c r="J3" s="1817"/>
      <c r="K3" s="1817"/>
      <c r="L3" s="550"/>
      <c r="M3" s="550"/>
    </row>
    <row r="4" spans="1:13" s="341" customFormat="1" ht="9.75" customHeight="1" x14ac:dyDescent="0.2">
      <c r="A4" s="1139"/>
      <c r="B4" s="1139"/>
      <c r="C4" s="1139"/>
      <c r="D4" s="1139"/>
      <c r="E4" s="1139"/>
      <c r="F4" s="1139"/>
      <c r="G4" s="1139"/>
      <c r="H4" s="1139"/>
      <c r="I4" s="1139"/>
      <c r="J4" s="1139"/>
      <c r="K4" s="550"/>
      <c r="L4" s="551"/>
    </row>
    <row r="5" spans="1:13" s="1394" customFormat="1" ht="32.1" customHeight="1" x14ac:dyDescent="0.2">
      <c r="A5" s="1830" t="s">
        <v>423</v>
      </c>
      <c r="B5" s="1831"/>
      <c r="C5" s="1831"/>
      <c r="D5" s="1831"/>
      <c r="E5" s="1831"/>
      <c r="F5" s="1831"/>
      <c r="G5" s="1831"/>
      <c r="H5" s="1831"/>
      <c r="I5" s="1831"/>
      <c r="J5" s="1831"/>
      <c r="K5" s="1831"/>
      <c r="L5" s="1384"/>
      <c r="M5" s="1384"/>
    </row>
    <row r="6" spans="1:13" x14ac:dyDescent="0.2">
      <c r="A6" s="1303"/>
      <c r="B6" s="1303"/>
      <c r="C6" s="1302"/>
      <c r="D6" s="1302"/>
      <c r="E6" s="1302"/>
      <c r="F6" s="1304"/>
      <c r="G6" s="1304"/>
      <c r="H6" s="1302"/>
      <c r="I6" s="1302"/>
      <c r="J6" s="1305"/>
      <c r="K6" s="1306"/>
    </row>
    <row r="7" spans="1:13" ht="31.5" x14ac:dyDescent="0.2">
      <c r="A7" s="1390" t="s">
        <v>553</v>
      </c>
      <c r="B7" s="1390" t="s">
        <v>644</v>
      </c>
      <c r="C7" s="1391" t="s">
        <v>62</v>
      </c>
      <c r="D7" s="1391" t="s">
        <v>47</v>
      </c>
      <c r="E7" s="1391" t="s">
        <v>128</v>
      </c>
      <c r="F7" s="1391" t="s">
        <v>527</v>
      </c>
      <c r="G7" s="1391" t="s">
        <v>276</v>
      </c>
      <c r="H7" s="1391" t="s">
        <v>645</v>
      </c>
      <c r="I7" s="1392" t="s">
        <v>646</v>
      </c>
      <c r="J7" s="1393" t="s">
        <v>647</v>
      </c>
      <c r="K7" s="1392" t="s">
        <v>648</v>
      </c>
    </row>
    <row r="8" spans="1:13" ht="15" customHeight="1" x14ac:dyDescent="0.2">
      <c r="A8" s="1928" t="s">
        <v>1169</v>
      </c>
      <c r="B8" s="1956" t="s">
        <v>1231</v>
      </c>
      <c r="C8" s="1917" t="s">
        <v>1232</v>
      </c>
      <c r="D8" s="1917" t="s">
        <v>1233</v>
      </c>
      <c r="E8" s="1917" t="s">
        <v>1124</v>
      </c>
      <c r="F8" s="1917">
        <v>72</v>
      </c>
      <c r="G8" s="1957" t="s">
        <v>640</v>
      </c>
      <c r="H8" s="1835">
        <v>2139944642.4000001</v>
      </c>
      <c r="I8" s="1835">
        <f>H8/F8</f>
        <v>29721453.366666667</v>
      </c>
      <c r="J8" s="1520">
        <v>44902</v>
      </c>
      <c r="K8" s="1519" t="s">
        <v>1234</v>
      </c>
    </row>
    <row r="9" spans="1:13" ht="15" customHeight="1" x14ac:dyDescent="0.2">
      <c r="A9" s="1955"/>
      <c r="B9" s="1956"/>
      <c r="C9" s="1917"/>
      <c r="D9" s="1917"/>
      <c r="E9" s="1917"/>
      <c r="F9" s="1917"/>
      <c r="G9" s="1957"/>
      <c r="H9" s="1835"/>
      <c r="I9" s="1835"/>
      <c r="J9" s="1520">
        <v>44902</v>
      </c>
      <c r="K9" s="1519" t="s">
        <v>1093</v>
      </c>
    </row>
    <row r="10" spans="1:13" ht="15" customHeight="1" x14ac:dyDescent="0.2">
      <c r="A10" s="1955"/>
      <c r="B10" s="1956"/>
      <c r="C10" s="1917"/>
      <c r="D10" s="1917"/>
      <c r="E10" s="1917"/>
      <c r="F10" s="1917"/>
      <c r="G10" s="1957"/>
      <c r="H10" s="1835"/>
      <c r="I10" s="1835"/>
      <c r="J10" s="1520">
        <v>44902</v>
      </c>
      <c r="K10" s="1519" t="s">
        <v>1094</v>
      </c>
    </row>
    <row r="11" spans="1:13" ht="15" customHeight="1" x14ac:dyDescent="0.2">
      <c r="A11" s="1955"/>
      <c r="B11" s="1956"/>
      <c r="C11" s="1917"/>
      <c r="D11" s="1917"/>
      <c r="E11" s="1917"/>
      <c r="F11" s="1917"/>
      <c r="G11" s="1957"/>
      <c r="H11" s="1835"/>
      <c r="I11" s="1835"/>
      <c r="J11" s="1520">
        <v>45030</v>
      </c>
      <c r="K11" s="1519" t="s">
        <v>1235</v>
      </c>
    </row>
    <row r="12" spans="1:13" ht="15" customHeight="1" x14ac:dyDescent="0.2">
      <c r="A12" s="1955"/>
      <c r="B12" s="1956"/>
      <c r="C12" s="1917"/>
      <c r="D12" s="1917"/>
      <c r="E12" s="1917"/>
      <c r="F12" s="1917"/>
      <c r="G12" s="1957"/>
      <c r="H12" s="1835"/>
      <c r="I12" s="1835"/>
      <c r="J12" s="1520">
        <v>45099</v>
      </c>
      <c r="K12" s="1519" t="s">
        <v>1236</v>
      </c>
    </row>
    <row r="13" spans="1:13" ht="15" customHeight="1" x14ac:dyDescent="0.2">
      <c r="A13" s="1955"/>
      <c r="B13" s="1956"/>
      <c r="C13" s="1917"/>
      <c r="D13" s="1917"/>
      <c r="E13" s="1917"/>
      <c r="F13" s="1917"/>
      <c r="G13" s="1957"/>
      <c r="H13" s="1835"/>
      <c r="I13" s="1835"/>
      <c r="J13" s="1520">
        <v>45135</v>
      </c>
      <c r="K13" s="1519" t="s">
        <v>1237</v>
      </c>
    </row>
    <row r="14" spans="1:13" ht="32.1" customHeight="1" x14ac:dyDescent="0.2">
      <c r="A14" s="1955"/>
      <c r="B14" s="1956"/>
      <c r="C14" s="1917"/>
      <c r="D14" s="1917"/>
      <c r="E14" s="1917"/>
      <c r="F14" s="1917"/>
      <c r="G14" s="1957"/>
      <c r="H14" s="1835"/>
      <c r="I14" s="1835"/>
      <c r="J14" s="1520">
        <v>45145</v>
      </c>
      <c r="K14" s="1519" t="s">
        <v>1238</v>
      </c>
    </row>
    <row r="15" spans="1:13" ht="15" customHeight="1" x14ac:dyDescent="0.2">
      <c r="A15" s="1955"/>
      <c r="B15" s="1956"/>
      <c r="C15" s="1917"/>
      <c r="D15" s="1917"/>
      <c r="E15" s="1917"/>
      <c r="F15" s="1917"/>
      <c r="G15" s="1957"/>
      <c r="H15" s="1835"/>
      <c r="I15" s="1835"/>
      <c r="J15" s="1520">
        <v>45160</v>
      </c>
      <c r="K15" s="1519" t="s">
        <v>1239</v>
      </c>
    </row>
    <row r="16" spans="1:13" ht="15" customHeight="1" x14ac:dyDescent="0.2">
      <c r="A16" s="1955"/>
      <c r="B16" s="1956"/>
      <c r="C16" s="1917"/>
      <c r="D16" s="1917"/>
      <c r="E16" s="1917"/>
      <c r="F16" s="1917"/>
      <c r="G16" s="1957"/>
      <c r="H16" s="1835"/>
      <c r="I16" s="1835"/>
      <c r="J16" s="1525">
        <v>45516</v>
      </c>
      <c r="K16" s="1518" t="s">
        <v>1094</v>
      </c>
    </row>
    <row r="17" spans="1:11" ht="15" customHeight="1" x14ac:dyDescent="0.2">
      <c r="A17" s="1955"/>
      <c r="B17" s="1956"/>
      <c r="C17" s="1917"/>
      <c r="D17" s="1917"/>
      <c r="E17" s="1917"/>
      <c r="F17" s="1917"/>
      <c r="G17" s="1957"/>
      <c r="H17" s="1835"/>
      <c r="I17" s="1835"/>
      <c r="J17" s="1525">
        <v>45518</v>
      </c>
      <c r="K17" s="1518" t="s">
        <v>1095</v>
      </c>
    </row>
    <row r="18" spans="1:11" ht="15" customHeight="1" x14ac:dyDescent="0.2">
      <c r="A18" s="1955"/>
      <c r="B18" s="1956"/>
      <c r="C18" s="1917"/>
      <c r="D18" s="1917"/>
      <c r="E18" s="1917"/>
      <c r="F18" s="1917"/>
      <c r="G18" s="1957"/>
      <c r="H18" s="1835"/>
      <c r="I18" s="1835"/>
      <c r="J18" s="1525">
        <v>45524</v>
      </c>
      <c r="K18" s="1518" t="s">
        <v>1119</v>
      </c>
    </row>
    <row r="19" spans="1:11" ht="15" customHeight="1" x14ac:dyDescent="0.2">
      <c r="A19" s="1955"/>
      <c r="B19" s="1956"/>
      <c r="C19" s="1917"/>
      <c r="D19" s="1917"/>
      <c r="E19" s="1917"/>
      <c r="F19" s="1917"/>
      <c r="G19" s="1957"/>
      <c r="H19" s="1835"/>
      <c r="I19" s="1835"/>
      <c r="J19" s="1525">
        <v>45540</v>
      </c>
      <c r="K19" s="1518" t="s">
        <v>1110</v>
      </c>
    </row>
    <row r="20" spans="1:11" ht="15" customHeight="1" x14ac:dyDescent="0.2">
      <c r="A20" s="1955"/>
      <c r="B20" s="1956"/>
      <c r="C20" s="1917"/>
      <c r="D20" s="1917"/>
      <c r="E20" s="1917"/>
      <c r="F20" s="1917"/>
      <c r="G20" s="1957"/>
      <c r="H20" s="1835"/>
      <c r="I20" s="1835"/>
      <c r="J20" s="1520">
        <v>45552</v>
      </c>
      <c r="K20" s="1519" t="s">
        <v>1240</v>
      </c>
    </row>
    <row r="21" spans="1:11" ht="29.1" customHeight="1" x14ac:dyDescent="0.2">
      <c r="A21" s="1955"/>
      <c r="B21" s="1956"/>
      <c r="C21" s="1917"/>
      <c r="D21" s="1917"/>
      <c r="E21" s="1917"/>
      <c r="F21" s="1917"/>
      <c r="G21" s="1957"/>
      <c r="H21" s="1835"/>
      <c r="I21" s="1835"/>
      <c r="J21" s="1520">
        <v>45588</v>
      </c>
      <c r="K21" s="1519" t="s">
        <v>1241</v>
      </c>
    </row>
    <row r="22" spans="1:11" ht="15" customHeight="1" x14ac:dyDescent="0.2">
      <c r="A22" s="1955"/>
      <c r="B22" s="1956"/>
      <c r="C22" s="1917"/>
      <c r="D22" s="1917"/>
      <c r="E22" s="1917"/>
      <c r="F22" s="1917"/>
      <c r="G22" s="1957"/>
      <c r="H22" s="1835"/>
      <c r="I22" s="1835"/>
      <c r="J22" s="1520">
        <v>45597</v>
      </c>
      <c r="K22" s="1518" t="s">
        <v>1119</v>
      </c>
    </row>
    <row r="23" spans="1:11" ht="15" customHeight="1" x14ac:dyDescent="0.2">
      <c r="A23" s="1955"/>
      <c r="B23" s="1956"/>
      <c r="C23" s="1917"/>
      <c r="D23" s="1917"/>
      <c r="E23" s="1917"/>
      <c r="F23" s="1917"/>
      <c r="G23" s="1957"/>
      <c r="H23" s="1835"/>
      <c r="I23" s="1835"/>
      <c r="J23" s="1520">
        <v>45602</v>
      </c>
      <c r="K23" s="1518" t="s">
        <v>1110</v>
      </c>
    </row>
    <row r="24" spans="1:11" ht="15" customHeight="1" x14ac:dyDescent="0.2">
      <c r="A24" s="1955"/>
      <c r="B24" s="1956"/>
      <c r="C24" s="1917"/>
      <c r="D24" s="1917"/>
      <c r="E24" s="1917"/>
      <c r="F24" s="1917"/>
      <c r="G24" s="1957"/>
      <c r="H24" s="1835"/>
      <c r="I24" s="1835"/>
      <c r="J24" s="1520">
        <v>45610</v>
      </c>
      <c r="K24" s="1521" t="s">
        <v>1213</v>
      </c>
    </row>
    <row r="25" spans="1:11" ht="15" customHeight="1" x14ac:dyDescent="0.2">
      <c r="A25" s="1955"/>
      <c r="B25" s="1956"/>
      <c r="C25" s="1917"/>
      <c r="D25" s="1917"/>
      <c r="E25" s="1917"/>
      <c r="F25" s="1917"/>
      <c r="G25" s="1957"/>
      <c r="H25" s="1835"/>
      <c r="I25" s="1835"/>
      <c r="J25" s="1520">
        <v>45636</v>
      </c>
      <c r="K25" s="1521" t="s">
        <v>1242</v>
      </c>
    </row>
    <row r="26" spans="1:11" ht="15" customHeight="1" x14ac:dyDescent="0.2">
      <c r="A26" s="1929"/>
      <c r="B26" s="1956"/>
      <c r="C26" s="1917"/>
      <c r="D26" s="1917"/>
      <c r="E26" s="1917"/>
      <c r="F26" s="1917"/>
      <c r="G26" s="1957"/>
      <c r="H26" s="1835"/>
      <c r="I26" s="1835"/>
      <c r="J26" s="1520">
        <v>45698</v>
      </c>
      <c r="K26" s="1521" t="s">
        <v>1243</v>
      </c>
    </row>
    <row r="27" spans="1:11" ht="15" customHeight="1" x14ac:dyDescent="0.2">
      <c r="A27" s="1850" t="s">
        <v>1121</v>
      </c>
      <c r="B27" s="1850" t="s">
        <v>1244</v>
      </c>
      <c r="C27" s="1958" t="s">
        <v>1245</v>
      </c>
      <c r="D27" s="1958" t="s">
        <v>1246</v>
      </c>
      <c r="E27" s="1958" t="s">
        <v>175</v>
      </c>
      <c r="F27" s="1958">
        <f>59+16</f>
        <v>75</v>
      </c>
      <c r="G27" s="1958" t="s">
        <v>1247</v>
      </c>
      <c r="H27" s="1847">
        <v>1519206192.5599999</v>
      </c>
      <c r="I27" s="1847">
        <f>+H27/F27</f>
        <v>20256082.567466665</v>
      </c>
      <c r="J27" s="1516">
        <v>45596</v>
      </c>
      <c r="K27" s="1540" t="s">
        <v>1135</v>
      </c>
    </row>
    <row r="28" spans="1:11" ht="15" customHeight="1" x14ac:dyDescent="0.2">
      <c r="A28" s="1851"/>
      <c r="B28" s="1851"/>
      <c r="C28" s="1959"/>
      <c r="D28" s="1959"/>
      <c r="E28" s="1959"/>
      <c r="F28" s="1959"/>
      <c r="G28" s="1959"/>
      <c r="H28" s="1847"/>
      <c r="I28" s="1847"/>
      <c r="J28" s="1516">
        <v>45596</v>
      </c>
      <c r="K28" s="1513" t="s">
        <v>1093</v>
      </c>
    </row>
    <row r="29" spans="1:11" ht="15" customHeight="1" x14ac:dyDescent="0.2">
      <c r="A29" s="1851"/>
      <c r="B29" s="1851"/>
      <c r="C29" s="1959"/>
      <c r="D29" s="1959"/>
      <c r="E29" s="1959"/>
      <c r="F29" s="1959"/>
      <c r="G29" s="1959"/>
      <c r="H29" s="1847"/>
      <c r="I29" s="1847"/>
      <c r="J29" s="1516">
        <v>45596</v>
      </c>
      <c r="K29" s="1513" t="s">
        <v>1094</v>
      </c>
    </row>
    <row r="30" spans="1:11" ht="15" customHeight="1" x14ac:dyDescent="0.2">
      <c r="A30" s="1851"/>
      <c r="B30" s="1851"/>
      <c r="C30" s="1959"/>
      <c r="D30" s="1959"/>
      <c r="E30" s="1959"/>
      <c r="F30" s="1959"/>
      <c r="G30" s="1959"/>
      <c r="H30" s="1847"/>
      <c r="I30" s="1847"/>
      <c r="J30" s="1516">
        <v>45629</v>
      </c>
      <c r="K30" s="1540" t="s">
        <v>1248</v>
      </c>
    </row>
    <row r="31" spans="1:11" ht="15" customHeight="1" x14ac:dyDescent="0.2">
      <c r="A31" s="1851"/>
      <c r="B31" s="1851"/>
      <c r="C31" s="1959"/>
      <c r="D31" s="1959"/>
      <c r="E31" s="1959"/>
      <c r="F31" s="1959"/>
      <c r="G31" s="1959"/>
      <c r="H31" s="1847"/>
      <c r="I31" s="1847"/>
      <c r="J31" s="1516">
        <v>45701</v>
      </c>
      <c r="K31" s="1514" t="s">
        <v>1249</v>
      </c>
    </row>
    <row r="32" spans="1:11" ht="15" customHeight="1" x14ac:dyDescent="0.2">
      <c r="A32" s="1851"/>
      <c r="B32" s="1851"/>
      <c r="C32" s="1959"/>
      <c r="D32" s="1959"/>
      <c r="E32" s="1959"/>
      <c r="F32" s="1959"/>
      <c r="G32" s="1959"/>
      <c r="H32" s="1847"/>
      <c r="I32" s="1847"/>
      <c r="J32" s="1516">
        <v>45708</v>
      </c>
      <c r="K32" s="1540" t="s">
        <v>1250</v>
      </c>
    </row>
    <row r="33" spans="1:11" ht="15" customHeight="1" x14ac:dyDescent="0.2">
      <c r="A33" s="1852"/>
      <c r="B33" s="1852"/>
      <c r="C33" s="1960"/>
      <c r="D33" s="1960"/>
      <c r="E33" s="1960"/>
      <c r="F33" s="1960"/>
      <c r="G33" s="1960"/>
      <c r="H33" s="1847"/>
      <c r="I33" s="1847"/>
      <c r="J33" s="1516">
        <v>45712</v>
      </c>
      <c r="K33" s="1540" t="s">
        <v>1243</v>
      </c>
    </row>
    <row r="34" spans="1:11" ht="14.45" customHeight="1" x14ac:dyDescent="0.2">
      <c r="A34" s="1896" t="s">
        <v>1121</v>
      </c>
      <c r="B34" s="1896" t="s">
        <v>1251</v>
      </c>
      <c r="C34" s="1884" t="s">
        <v>1245</v>
      </c>
      <c r="D34" s="1884" t="s">
        <v>1246</v>
      </c>
      <c r="E34" s="1884" t="s">
        <v>175</v>
      </c>
      <c r="F34" s="1884">
        <f>65+17</f>
        <v>82</v>
      </c>
      <c r="G34" s="1884" t="s">
        <v>1247</v>
      </c>
      <c r="H34" s="1835">
        <v>1661108594.3900001</v>
      </c>
      <c r="I34" s="1835">
        <f>+H34/F34</f>
        <v>20257421.882804878</v>
      </c>
      <c r="J34" s="1520">
        <v>45630</v>
      </c>
      <c r="K34" s="1532" t="s">
        <v>1135</v>
      </c>
    </row>
    <row r="35" spans="1:11" x14ac:dyDescent="0.2">
      <c r="A35" s="1897"/>
      <c r="B35" s="1897"/>
      <c r="C35" s="1885"/>
      <c r="D35" s="1885"/>
      <c r="E35" s="1885"/>
      <c r="F35" s="1885"/>
      <c r="G35" s="1885"/>
      <c r="H35" s="1835"/>
      <c r="I35" s="1835"/>
      <c r="J35" s="1520">
        <v>45630</v>
      </c>
      <c r="K35" s="1519" t="s">
        <v>1093</v>
      </c>
    </row>
    <row r="36" spans="1:11" x14ac:dyDescent="0.2">
      <c r="A36" s="1897"/>
      <c r="B36" s="1897"/>
      <c r="C36" s="1885"/>
      <c r="D36" s="1885"/>
      <c r="E36" s="1885"/>
      <c r="F36" s="1885"/>
      <c r="G36" s="1885"/>
      <c r="H36" s="1835"/>
      <c r="I36" s="1835"/>
      <c r="J36" s="1520">
        <v>45630</v>
      </c>
      <c r="K36" s="1519" t="s">
        <v>1094</v>
      </c>
    </row>
    <row r="37" spans="1:11" x14ac:dyDescent="0.2">
      <c r="A37" s="1897"/>
      <c r="B37" s="1897"/>
      <c r="C37" s="1885"/>
      <c r="D37" s="1885"/>
      <c r="E37" s="1885"/>
      <c r="F37" s="1885"/>
      <c r="G37" s="1885"/>
      <c r="H37" s="1835"/>
      <c r="I37" s="1835"/>
      <c r="J37" s="1520">
        <v>45701</v>
      </c>
      <c r="K37" s="1519" t="s">
        <v>1249</v>
      </c>
    </row>
    <row r="38" spans="1:11" x14ac:dyDescent="0.2">
      <c r="A38" s="1897"/>
      <c r="B38" s="1897"/>
      <c r="C38" s="1885"/>
      <c r="D38" s="1885"/>
      <c r="E38" s="1885"/>
      <c r="F38" s="1885"/>
      <c r="G38" s="1885"/>
      <c r="H38" s="1835"/>
      <c r="I38" s="1835"/>
      <c r="J38" s="1520">
        <v>45708</v>
      </c>
      <c r="K38" s="1519" t="s">
        <v>1250</v>
      </c>
    </row>
    <row r="39" spans="1:11" x14ac:dyDescent="0.2">
      <c r="A39" s="1898"/>
      <c r="B39" s="1898"/>
      <c r="C39" s="1886"/>
      <c r="D39" s="1886"/>
      <c r="E39" s="1886"/>
      <c r="F39" s="1886"/>
      <c r="G39" s="1886"/>
      <c r="H39" s="1835"/>
      <c r="I39" s="1835"/>
      <c r="J39" s="1520">
        <v>45712</v>
      </c>
      <c r="K39" s="1519" t="s">
        <v>1243</v>
      </c>
    </row>
    <row r="40" spans="1:11" ht="14.45" customHeight="1" x14ac:dyDescent="0.2">
      <c r="A40" s="1850" t="s">
        <v>1121</v>
      </c>
      <c r="B40" s="1850" t="s">
        <v>1252</v>
      </c>
      <c r="C40" s="1958" t="s">
        <v>1142</v>
      </c>
      <c r="D40" s="1958" t="s">
        <v>1246</v>
      </c>
      <c r="E40" s="1958" t="s">
        <v>175</v>
      </c>
      <c r="F40" s="1958">
        <v>87</v>
      </c>
      <c r="G40" s="1958" t="s">
        <v>1247</v>
      </c>
      <c r="H40" s="1847">
        <v>1766147734.9200001</v>
      </c>
      <c r="I40" s="1847">
        <f>+H40/F40</f>
        <v>20300548.677241381</v>
      </c>
      <c r="J40" s="1516">
        <v>45541</v>
      </c>
      <c r="K40" s="1540" t="s">
        <v>1135</v>
      </c>
    </row>
    <row r="41" spans="1:11" x14ac:dyDescent="0.2">
      <c r="A41" s="1851"/>
      <c r="B41" s="1851"/>
      <c r="C41" s="1959"/>
      <c r="D41" s="1959"/>
      <c r="E41" s="1959"/>
      <c r="F41" s="1959"/>
      <c r="G41" s="1959"/>
      <c r="H41" s="1847"/>
      <c r="I41" s="1847"/>
      <c r="J41" s="1516">
        <v>45541</v>
      </c>
      <c r="K41" s="1513" t="s">
        <v>1093</v>
      </c>
    </row>
    <row r="42" spans="1:11" x14ac:dyDescent="0.2">
      <c r="A42" s="1851"/>
      <c r="B42" s="1851"/>
      <c r="C42" s="1959"/>
      <c r="D42" s="1959"/>
      <c r="E42" s="1959"/>
      <c r="F42" s="1959"/>
      <c r="G42" s="1959"/>
      <c r="H42" s="1847"/>
      <c r="I42" s="1847"/>
      <c r="J42" s="1516">
        <v>45541</v>
      </c>
      <c r="K42" s="1513" t="s">
        <v>1094</v>
      </c>
    </row>
    <row r="43" spans="1:11" x14ac:dyDescent="0.2">
      <c r="A43" s="1851"/>
      <c r="B43" s="1851"/>
      <c r="C43" s="1959"/>
      <c r="D43" s="1959"/>
      <c r="E43" s="1959"/>
      <c r="F43" s="1959"/>
      <c r="G43" s="1959"/>
      <c r="H43" s="1847"/>
      <c r="I43" s="1847"/>
      <c r="J43" s="1516">
        <v>45629</v>
      </c>
      <c r="K43" s="1540" t="s">
        <v>1248</v>
      </c>
    </row>
    <row r="44" spans="1:11" x14ac:dyDescent="0.2">
      <c r="A44" s="1851"/>
      <c r="B44" s="1851"/>
      <c r="C44" s="1959"/>
      <c r="D44" s="1959"/>
      <c r="E44" s="1959"/>
      <c r="F44" s="1959"/>
      <c r="G44" s="1959"/>
      <c r="H44" s="1847"/>
      <c r="I44" s="1847"/>
      <c r="J44" s="1516">
        <v>45700</v>
      </c>
      <c r="K44" s="1540" t="s">
        <v>1249</v>
      </c>
    </row>
    <row r="45" spans="1:11" x14ac:dyDescent="0.2">
      <c r="A45" s="1851"/>
      <c r="B45" s="1851"/>
      <c r="C45" s="1959"/>
      <c r="D45" s="1959"/>
      <c r="E45" s="1959"/>
      <c r="F45" s="1959"/>
      <c r="G45" s="1959"/>
      <c r="H45" s="1847"/>
      <c r="I45" s="1847"/>
      <c r="J45" s="1516">
        <v>45715</v>
      </c>
      <c r="K45" s="1540" t="s">
        <v>1253</v>
      </c>
    </row>
    <row r="46" spans="1:11" x14ac:dyDescent="0.2">
      <c r="A46" s="1852"/>
      <c r="B46" s="1852"/>
      <c r="C46" s="1960"/>
      <c r="D46" s="1960"/>
      <c r="E46" s="1960"/>
      <c r="F46" s="1960"/>
      <c r="G46" s="1960"/>
      <c r="H46" s="1847"/>
      <c r="I46" s="1847"/>
      <c r="J46" s="1516">
        <v>45733</v>
      </c>
      <c r="K46" s="1540" t="s">
        <v>1243</v>
      </c>
    </row>
    <row r="47" spans="1:11" ht="14.45" customHeight="1" x14ac:dyDescent="0.2">
      <c r="A47" s="1928" t="s">
        <v>1169</v>
      </c>
      <c r="B47" s="1865" t="s">
        <v>1210</v>
      </c>
      <c r="C47" s="1848" t="s">
        <v>299</v>
      </c>
      <c r="D47" s="1848" t="s">
        <v>1211</v>
      </c>
      <c r="E47" s="1848" t="s">
        <v>1124</v>
      </c>
      <c r="F47" s="1848">
        <v>36</v>
      </c>
      <c r="G47" s="1848" t="s">
        <v>1212</v>
      </c>
      <c r="H47" s="1866">
        <v>1122780161.1988122</v>
      </c>
      <c r="I47" s="1866">
        <f>H47/F47</f>
        <v>31188337.811078116</v>
      </c>
      <c r="J47" s="1541">
        <v>45499</v>
      </c>
      <c r="K47" s="1518" t="s">
        <v>1092</v>
      </c>
    </row>
    <row r="48" spans="1:11" ht="15" customHeight="1" x14ac:dyDescent="0.2">
      <c r="A48" s="1955"/>
      <c r="B48" s="1865"/>
      <c r="C48" s="1848"/>
      <c r="D48" s="1848"/>
      <c r="E48" s="1848"/>
      <c r="F48" s="1848"/>
      <c r="G48" s="1848"/>
      <c r="H48" s="1866"/>
      <c r="I48" s="1866"/>
      <c r="J48" s="1541">
        <v>45499</v>
      </c>
      <c r="K48" s="1518" t="s">
        <v>1094</v>
      </c>
    </row>
    <row r="49" spans="1:11" ht="15" customHeight="1" x14ac:dyDescent="0.2">
      <c r="A49" s="1955"/>
      <c r="B49" s="1865"/>
      <c r="C49" s="1848"/>
      <c r="D49" s="1848"/>
      <c r="E49" s="1848"/>
      <c r="F49" s="1848"/>
      <c r="G49" s="1848"/>
      <c r="H49" s="1866"/>
      <c r="I49" s="1866"/>
      <c r="J49" s="1541">
        <v>45511</v>
      </c>
      <c r="K49" s="1518" t="s">
        <v>1119</v>
      </c>
    </row>
    <row r="50" spans="1:11" ht="15" customHeight="1" x14ac:dyDescent="0.2">
      <c r="A50" s="1955"/>
      <c r="B50" s="1865"/>
      <c r="C50" s="1848"/>
      <c r="D50" s="1848"/>
      <c r="E50" s="1848"/>
      <c r="F50" s="1848"/>
      <c r="G50" s="1848"/>
      <c r="H50" s="1866"/>
      <c r="I50" s="1866"/>
      <c r="J50" s="1541">
        <v>45530</v>
      </c>
      <c r="K50" s="1542" t="s">
        <v>1125</v>
      </c>
    </row>
    <row r="51" spans="1:11" ht="15" customHeight="1" x14ac:dyDescent="0.2">
      <c r="A51" s="1955"/>
      <c r="B51" s="1865"/>
      <c r="C51" s="1848"/>
      <c r="D51" s="1848"/>
      <c r="E51" s="1848"/>
      <c r="F51" s="1848"/>
      <c r="G51" s="1848"/>
      <c r="H51" s="1866"/>
      <c r="I51" s="1866"/>
      <c r="J51" s="1541">
        <v>45531</v>
      </c>
      <c r="K51" s="1518" t="s">
        <v>1110</v>
      </c>
    </row>
    <row r="52" spans="1:11" ht="15" customHeight="1" x14ac:dyDescent="0.2">
      <c r="A52" s="1955"/>
      <c r="B52" s="1865"/>
      <c r="C52" s="1848"/>
      <c r="D52" s="1848"/>
      <c r="E52" s="1848"/>
      <c r="F52" s="1848"/>
      <c r="G52" s="1848"/>
      <c r="H52" s="1866"/>
      <c r="I52" s="1866"/>
      <c r="J52" s="1541">
        <v>45531</v>
      </c>
      <c r="K52" s="1518" t="s">
        <v>1119</v>
      </c>
    </row>
    <row r="53" spans="1:11" ht="15" customHeight="1" x14ac:dyDescent="0.2">
      <c r="A53" s="1955"/>
      <c r="B53" s="1865"/>
      <c r="C53" s="1848"/>
      <c r="D53" s="1848"/>
      <c r="E53" s="1848"/>
      <c r="F53" s="1848"/>
      <c r="G53" s="1848"/>
      <c r="H53" s="1866"/>
      <c r="I53" s="1866"/>
      <c r="J53" s="1541">
        <v>45546</v>
      </c>
      <c r="K53" s="1542" t="s">
        <v>1125</v>
      </c>
    </row>
    <row r="54" spans="1:11" ht="15" customHeight="1" x14ac:dyDescent="0.2">
      <c r="A54" s="1955"/>
      <c r="B54" s="1865"/>
      <c r="C54" s="1848"/>
      <c r="D54" s="1848"/>
      <c r="E54" s="1848"/>
      <c r="F54" s="1848"/>
      <c r="G54" s="1848"/>
      <c r="H54" s="1866"/>
      <c r="I54" s="1866"/>
      <c r="J54" s="1541">
        <v>45544</v>
      </c>
      <c r="K54" s="1518" t="s">
        <v>1119</v>
      </c>
    </row>
    <row r="55" spans="1:11" ht="15" customHeight="1" x14ac:dyDescent="0.2">
      <c r="A55" s="1955"/>
      <c r="B55" s="1865"/>
      <c r="C55" s="1848"/>
      <c r="D55" s="1848"/>
      <c r="E55" s="1848"/>
      <c r="F55" s="1848"/>
      <c r="G55" s="1848"/>
      <c r="H55" s="1866"/>
      <c r="I55" s="1866"/>
      <c r="J55" s="1541">
        <v>45554</v>
      </c>
      <c r="K55" s="1521" t="s">
        <v>1126</v>
      </c>
    </row>
    <row r="56" spans="1:11" ht="15" customHeight="1" x14ac:dyDescent="0.2">
      <c r="A56" s="1955"/>
      <c r="B56" s="1865"/>
      <c r="C56" s="1848"/>
      <c r="D56" s="1848"/>
      <c r="E56" s="1848"/>
      <c r="F56" s="1848"/>
      <c r="G56" s="1848"/>
      <c r="H56" s="1866"/>
      <c r="I56" s="1866"/>
      <c r="J56" s="1541">
        <v>45588</v>
      </c>
      <c r="K56" s="1518" t="s">
        <v>1110</v>
      </c>
    </row>
    <row r="57" spans="1:11" ht="15" customHeight="1" x14ac:dyDescent="0.2">
      <c r="A57" s="1955"/>
      <c r="B57" s="1865"/>
      <c r="C57" s="1848"/>
      <c r="D57" s="1848"/>
      <c r="E57" s="1848"/>
      <c r="F57" s="1848"/>
      <c r="G57" s="1848"/>
      <c r="H57" s="1866"/>
      <c r="I57" s="1866"/>
      <c r="J57" s="1541">
        <v>45588</v>
      </c>
      <c r="K57" s="1543" t="s">
        <v>1213</v>
      </c>
    </row>
    <row r="58" spans="1:11" ht="15" customHeight="1" x14ac:dyDescent="0.2">
      <c r="A58" s="1955"/>
      <c r="B58" s="1865"/>
      <c r="C58" s="1848"/>
      <c r="D58" s="1848"/>
      <c r="E58" s="1848"/>
      <c r="F58" s="1848"/>
      <c r="G58" s="1848"/>
      <c r="H58" s="1866"/>
      <c r="I58" s="1866"/>
      <c r="J58" s="1541">
        <v>45588</v>
      </c>
      <c r="K58" s="1543" t="s">
        <v>1204</v>
      </c>
    </row>
    <row r="59" spans="1:11" ht="15" customHeight="1" x14ac:dyDescent="0.2">
      <c r="A59" s="1929"/>
      <c r="B59" s="1865"/>
      <c r="C59" s="1848"/>
      <c r="D59" s="1848"/>
      <c r="E59" s="1848"/>
      <c r="F59" s="1848"/>
      <c r="G59" s="1848"/>
      <c r="H59" s="1866"/>
      <c r="I59" s="1866"/>
      <c r="J59" s="1541">
        <v>45776</v>
      </c>
      <c r="K59" s="1532" t="s">
        <v>1243</v>
      </c>
    </row>
  </sheetData>
  <mergeCells count="49">
    <mergeCell ref="F47:F59"/>
    <mergeCell ref="G47:G59"/>
    <mergeCell ref="H47:H59"/>
    <mergeCell ref="I47:I59"/>
    <mergeCell ref="A47:A59"/>
    <mergeCell ref="B47:B59"/>
    <mergeCell ref="C47:C59"/>
    <mergeCell ref="D47:D59"/>
    <mergeCell ref="E47:E59"/>
    <mergeCell ref="F40:F46"/>
    <mergeCell ref="G40:G46"/>
    <mergeCell ref="H40:H46"/>
    <mergeCell ref="I40:I46"/>
    <mergeCell ref="A40:A46"/>
    <mergeCell ref="B40:B46"/>
    <mergeCell ref="C40:C46"/>
    <mergeCell ref="D40:D46"/>
    <mergeCell ref="E40:E46"/>
    <mergeCell ref="F34:F39"/>
    <mergeCell ref="G34:G39"/>
    <mergeCell ref="H34:H39"/>
    <mergeCell ref="I34:I39"/>
    <mergeCell ref="A27:A33"/>
    <mergeCell ref="B27:B33"/>
    <mergeCell ref="C27:C33"/>
    <mergeCell ref="D27:D33"/>
    <mergeCell ref="E27:E33"/>
    <mergeCell ref="F27:F33"/>
    <mergeCell ref="A34:A39"/>
    <mergeCell ref="B34:B39"/>
    <mergeCell ref="C34:C39"/>
    <mergeCell ref="D34:D39"/>
    <mergeCell ref="E34:E39"/>
    <mergeCell ref="G27:G33"/>
    <mergeCell ref="H27:H33"/>
    <mergeCell ref="I27:I33"/>
    <mergeCell ref="A5:K5"/>
    <mergeCell ref="A3:K3"/>
    <mergeCell ref="A1:K1"/>
    <mergeCell ref="A2:K2"/>
    <mergeCell ref="A8:A26"/>
    <mergeCell ref="B8:B26"/>
    <mergeCell ref="C8:C26"/>
    <mergeCell ref="D8:D26"/>
    <mergeCell ref="E8:E26"/>
    <mergeCell ref="F8:F26"/>
    <mergeCell ref="G8:G26"/>
    <mergeCell ref="H8:H26"/>
    <mergeCell ref="I8:I26"/>
  </mergeCells>
  <dataValidations count="3">
    <dataValidation type="list" allowBlank="1" showInputMessage="1" showErrorMessage="1" sqref="K41:K42" xr:uid="{D52AF200-F7C4-4028-8002-F4229FD1A268}">
      <formula1>$L$4:$L$8</formula1>
    </dataValidation>
    <dataValidation type="list" allowBlank="1" showInputMessage="1" showErrorMessage="1" sqref="K16:K19 K22:K23 K56 K54 K51:K52 K47:K49" xr:uid="{9077BCE8-74B9-4F4B-B0DF-265C8745B664}">
      <formula1>$L$1:$L$7</formula1>
    </dataValidation>
    <dataValidation type="list" allowBlank="1" showInputMessage="1" showErrorMessage="1" sqref="K28:K29 K35:K36" xr:uid="{10B4016B-C4E7-42AA-961C-0E259177798E}">
      <formula1>$L$4:$L$7</formula1>
    </dataValidation>
  </dataValidations>
  <printOptions horizontalCentered="1"/>
  <pageMargins left="0.70866141732283472" right="0.70866141732283472" top="0.74803149606299213" bottom="0.74803149606299213" header="0.31496062992125984" footer="0.51181102362204722"/>
  <pageSetup scale="50" fitToHeight="0" orientation="landscape" r:id="rId1"/>
  <headerFooter>
    <oddFooter>&amp;L&amp;G&amp;R&amp;A,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I16" sqref="I16"/>
    </sheetView>
  </sheetViews>
  <sheetFormatPr baseColWidth="10" defaultColWidth="10.7109375" defaultRowHeight="15.75" x14ac:dyDescent="0.25"/>
  <cols>
    <col min="1" max="1" width="14.28515625" style="1321" customWidth="1"/>
    <col min="2" max="2" width="19.42578125" style="1321" customWidth="1"/>
    <col min="3" max="3" width="17.7109375" style="1322" customWidth="1"/>
    <col min="4" max="4" width="16.42578125" style="1322" customWidth="1"/>
    <col min="5" max="5" width="14.5703125" style="1322" customWidth="1"/>
    <col min="6" max="6" width="18.28515625" style="1323" customWidth="1"/>
    <col min="7" max="7" width="24" style="1323" customWidth="1"/>
    <col min="8" max="8" width="16.5703125" style="1322" customWidth="1"/>
    <col min="9" max="9" width="20.7109375" style="1315" customWidth="1"/>
    <col min="10" max="10" width="14.5703125" style="1324" customWidth="1"/>
    <col min="11" max="11" width="37.140625" style="1325" customWidth="1"/>
    <col min="12" max="12" width="21" style="1319" customWidth="1"/>
    <col min="13" max="13" width="54.140625" style="1320" customWidth="1"/>
    <col min="14" max="16384" width="10.7109375" style="1313"/>
  </cols>
  <sheetData>
    <row r="1" spans="1:13" s="341" customFormat="1" ht="12.75" customHeight="1" x14ac:dyDescent="0.2">
      <c r="A1" s="1817" t="s">
        <v>0</v>
      </c>
      <c r="B1" s="1817"/>
      <c r="C1" s="1817"/>
      <c r="D1" s="1817"/>
      <c r="E1" s="1817"/>
      <c r="F1" s="1817"/>
      <c r="G1" s="1817"/>
      <c r="H1" s="1817"/>
      <c r="I1" s="1817"/>
      <c r="J1" s="1817"/>
      <c r="K1" s="1817"/>
      <c r="L1" s="550"/>
      <c r="M1" s="550"/>
    </row>
    <row r="2" spans="1:13" s="341" customFormat="1" ht="12.75" customHeight="1" x14ac:dyDescent="0.2">
      <c r="A2" s="1817" t="s">
        <v>420</v>
      </c>
      <c r="B2" s="1817"/>
      <c r="C2" s="1817"/>
      <c r="D2" s="1817"/>
      <c r="E2" s="1817"/>
      <c r="F2" s="1817"/>
      <c r="G2" s="1817"/>
      <c r="H2" s="1817"/>
      <c r="I2" s="1817"/>
      <c r="J2" s="1817"/>
      <c r="K2" s="1817"/>
      <c r="L2" s="550"/>
      <c r="M2" s="550"/>
    </row>
    <row r="3" spans="1:13" s="341" customFormat="1" ht="13.5" customHeight="1" x14ac:dyDescent="0.2">
      <c r="A3" s="1817" t="s">
        <v>1350</v>
      </c>
      <c r="B3" s="1817"/>
      <c r="C3" s="1817"/>
      <c r="D3" s="1817"/>
      <c r="E3" s="1817"/>
      <c r="F3" s="1817"/>
      <c r="G3" s="1817"/>
      <c r="H3" s="1817"/>
      <c r="I3" s="1817"/>
      <c r="J3" s="1817"/>
      <c r="K3" s="1817"/>
      <c r="L3" s="550"/>
      <c r="M3" s="550"/>
    </row>
    <row r="4" spans="1:13" s="341" customFormat="1" ht="6.6" customHeight="1" x14ac:dyDescent="0.2">
      <c r="A4" s="1139"/>
      <c r="B4" s="1139"/>
      <c r="C4" s="1139"/>
      <c r="D4" s="1139"/>
      <c r="E4" s="1139"/>
      <c r="F4" s="1139"/>
      <c r="G4" s="1139"/>
      <c r="H4" s="1139"/>
      <c r="I4" s="1139"/>
      <c r="J4" s="1139"/>
      <c r="K4" s="551"/>
    </row>
    <row r="5" spans="1:13" s="1396" customFormat="1" ht="33.950000000000003" customHeight="1" x14ac:dyDescent="0.2">
      <c r="A5" s="1830" t="s">
        <v>424</v>
      </c>
      <c r="B5" s="1831"/>
      <c r="C5" s="1831"/>
      <c r="D5" s="1831"/>
      <c r="E5" s="1831"/>
      <c r="F5" s="1831"/>
      <c r="G5" s="1831"/>
      <c r="H5" s="1831"/>
      <c r="I5" s="1831"/>
      <c r="J5" s="1831"/>
      <c r="K5" s="1831"/>
      <c r="L5" s="1384"/>
      <c r="M5" s="1384"/>
    </row>
    <row r="6" spans="1:13" s="1320" customFormat="1" x14ac:dyDescent="0.2">
      <c r="A6" s="1314"/>
      <c r="B6" s="1314"/>
      <c r="C6" s="1315"/>
      <c r="D6" s="1315"/>
      <c r="E6" s="1315"/>
      <c r="F6" s="1316"/>
      <c r="G6" s="1316"/>
      <c r="H6" s="1315"/>
      <c r="I6" s="1315"/>
      <c r="J6" s="1317"/>
      <c r="K6" s="1318"/>
      <c r="L6" s="1319"/>
    </row>
    <row r="7" spans="1:13" s="1320" customFormat="1" ht="31.5" x14ac:dyDescent="0.2">
      <c r="A7" s="1382" t="s">
        <v>553</v>
      </c>
      <c r="B7" s="1382" t="s">
        <v>644</v>
      </c>
      <c r="C7" s="1382" t="s">
        <v>62</v>
      </c>
      <c r="D7" s="1382" t="s">
        <v>47</v>
      </c>
      <c r="E7" s="1382" t="s">
        <v>128</v>
      </c>
      <c r="F7" s="1382" t="s">
        <v>527</v>
      </c>
      <c r="G7" s="1382" t="s">
        <v>276</v>
      </c>
      <c r="H7" s="1395" t="s">
        <v>645</v>
      </c>
      <c r="I7" s="1395" t="s">
        <v>646</v>
      </c>
      <c r="J7" s="1383" t="s">
        <v>647</v>
      </c>
      <c r="K7" s="1382" t="s">
        <v>648</v>
      </c>
    </row>
    <row r="8" spans="1:13" s="1320" customFormat="1" ht="15.6" customHeight="1" x14ac:dyDescent="0.2">
      <c r="A8" s="1840" t="s">
        <v>1169</v>
      </c>
      <c r="B8" s="1961" t="s">
        <v>1254</v>
      </c>
      <c r="C8" s="1840" t="s">
        <v>232</v>
      </c>
      <c r="D8" s="1840" t="s">
        <v>1255</v>
      </c>
      <c r="E8" s="1840" t="s">
        <v>1256</v>
      </c>
      <c r="F8" s="1840">
        <v>15</v>
      </c>
      <c r="G8" s="1840" t="s">
        <v>517</v>
      </c>
      <c r="H8" s="1841">
        <v>337</v>
      </c>
      <c r="I8" s="1841">
        <f>H8/15</f>
        <v>22.466666666666665</v>
      </c>
      <c r="J8" s="1529">
        <v>45173</v>
      </c>
      <c r="K8" s="1544" t="s">
        <v>1092</v>
      </c>
    </row>
    <row r="9" spans="1:13" s="1320" customFormat="1" x14ac:dyDescent="0.2">
      <c r="A9" s="1840"/>
      <c r="B9" s="1961"/>
      <c r="C9" s="1840"/>
      <c r="D9" s="1840"/>
      <c r="E9" s="1840"/>
      <c r="F9" s="1840"/>
      <c r="G9" s="1840"/>
      <c r="H9" s="1883"/>
      <c r="I9" s="1840"/>
      <c r="J9" s="1529">
        <v>45173</v>
      </c>
      <c r="K9" s="1531" t="s">
        <v>1093</v>
      </c>
    </row>
    <row r="10" spans="1:13" s="1320" customFormat="1" x14ac:dyDescent="0.2">
      <c r="A10" s="1840"/>
      <c r="B10" s="1961"/>
      <c r="C10" s="1840"/>
      <c r="D10" s="1840"/>
      <c r="E10" s="1840"/>
      <c r="F10" s="1840"/>
      <c r="G10" s="1840"/>
      <c r="H10" s="1883"/>
      <c r="I10" s="1840"/>
      <c r="J10" s="1529">
        <v>45173</v>
      </c>
      <c r="K10" s="1544" t="s">
        <v>1094</v>
      </c>
    </row>
    <row r="11" spans="1:13" s="1320" customFormat="1" x14ac:dyDescent="0.2">
      <c r="A11" s="1840"/>
      <c r="B11" s="1961"/>
      <c r="C11" s="1840"/>
      <c r="D11" s="1840"/>
      <c r="E11" s="1840"/>
      <c r="F11" s="1840"/>
      <c r="G11" s="1840"/>
      <c r="H11" s="1883"/>
      <c r="I11" s="1840"/>
      <c r="J11" s="1529">
        <v>45191</v>
      </c>
      <c r="K11" s="1531" t="s">
        <v>1257</v>
      </c>
    </row>
    <row r="12" spans="1:13" s="1320" customFormat="1" ht="30" x14ac:dyDescent="0.2">
      <c r="A12" s="1840"/>
      <c r="B12" s="1961"/>
      <c r="C12" s="1840"/>
      <c r="D12" s="1840"/>
      <c r="E12" s="1840"/>
      <c r="F12" s="1840"/>
      <c r="G12" s="1840"/>
      <c r="H12" s="1892"/>
      <c r="I12" s="1840"/>
      <c r="J12" s="1529">
        <v>45237</v>
      </c>
      <c r="K12" s="1544" t="s">
        <v>1158</v>
      </c>
    </row>
    <row r="13" spans="1:13" s="1320" customFormat="1" x14ac:dyDescent="0.2"/>
    <row r="14" spans="1:13" s="1320" customFormat="1" x14ac:dyDescent="0.2"/>
    <row r="15" spans="1:13" s="1320" customFormat="1" x14ac:dyDescent="0.2"/>
    <row r="16" spans="1:13" s="1320" customFormat="1" x14ac:dyDescent="0.2"/>
    <row r="17" s="1320" customFormat="1" x14ac:dyDescent="0.2"/>
    <row r="18" s="1320" customFormat="1" ht="15.6" customHeight="1" x14ac:dyDescent="0.2"/>
    <row r="19" s="1320" customFormat="1" x14ac:dyDescent="0.2"/>
    <row r="20" s="1320" customFormat="1" x14ac:dyDescent="0.2"/>
    <row r="21" s="1320" customFormat="1" x14ac:dyDescent="0.2"/>
    <row r="22" s="1320" customFormat="1" x14ac:dyDescent="0.2"/>
    <row r="23" s="1320" customFormat="1" x14ac:dyDescent="0.2"/>
    <row r="24" s="1320" customFormat="1" x14ac:dyDescent="0.2"/>
    <row r="25" s="1320" customFormat="1" x14ac:dyDescent="0.2"/>
    <row r="26" s="1320" customFormat="1" x14ac:dyDescent="0.2"/>
    <row r="27" s="1320" customFormat="1" ht="15.6" customHeight="1" x14ac:dyDescent="0.2"/>
    <row r="28" s="1320" customFormat="1" x14ac:dyDescent="0.2"/>
    <row r="29" s="1320" customFormat="1" x14ac:dyDescent="0.2"/>
    <row r="30" s="1320" customFormat="1" x14ac:dyDescent="0.2"/>
    <row r="31" s="1320" customFormat="1" x14ac:dyDescent="0.2"/>
    <row r="32" s="1320" customFormat="1" x14ac:dyDescent="0.2"/>
    <row r="33" s="1301" customFormat="1" ht="15.75" customHeight="1" x14ac:dyDescent="0.2"/>
    <row r="34" s="1301" customFormat="1" ht="15" x14ac:dyDescent="0.2"/>
    <row r="35" s="1301" customFormat="1" ht="15" x14ac:dyDescent="0.2"/>
    <row r="36" s="1301" customFormat="1" ht="15" x14ac:dyDescent="0.2"/>
    <row r="37" s="1301" customFormat="1" ht="15" x14ac:dyDescent="0.2"/>
    <row r="38" s="1301" customFormat="1" ht="15" x14ac:dyDescent="0.2"/>
    <row r="39" s="1301" customFormat="1" ht="15" x14ac:dyDescent="0.2"/>
    <row r="40" s="1301" customFormat="1" ht="15" x14ac:dyDescent="0.2"/>
    <row r="41" s="1301" customFormat="1" ht="15" x14ac:dyDescent="0.2"/>
    <row r="42" s="1301" customFormat="1" ht="15" x14ac:dyDescent="0.2"/>
    <row r="43" s="1301" customFormat="1" ht="15" x14ac:dyDescent="0.2"/>
    <row r="44" s="1301" customFormat="1" ht="15" x14ac:dyDescent="0.2"/>
    <row r="45" s="1301" customFormat="1" ht="15" x14ac:dyDescent="0.2"/>
    <row r="46" s="1301" customFormat="1" ht="15" x14ac:dyDescent="0.2"/>
    <row r="47" s="1313" customFormat="1" x14ac:dyDescent="0.25"/>
    <row r="48" s="1313" customFormat="1" x14ac:dyDescent="0.25"/>
    <row r="49" s="1313" customFormat="1" x14ac:dyDescent="0.25"/>
    <row r="50" s="1313" customFormat="1" x14ac:dyDescent="0.25"/>
    <row r="51" s="1313" customFormat="1" x14ac:dyDescent="0.25"/>
    <row r="52" s="1313" customFormat="1" x14ac:dyDescent="0.25"/>
    <row r="53" s="1313" customFormat="1" x14ac:dyDescent="0.25"/>
    <row r="54" s="1313" customFormat="1" x14ac:dyDescent="0.25"/>
    <row r="55" s="1313" customFormat="1" x14ac:dyDescent="0.25"/>
    <row r="56" s="1313" customFormat="1" x14ac:dyDescent="0.25"/>
    <row r="57" s="1313" customFormat="1" x14ac:dyDescent="0.25"/>
  </sheetData>
  <mergeCells count="13">
    <mergeCell ref="A5:K5"/>
    <mergeCell ref="A3:K3"/>
    <mergeCell ref="A2:K2"/>
    <mergeCell ref="A1:K1"/>
    <mergeCell ref="F8:F12"/>
    <mergeCell ref="G8:G12"/>
    <mergeCell ref="H8:H12"/>
    <mergeCell ref="I8:I12"/>
    <mergeCell ref="A8:A12"/>
    <mergeCell ref="B8:B12"/>
    <mergeCell ref="C8:C12"/>
    <mergeCell ref="D8:D12"/>
    <mergeCell ref="E8:E12"/>
  </mergeCells>
  <printOptions horizontalCentered="1"/>
  <pageMargins left="0.70866141732283472" right="0.70866141732283472" top="0.74803149606299213" bottom="0.74803149606299213" header="0.31496062992125984" footer="0.51181102362204722"/>
  <pageSetup scale="43"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4"/>
  <sheetViews>
    <sheetView showGridLines="0" zoomScale="80" zoomScaleNormal="80" workbookViewId="0">
      <selection activeCell="A4" sqref="A4:L4"/>
    </sheetView>
  </sheetViews>
  <sheetFormatPr baseColWidth="10" defaultColWidth="11.42578125" defaultRowHeight="15" x14ac:dyDescent="0.25"/>
  <cols>
    <col min="1" max="1" width="21.140625" style="1338" customWidth="1"/>
    <col min="2" max="2" width="17" style="1338" bestFit="1" customWidth="1"/>
    <col min="3" max="3" width="12" style="1338" customWidth="1"/>
    <col min="4" max="4" width="23.42578125" style="1338" bestFit="1" customWidth="1"/>
    <col min="5" max="5" width="19.42578125" style="1338" customWidth="1"/>
    <col min="6" max="6" width="12.85546875" style="1338" customWidth="1"/>
    <col min="7" max="7" width="16.5703125" style="1338" customWidth="1"/>
    <col min="8" max="8" width="19.5703125" style="1338" bestFit="1" customWidth="1"/>
    <col min="9" max="9" width="19.140625" style="1338" bestFit="1" customWidth="1"/>
    <col min="10" max="10" width="17" style="1338" bestFit="1" customWidth="1"/>
    <col min="11" max="11" width="15.5703125" style="1338" customWidth="1"/>
    <col min="12" max="12" width="13.7109375" style="1338" bestFit="1" customWidth="1"/>
    <col min="13" max="13" width="24.140625" style="1338" hidden="1" customWidth="1"/>
    <col min="14" max="14" width="18" style="1338" hidden="1" customWidth="1"/>
    <col min="15" max="15" width="21.7109375" style="1338" hidden="1" customWidth="1"/>
    <col min="16" max="16" width="19.140625" style="1338" hidden="1" customWidth="1"/>
    <col min="17" max="17" width="23.5703125" style="1338" hidden="1" customWidth="1"/>
    <col min="18" max="18" width="16.85546875" style="1338" hidden="1" customWidth="1"/>
    <col min="19" max="19" width="16.28515625" style="1338" hidden="1" customWidth="1"/>
    <col min="20" max="20" width="19.5703125" style="1338" hidden="1" customWidth="1"/>
    <col min="21" max="21" width="12.85546875" style="1338" hidden="1" customWidth="1"/>
    <col min="22" max="24" width="14.85546875" style="1338" hidden="1" customWidth="1"/>
    <col min="25" max="26" width="15.28515625" style="1338" hidden="1" customWidth="1"/>
    <col min="27" max="27" width="20.7109375" style="1338" hidden="1" customWidth="1"/>
    <col min="28" max="28" width="17.140625" style="1338" hidden="1" customWidth="1"/>
    <col min="29" max="29" width="15.140625" style="1338" hidden="1" customWidth="1"/>
    <col min="30" max="111" width="12.140625" style="1338" customWidth="1"/>
    <col min="112" max="1011" width="13.28515625" style="1338" customWidth="1"/>
    <col min="1012" max="10011" width="14.42578125" style="1338" customWidth="1"/>
    <col min="10012" max="16384" width="15.42578125" style="1338" customWidth="1"/>
  </cols>
  <sheetData>
    <row r="1" spans="1:14" s="1150" customFormat="1" ht="14.1" customHeight="1" x14ac:dyDescent="0.25">
      <c r="A1" s="1817" t="s">
        <v>0</v>
      </c>
      <c r="B1" s="1817"/>
      <c r="C1" s="1817"/>
      <c r="D1" s="1817"/>
      <c r="E1" s="1817"/>
      <c r="F1" s="1817"/>
      <c r="G1" s="1817"/>
      <c r="H1" s="1817"/>
      <c r="I1" s="1817"/>
      <c r="J1" s="1817"/>
      <c r="K1" s="1817"/>
      <c r="L1" s="1817"/>
    </row>
    <row r="2" spans="1:14" s="1150" customFormat="1" ht="16.5" customHeight="1" x14ac:dyDescent="0.25">
      <c r="A2" s="1817" t="s">
        <v>420</v>
      </c>
      <c r="B2" s="1817"/>
      <c r="C2" s="1817"/>
      <c r="D2" s="1817"/>
      <c r="E2" s="1817"/>
      <c r="F2" s="1817"/>
      <c r="G2" s="1817"/>
      <c r="H2" s="1817"/>
      <c r="I2" s="1817"/>
      <c r="J2" s="1817"/>
      <c r="K2" s="1817"/>
      <c r="L2" s="1817"/>
    </row>
    <row r="3" spans="1:14" s="1150" customFormat="1" ht="14.45" customHeight="1" x14ac:dyDescent="0.25">
      <c r="A3" s="1817" t="s">
        <v>1350</v>
      </c>
      <c r="B3" s="1817"/>
      <c r="C3" s="1817"/>
      <c r="D3" s="1817"/>
      <c r="E3" s="1817"/>
      <c r="F3" s="1817"/>
      <c r="G3" s="1817"/>
      <c r="H3" s="1817"/>
      <c r="I3" s="1817"/>
      <c r="J3" s="1817"/>
      <c r="K3" s="1817"/>
      <c r="L3" s="1817"/>
    </row>
    <row r="4" spans="1:14" s="1150" customFormat="1" ht="10.5" customHeight="1" x14ac:dyDescent="0.25">
      <c r="A4" s="1817"/>
      <c r="B4" s="1817"/>
      <c r="C4" s="1817"/>
      <c r="D4" s="1817"/>
      <c r="E4" s="1817"/>
      <c r="F4" s="1817"/>
      <c r="G4" s="1817"/>
      <c r="H4" s="1817"/>
      <c r="I4" s="1817"/>
      <c r="J4" s="1817"/>
      <c r="K4" s="1817"/>
      <c r="L4" s="1817"/>
    </row>
    <row r="5" spans="1:14" s="1150" customFormat="1" ht="33" customHeight="1" x14ac:dyDescent="0.25">
      <c r="A5" s="1830" t="s">
        <v>529</v>
      </c>
      <c r="B5" s="1831"/>
      <c r="C5" s="1831"/>
      <c r="D5" s="1831"/>
      <c r="E5" s="1831"/>
      <c r="F5" s="1831"/>
      <c r="G5" s="1831"/>
      <c r="H5" s="1831"/>
      <c r="I5" s="1831"/>
      <c r="J5" s="1831"/>
      <c r="K5" s="1831"/>
      <c r="L5" s="1831"/>
    </row>
    <row r="7" spans="1:14" s="1320" customFormat="1" ht="47.25" x14ac:dyDescent="0.2">
      <c r="A7" s="1382" t="s">
        <v>245</v>
      </c>
      <c r="B7" s="1382" t="s">
        <v>869</v>
      </c>
      <c r="C7" s="1382" t="s">
        <v>128</v>
      </c>
      <c r="D7" s="1382" t="s">
        <v>48</v>
      </c>
      <c r="E7" s="1382" t="s">
        <v>870</v>
      </c>
      <c r="F7" s="1382" t="s">
        <v>527</v>
      </c>
      <c r="G7" s="1382" t="s">
        <v>871</v>
      </c>
      <c r="H7" s="1395" t="s">
        <v>47</v>
      </c>
      <c r="I7" s="1395" t="s">
        <v>43</v>
      </c>
      <c r="J7" s="1383" t="s">
        <v>872</v>
      </c>
      <c r="K7" s="1382" t="s">
        <v>873</v>
      </c>
      <c r="L7" s="1382" t="s">
        <v>874</v>
      </c>
      <c r="M7" s="1320" t="s">
        <v>875</v>
      </c>
      <c r="N7" s="1320" t="s">
        <v>876</v>
      </c>
    </row>
    <row r="8" spans="1:14" ht="36" x14ac:dyDescent="0.25">
      <c r="A8" s="1545" t="s">
        <v>1258</v>
      </c>
      <c r="B8" s="1546">
        <v>43617</v>
      </c>
      <c r="C8" s="1547" t="s">
        <v>1124</v>
      </c>
      <c r="D8" s="1547" t="s">
        <v>1232</v>
      </c>
      <c r="E8" s="1548">
        <v>2490735989.8500004</v>
      </c>
      <c r="F8" s="1549">
        <v>106</v>
      </c>
      <c r="G8" s="1548">
        <v>23497509.33820755</v>
      </c>
      <c r="H8" s="1550" t="s">
        <v>1259</v>
      </c>
      <c r="I8" s="1550" t="s">
        <v>1260</v>
      </c>
      <c r="J8" s="1547" t="s">
        <v>1261</v>
      </c>
      <c r="K8" s="1551">
        <v>0.94</v>
      </c>
      <c r="L8" s="1551">
        <v>1</v>
      </c>
      <c r="M8" s="1551">
        <v>0.95</v>
      </c>
      <c r="N8" s="1551">
        <v>1</v>
      </c>
    </row>
    <row r="9" spans="1:14" ht="24" x14ac:dyDescent="0.25">
      <c r="A9" s="1552" t="s">
        <v>1262</v>
      </c>
      <c r="B9" s="1553">
        <v>43891</v>
      </c>
      <c r="C9" s="1554" t="s">
        <v>1124</v>
      </c>
      <c r="D9" s="1554" t="s">
        <v>1263</v>
      </c>
      <c r="E9" s="1555">
        <v>1850688462.1700001</v>
      </c>
      <c r="F9" s="1556">
        <v>70</v>
      </c>
      <c r="G9" s="1555">
        <v>26438406.602428574</v>
      </c>
      <c r="H9" s="1557" t="s">
        <v>1264</v>
      </c>
      <c r="I9" s="1554" t="s">
        <v>535</v>
      </c>
      <c r="J9" s="1554" t="s">
        <v>1265</v>
      </c>
      <c r="K9" s="1558">
        <v>0.78</v>
      </c>
      <c r="L9" s="1558">
        <v>0.99</v>
      </c>
      <c r="M9" s="1558">
        <v>0.78</v>
      </c>
      <c r="N9" s="1558">
        <v>0.86</v>
      </c>
    </row>
    <row r="10" spans="1:14" ht="24" x14ac:dyDescent="0.25">
      <c r="A10" s="1545" t="s">
        <v>1266</v>
      </c>
      <c r="B10" s="1546">
        <v>43922</v>
      </c>
      <c r="C10" s="1547" t="s">
        <v>1267</v>
      </c>
      <c r="D10" s="1547" t="s">
        <v>1268</v>
      </c>
      <c r="E10" s="1548">
        <v>2813063784.7600002</v>
      </c>
      <c r="F10" s="1549" t="s">
        <v>1269</v>
      </c>
      <c r="G10" s="1549" t="s">
        <v>1269</v>
      </c>
      <c r="H10" s="1550" t="s">
        <v>1270</v>
      </c>
      <c r="I10" s="1547" t="s">
        <v>535</v>
      </c>
      <c r="J10" s="1547" t="s">
        <v>1261</v>
      </c>
      <c r="K10" s="1551">
        <v>0.79479999999999995</v>
      </c>
      <c r="L10" s="1551" t="s">
        <v>1269</v>
      </c>
      <c r="M10" s="1551">
        <v>0.79479999999999995</v>
      </c>
      <c r="N10" s="1551">
        <v>1</v>
      </c>
    </row>
    <row r="11" spans="1:14" ht="24" x14ac:dyDescent="0.25">
      <c r="A11" s="1552" t="s">
        <v>1272</v>
      </c>
      <c r="B11" s="1553">
        <v>44440</v>
      </c>
      <c r="C11" s="1554" t="s">
        <v>1267</v>
      </c>
      <c r="D11" s="1554" t="s">
        <v>1273</v>
      </c>
      <c r="E11" s="1555">
        <v>673991408.10000002</v>
      </c>
      <c r="F11" s="1556" t="s">
        <v>1269</v>
      </c>
      <c r="G11" s="1556" t="s">
        <v>1269</v>
      </c>
      <c r="H11" s="1559" t="s">
        <v>1274</v>
      </c>
      <c r="I11" s="1557" t="s">
        <v>1275</v>
      </c>
      <c r="J11" s="1557" t="s">
        <v>1265</v>
      </c>
      <c r="K11" s="1558">
        <v>0.73</v>
      </c>
      <c r="L11" s="1558" t="s">
        <v>1269</v>
      </c>
      <c r="M11" s="1558">
        <v>0.72</v>
      </c>
      <c r="N11" s="1558">
        <v>1</v>
      </c>
    </row>
    <row r="12" spans="1:14" ht="24" x14ac:dyDescent="0.25">
      <c r="A12" s="1545" t="s">
        <v>1276</v>
      </c>
      <c r="B12" s="1546">
        <v>44470</v>
      </c>
      <c r="C12" s="1547" t="s">
        <v>1124</v>
      </c>
      <c r="D12" s="1547" t="s">
        <v>512</v>
      </c>
      <c r="E12" s="1548">
        <v>3401984737.4200001</v>
      </c>
      <c r="F12" s="1549">
        <v>120</v>
      </c>
      <c r="G12" s="1548">
        <v>28349872.811833333</v>
      </c>
      <c r="H12" s="1560" t="s">
        <v>1089</v>
      </c>
      <c r="I12" s="1547" t="s">
        <v>535</v>
      </c>
      <c r="J12" s="1547" t="s">
        <v>1261</v>
      </c>
      <c r="K12" s="1551">
        <v>0.66</v>
      </c>
      <c r="L12" s="1551">
        <v>0.97</v>
      </c>
      <c r="M12" s="1551">
        <v>0.81</v>
      </c>
      <c r="N12" s="1551">
        <v>1</v>
      </c>
    </row>
    <row r="13" spans="1:14" ht="24" x14ac:dyDescent="0.25">
      <c r="A13" s="1552" t="s">
        <v>1277</v>
      </c>
      <c r="B13" s="1553">
        <v>44531</v>
      </c>
      <c r="C13" s="1554" t="s">
        <v>1124</v>
      </c>
      <c r="D13" s="1554" t="s">
        <v>1268</v>
      </c>
      <c r="E13" s="1555">
        <v>4130930815.0300002</v>
      </c>
      <c r="F13" s="1556">
        <v>142</v>
      </c>
      <c r="G13" s="1555">
        <v>29091062.077676058</v>
      </c>
      <c r="H13" s="1557" t="s">
        <v>1278</v>
      </c>
      <c r="I13" s="1554" t="s">
        <v>545</v>
      </c>
      <c r="J13" s="1554" t="s">
        <v>1261</v>
      </c>
      <c r="K13" s="1558">
        <v>0.98</v>
      </c>
      <c r="L13" s="1558">
        <v>1</v>
      </c>
      <c r="M13" s="1558">
        <v>0.98</v>
      </c>
      <c r="N13" s="1558">
        <v>1</v>
      </c>
    </row>
    <row r="14" spans="1:14" ht="24" x14ac:dyDescent="0.25">
      <c r="A14" s="1545" t="s">
        <v>1279</v>
      </c>
      <c r="B14" s="1546">
        <v>44896</v>
      </c>
      <c r="C14" s="1547" t="s">
        <v>1124</v>
      </c>
      <c r="D14" s="1547" t="s">
        <v>1263</v>
      </c>
      <c r="E14" s="1548">
        <v>1780427241.3699999</v>
      </c>
      <c r="F14" s="1549">
        <v>61</v>
      </c>
      <c r="G14" s="1548">
        <v>29187331.825737704</v>
      </c>
      <c r="H14" s="1550" t="s">
        <v>1280</v>
      </c>
      <c r="I14" s="1547" t="s">
        <v>1281</v>
      </c>
      <c r="J14" s="1547" t="s">
        <v>1265</v>
      </c>
      <c r="K14" s="1551">
        <v>0.93</v>
      </c>
      <c r="L14" s="1551">
        <v>1</v>
      </c>
      <c r="M14" s="1551">
        <v>0.82</v>
      </c>
      <c r="N14" s="1551">
        <v>1</v>
      </c>
    </row>
    <row r="15" spans="1:14" ht="24" x14ac:dyDescent="0.25">
      <c r="A15" s="1552" t="s">
        <v>1282</v>
      </c>
      <c r="B15" s="1553">
        <v>45200</v>
      </c>
      <c r="C15" s="1554" t="s">
        <v>1124</v>
      </c>
      <c r="D15" s="1554" t="s">
        <v>1273</v>
      </c>
      <c r="E15" s="1555">
        <v>6685342377.0299997</v>
      </c>
      <c r="F15" s="1556">
        <v>168</v>
      </c>
      <c r="G15" s="1555">
        <v>39793704.625178568</v>
      </c>
      <c r="H15" s="1557" t="s">
        <v>1283</v>
      </c>
      <c r="I15" s="1554" t="s">
        <v>1284</v>
      </c>
      <c r="J15" s="1554" t="s">
        <v>1285</v>
      </c>
      <c r="K15" s="1558">
        <v>0.77</v>
      </c>
      <c r="L15" s="1558">
        <v>0.81</v>
      </c>
      <c r="M15" s="1558">
        <v>0.78</v>
      </c>
      <c r="N15" s="1558">
        <v>1</v>
      </c>
    </row>
    <row r="16" spans="1:14" ht="24" x14ac:dyDescent="0.25">
      <c r="A16" s="1545" t="s">
        <v>1286</v>
      </c>
      <c r="B16" s="1546">
        <v>45200</v>
      </c>
      <c r="C16" s="1547" t="s">
        <v>1124</v>
      </c>
      <c r="D16" s="1547" t="s">
        <v>1263</v>
      </c>
      <c r="E16" s="1548">
        <v>4741914421.6599998</v>
      </c>
      <c r="F16" s="1549">
        <v>120</v>
      </c>
      <c r="G16" s="1548">
        <v>39515953.513833329</v>
      </c>
      <c r="H16" s="1550" t="s">
        <v>1287</v>
      </c>
      <c r="I16" s="1547" t="s">
        <v>1284</v>
      </c>
      <c r="J16" s="1547" t="s">
        <v>1285</v>
      </c>
      <c r="K16" s="1551">
        <v>0.85</v>
      </c>
      <c r="L16" s="1551">
        <v>0.98</v>
      </c>
      <c r="M16" s="1551">
        <v>0.96</v>
      </c>
      <c r="N16" s="1551">
        <v>0.87</v>
      </c>
    </row>
    <row r="17" spans="1:14" ht="24" x14ac:dyDescent="0.25">
      <c r="A17" s="1552" t="s">
        <v>1288</v>
      </c>
      <c r="B17" s="1553">
        <v>45261</v>
      </c>
      <c r="C17" s="1554" t="s">
        <v>1124</v>
      </c>
      <c r="D17" s="1554" t="s">
        <v>1268</v>
      </c>
      <c r="E17" s="1555">
        <v>5233980657.1800003</v>
      </c>
      <c r="F17" s="1556">
        <v>180</v>
      </c>
      <c r="G17" s="1555">
        <v>29077670.317666668</v>
      </c>
      <c r="H17" s="1557" t="s">
        <v>1289</v>
      </c>
      <c r="I17" s="1554" t="s">
        <v>1290</v>
      </c>
      <c r="J17" s="1554" t="s">
        <v>1285</v>
      </c>
      <c r="K17" s="1558">
        <v>0.8</v>
      </c>
      <c r="L17" s="1558">
        <v>0.03</v>
      </c>
      <c r="M17" s="1558">
        <v>0.38</v>
      </c>
      <c r="N17" s="1558">
        <v>0.52</v>
      </c>
    </row>
    <row r="18" spans="1:14" ht="24" x14ac:dyDescent="0.25">
      <c r="A18" s="1561" t="s">
        <v>1291</v>
      </c>
      <c r="B18" s="1562">
        <v>45323</v>
      </c>
      <c r="C18" s="1563" t="s">
        <v>1124</v>
      </c>
      <c r="D18" s="1563" t="s">
        <v>1273</v>
      </c>
      <c r="E18" s="1564">
        <v>1159676769.9400001</v>
      </c>
      <c r="F18" s="1565">
        <v>40</v>
      </c>
      <c r="G18" s="1564">
        <v>28991919.25</v>
      </c>
      <c r="H18" s="1566" t="s">
        <v>1233</v>
      </c>
      <c r="I18" s="1563" t="s">
        <v>1212</v>
      </c>
      <c r="J18" s="1563" t="s">
        <v>1265</v>
      </c>
      <c r="K18" s="1567">
        <v>0.57999999999999996</v>
      </c>
      <c r="L18" s="1567">
        <v>0.99</v>
      </c>
      <c r="M18" s="1567">
        <v>0.8</v>
      </c>
      <c r="N18" s="1567">
        <v>0.9</v>
      </c>
    </row>
    <row r="19" spans="1:14" ht="22.5" x14ac:dyDescent="0.25">
      <c r="A19" s="1568" t="s">
        <v>1634</v>
      </c>
      <c r="B19" s="1569">
        <v>44917</v>
      </c>
      <c r="C19" s="1570" t="s">
        <v>1090</v>
      </c>
      <c r="D19" s="1571" t="s">
        <v>1273</v>
      </c>
      <c r="E19" s="1572">
        <v>4321309303.3299999</v>
      </c>
      <c r="F19" s="1570">
        <v>140</v>
      </c>
      <c r="G19" s="1555">
        <v>30866495.02</v>
      </c>
      <c r="H19" s="1570" t="s">
        <v>1292</v>
      </c>
      <c r="I19" s="1573" t="s">
        <v>1293</v>
      </c>
      <c r="J19" s="1570" t="s">
        <v>1271</v>
      </c>
      <c r="K19" s="1574" t="s">
        <v>1269</v>
      </c>
      <c r="L19" s="1558">
        <v>0.84</v>
      </c>
      <c r="M19" s="1574">
        <v>0.83</v>
      </c>
      <c r="N19" s="1574">
        <v>0.85</v>
      </c>
    </row>
    <row r="20" spans="1:14" ht="22.5" x14ac:dyDescent="0.25">
      <c r="A20" s="1575" t="s">
        <v>1294</v>
      </c>
      <c r="B20" s="1576">
        <v>45295</v>
      </c>
      <c r="C20" s="1577" t="s">
        <v>1295</v>
      </c>
      <c r="D20" s="1578" t="s">
        <v>1273</v>
      </c>
      <c r="E20" s="1579">
        <v>601596068.07000005</v>
      </c>
      <c r="F20" s="1577">
        <v>20</v>
      </c>
      <c r="G20" s="1548">
        <f>E20/F20</f>
        <v>30079803.403500002</v>
      </c>
      <c r="H20" s="1577" t="s">
        <v>1296</v>
      </c>
      <c r="I20" s="1580" t="s">
        <v>638</v>
      </c>
      <c r="J20" s="1577" t="s">
        <v>1265</v>
      </c>
      <c r="K20" s="1567" t="s">
        <v>1269</v>
      </c>
      <c r="L20" s="1581">
        <v>0.59</v>
      </c>
      <c r="M20" s="1581">
        <v>0.59</v>
      </c>
      <c r="N20" s="1581">
        <v>0.96</v>
      </c>
    </row>
    <row r="21" spans="1:14" ht="22.5" x14ac:dyDescent="0.25">
      <c r="A21" s="1568" t="s">
        <v>1297</v>
      </c>
      <c r="B21" s="1569">
        <v>45551</v>
      </c>
      <c r="C21" s="1570" t="s">
        <v>1124</v>
      </c>
      <c r="D21" s="1571" t="s">
        <v>1273</v>
      </c>
      <c r="E21" s="1572">
        <v>6150009727.9499998</v>
      </c>
      <c r="F21" s="1570">
        <v>212</v>
      </c>
      <c r="G21" s="1555">
        <f>E21/F21</f>
        <v>29009479.848820753</v>
      </c>
      <c r="H21" s="1570" t="s">
        <v>1298</v>
      </c>
      <c r="I21" s="1573" t="s">
        <v>1299</v>
      </c>
      <c r="J21" s="1570" t="s">
        <v>1271</v>
      </c>
      <c r="K21" s="1574">
        <v>0.44</v>
      </c>
      <c r="L21" s="1574">
        <v>0.27</v>
      </c>
      <c r="M21" s="1574">
        <v>0.32</v>
      </c>
      <c r="N21" s="1574">
        <v>0.3</v>
      </c>
    </row>
    <row r="22" spans="1:14" ht="22.5" x14ac:dyDescent="0.25">
      <c r="A22" s="1575" t="s">
        <v>1300</v>
      </c>
      <c r="B22" s="1576">
        <v>45620</v>
      </c>
      <c r="C22" s="1577" t="s">
        <v>1124</v>
      </c>
      <c r="D22" s="1578" t="s">
        <v>512</v>
      </c>
      <c r="E22" s="1579">
        <v>7340732680.5100002</v>
      </c>
      <c r="F22" s="1577">
        <v>192</v>
      </c>
      <c r="G22" s="1548">
        <f>E22/F22</f>
        <v>38232982.710989587</v>
      </c>
      <c r="H22" s="1577" t="s">
        <v>1301</v>
      </c>
      <c r="I22" s="1580" t="s">
        <v>518</v>
      </c>
      <c r="J22" s="1577" t="s">
        <v>1285</v>
      </c>
      <c r="K22" s="1581">
        <v>0.19</v>
      </c>
      <c r="L22" s="1581">
        <v>0.04</v>
      </c>
      <c r="M22" s="1581">
        <v>7.0000000000000007E-2</v>
      </c>
      <c r="N22" s="1581">
        <v>0.11</v>
      </c>
    </row>
    <row r="23" spans="1:14" ht="22.5" x14ac:dyDescent="0.25">
      <c r="A23" s="1568" t="s">
        <v>1340</v>
      </c>
      <c r="B23" s="1569">
        <v>45547</v>
      </c>
      <c r="C23" s="1570" t="s">
        <v>1124</v>
      </c>
      <c r="D23" s="1571" t="s">
        <v>1273</v>
      </c>
      <c r="E23" s="1572">
        <v>4423907669.96</v>
      </c>
      <c r="F23" s="1570">
        <v>120</v>
      </c>
      <c r="G23" s="1555">
        <f>E23/F23</f>
        <v>36865897.249666668</v>
      </c>
      <c r="H23" s="1570" t="s">
        <v>1341</v>
      </c>
      <c r="I23" s="1573" t="s">
        <v>1284</v>
      </c>
      <c r="J23" s="1570" t="s">
        <v>1285</v>
      </c>
      <c r="K23" s="1574">
        <v>0.13</v>
      </c>
      <c r="L23" s="1574">
        <v>5.7000000000000002E-2</v>
      </c>
      <c r="M23" s="1574">
        <v>7.5999999999999998E-2</v>
      </c>
      <c r="N23" s="1574">
        <v>7.0000000000000007E-2</v>
      </c>
    </row>
    <row r="24" spans="1:14" ht="22.5" x14ac:dyDescent="0.25">
      <c r="A24" s="1575" t="s">
        <v>1635</v>
      </c>
      <c r="B24" s="1576">
        <v>45642</v>
      </c>
      <c r="C24" s="1577" t="s">
        <v>1090</v>
      </c>
      <c r="D24" s="1578" t="s">
        <v>1273</v>
      </c>
      <c r="E24" s="1579">
        <v>4506142463.2200003</v>
      </c>
      <c r="F24" s="1577">
        <v>143</v>
      </c>
      <c r="G24" s="1548">
        <f>E24/F24</f>
        <v>31511485.756783217</v>
      </c>
      <c r="H24" s="1577" t="s">
        <v>1123</v>
      </c>
      <c r="I24" s="1683" t="s">
        <v>410</v>
      </c>
      <c r="J24" s="1577" t="s">
        <v>1271</v>
      </c>
      <c r="K24" s="1581" t="s">
        <v>1269</v>
      </c>
      <c r="L24" s="1551">
        <v>5.5E-2</v>
      </c>
      <c r="M24" s="1581">
        <v>5.5E-2</v>
      </c>
      <c r="N24" s="1581">
        <v>0.09</v>
      </c>
    </row>
  </sheetData>
  <mergeCells count="5">
    <mergeCell ref="A1:L1"/>
    <mergeCell ref="A2:L2"/>
    <mergeCell ref="A3:L3"/>
    <mergeCell ref="A4:L4"/>
    <mergeCell ref="A5:L5"/>
  </mergeCells>
  <pageMargins left="0.7" right="0.7" top="0.75" bottom="0.75" header="0.3" footer="0.3"/>
  <pageSetup paperSize="9" scale="3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9"/>
  <sheetViews>
    <sheetView zoomScale="80" zoomScaleNormal="80" workbookViewId="0">
      <selection activeCell="F11" sqref="F11"/>
    </sheetView>
  </sheetViews>
  <sheetFormatPr baseColWidth="10" defaultColWidth="11.42578125" defaultRowHeight="15" x14ac:dyDescent="0.25"/>
  <cols>
    <col min="1" max="1" width="11.42578125" style="721"/>
    <col min="2" max="2" width="33.42578125" style="721" customWidth="1"/>
    <col min="3" max="3" width="23.28515625" style="721" customWidth="1"/>
    <col min="4" max="4" width="29.42578125" style="721" customWidth="1"/>
    <col min="5" max="5" width="12.7109375" style="721" customWidth="1"/>
    <col min="6" max="16384" width="11.42578125" style="721"/>
  </cols>
  <sheetData>
    <row r="1" spans="1:4" s="621" customFormat="1" ht="12.75" customHeight="1" x14ac:dyDescent="0.2">
      <c r="A1" s="620"/>
      <c r="B1" s="1965" t="s">
        <v>0</v>
      </c>
      <c r="C1" s="1965"/>
      <c r="D1" s="1965"/>
    </row>
    <row r="2" spans="1:4" s="621" customFormat="1" x14ac:dyDescent="0.2">
      <c r="A2" s="620"/>
      <c r="B2" s="1965" t="s">
        <v>420</v>
      </c>
      <c r="C2" s="1965"/>
      <c r="D2" s="1965"/>
    </row>
    <row r="3" spans="1:4" s="621" customFormat="1" ht="12.75" customHeight="1" x14ac:dyDescent="0.2">
      <c r="A3" s="620"/>
      <c r="B3" s="1965" t="s">
        <v>1354</v>
      </c>
      <c r="C3" s="1965"/>
      <c r="D3" s="1965"/>
    </row>
    <row r="4" spans="1:4" s="622" customFormat="1" ht="8.1" customHeight="1" thickBot="1" x14ac:dyDescent="0.3">
      <c r="B4" s="634"/>
      <c r="C4" s="634"/>
      <c r="D4" s="634"/>
    </row>
    <row r="5" spans="1:4" s="622" customFormat="1" ht="45.75" customHeight="1" thickBot="1" x14ac:dyDescent="0.3">
      <c r="B5" s="1962" t="s">
        <v>521</v>
      </c>
      <c r="C5" s="1963"/>
      <c r="D5" s="1964"/>
    </row>
    <row r="6" spans="1:4" x14ac:dyDescent="0.25">
      <c r="B6" s="722"/>
      <c r="C6" s="722"/>
      <c r="D6" s="722"/>
    </row>
    <row r="7" spans="1:4" x14ac:dyDescent="0.25">
      <c r="B7" s="1474" t="s">
        <v>81</v>
      </c>
      <c r="C7" s="1474" t="s">
        <v>333</v>
      </c>
      <c r="D7" s="1474" t="s">
        <v>334</v>
      </c>
    </row>
    <row r="8" spans="1:4" x14ac:dyDescent="0.25">
      <c r="B8" s="1475" t="s">
        <v>1060</v>
      </c>
      <c r="C8" s="1476">
        <v>21</v>
      </c>
      <c r="D8" s="1594">
        <v>356543725.37</v>
      </c>
    </row>
    <row r="9" spans="1:4" x14ac:dyDescent="0.25">
      <c r="B9" s="1475" t="s">
        <v>1061</v>
      </c>
      <c r="C9" s="1476">
        <v>1</v>
      </c>
      <c r="D9" s="1594">
        <v>14271651.66</v>
      </c>
    </row>
    <row r="10" spans="1:4" x14ac:dyDescent="0.25">
      <c r="B10" s="1475" t="s">
        <v>321</v>
      </c>
      <c r="C10" s="1476">
        <v>6</v>
      </c>
      <c r="D10" s="1594">
        <v>98529840.859999999</v>
      </c>
    </row>
    <row r="11" spans="1:4" x14ac:dyDescent="0.25">
      <c r="B11" s="1475" t="s">
        <v>1062</v>
      </c>
      <c r="C11" s="1476">
        <v>35</v>
      </c>
      <c r="D11" s="1594">
        <v>747159785.95999992</v>
      </c>
    </row>
    <row r="12" spans="1:4" x14ac:dyDescent="0.25">
      <c r="B12" s="1475" t="s">
        <v>1063</v>
      </c>
      <c r="C12" s="1476">
        <v>36</v>
      </c>
      <c r="D12" s="1594">
        <v>693562759.0799998</v>
      </c>
    </row>
    <row r="13" spans="1:4" x14ac:dyDescent="0.25">
      <c r="B13" s="1475" t="s">
        <v>88</v>
      </c>
      <c r="C13" s="1476">
        <v>13</v>
      </c>
      <c r="D13" s="1594">
        <v>0</v>
      </c>
    </row>
    <row r="14" spans="1:4" x14ac:dyDescent="0.25">
      <c r="B14" s="1475" t="s">
        <v>1064</v>
      </c>
      <c r="C14" s="1477">
        <v>138</v>
      </c>
      <c r="D14" s="1594">
        <v>2431074747.5299993</v>
      </c>
    </row>
    <row r="15" spans="1:4" x14ac:dyDescent="0.25">
      <c r="B15" s="1478" t="s">
        <v>1355</v>
      </c>
      <c r="C15" s="1477">
        <v>46</v>
      </c>
      <c r="D15" s="1594">
        <v>872269823.68999994</v>
      </c>
    </row>
    <row r="16" spans="1:4" x14ac:dyDescent="0.25">
      <c r="B16" s="1475" t="s">
        <v>1065</v>
      </c>
      <c r="C16" s="1476">
        <v>17</v>
      </c>
      <c r="D16" s="1594">
        <v>323978329.23000002</v>
      </c>
    </row>
    <row r="17" spans="2:4" x14ac:dyDescent="0.25">
      <c r="B17" s="1475" t="s">
        <v>232</v>
      </c>
      <c r="C17" s="1476">
        <v>20</v>
      </c>
      <c r="D17" s="1594">
        <v>312182285.91000003</v>
      </c>
    </row>
    <row r="18" spans="2:4" x14ac:dyDescent="0.25">
      <c r="B18" s="1475" t="s">
        <v>1303</v>
      </c>
      <c r="C18" s="1476">
        <v>2</v>
      </c>
      <c r="D18" s="1594">
        <v>29567771.670000002</v>
      </c>
    </row>
    <row r="19" spans="2:4" x14ac:dyDescent="0.25">
      <c r="B19" s="1475" t="s">
        <v>1066</v>
      </c>
      <c r="C19" s="1476">
        <v>42</v>
      </c>
      <c r="D19" s="1594">
        <v>766791673.18000019</v>
      </c>
    </row>
    <row r="20" spans="2:4" x14ac:dyDescent="0.25">
      <c r="B20" s="1475" t="s">
        <v>1067</v>
      </c>
      <c r="C20" s="1476">
        <v>1</v>
      </c>
      <c r="D20" s="1594">
        <v>13950000</v>
      </c>
    </row>
    <row r="21" spans="2:4" x14ac:dyDescent="0.25">
      <c r="B21" s="1475" t="s">
        <v>1068</v>
      </c>
      <c r="C21" s="1476">
        <v>27</v>
      </c>
      <c r="D21" s="1594">
        <v>522044050.04000002</v>
      </c>
    </row>
    <row r="22" spans="2:4" x14ac:dyDescent="0.25">
      <c r="B22" s="1475" t="s">
        <v>1069</v>
      </c>
      <c r="C22" s="1476">
        <v>30</v>
      </c>
      <c r="D22" s="1594">
        <v>528805369.02000004</v>
      </c>
    </row>
    <row r="23" spans="2:4" x14ac:dyDescent="0.25">
      <c r="B23" s="1475" t="s">
        <v>1304</v>
      </c>
      <c r="C23" s="1476">
        <v>1</v>
      </c>
      <c r="D23" s="1594">
        <v>27298834.289999999</v>
      </c>
    </row>
    <row r="24" spans="2:4" x14ac:dyDescent="0.25">
      <c r="B24" s="1475" t="s">
        <v>1070</v>
      </c>
      <c r="C24" s="1476">
        <v>16</v>
      </c>
      <c r="D24" s="1594">
        <v>275056199.00999993</v>
      </c>
    </row>
    <row r="25" spans="2:4" x14ac:dyDescent="0.25">
      <c r="B25" s="1475" t="s">
        <v>1071</v>
      </c>
      <c r="C25" s="1476">
        <v>71</v>
      </c>
      <c r="D25" s="1594">
        <v>1330932335.3</v>
      </c>
    </row>
    <row r="26" spans="2:4" x14ac:dyDescent="0.25">
      <c r="B26" s="1475" t="s">
        <v>1072</v>
      </c>
      <c r="C26" s="1476">
        <v>1136</v>
      </c>
      <c r="D26" s="1594">
        <v>21567209304.210049</v>
      </c>
    </row>
    <row r="27" spans="2:4" x14ac:dyDescent="0.25">
      <c r="B27" s="1475" t="s">
        <v>138</v>
      </c>
      <c r="C27" s="1476">
        <v>58</v>
      </c>
      <c r="D27" s="1594">
        <v>1352998390.1200001</v>
      </c>
    </row>
    <row r="28" spans="2:4" x14ac:dyDescent="0.25">
      <c r="B28" s="1475" t="s">
        <v>512</v>
      </c>
      <c r="C28" s="1476">
        <v>199</v>
      </c>
      <c r="D28" s="1594">
        <v>3788375427.6502995</v>
      </c>
    </row>
    <row r="29" spans="2:4" x14ac:dyDescent="0.25">
      <c r="B29" s="1483" t="s">
        <v>1305</v>
      </c>
      <c r="C29" s="1484">
        <v>1916</v>
      </c>
      <c r="D29" s="1595">
        <v>36052602303.780266</v>
      </c>
    </row>
  </sheetData>
  <mergeCells count="4">
    <mergeCell ref="B5:D5"/>
    <mergeCell ref="B1:D1"/>
    <mergeCell ref="B3:D3"/>
    <mergeCell ref="B2:D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4"/>
  <sheetViews>
    <sheetView showGridLines="0" tabSelected="1" view="pageBreakPreview" zoomScale="90" zoomScaleNormal="80" zoomScaleSheetLayoutView="90" workbookViewId="0">
      <selection activeCell="I11" sqref="I11"/>
    </sheetView>
  </sheetViews>
  <sheetFormatPr baseColWidth="10" defaultColWidth="11.42578125" defaultRowHeight="15" x14ac:dyDescent="0.25"/>
  <cols>
    <col min="1" max="1" width="6.42578125" style="577" customWidth="1"/>
    <col min="2" max="2" width="15.28515625" style="577" customWidth="1"/>
    <col min="3" max="3" width="80.5703125" style="577" customWidth="1"/>
    <col min="4" max="4" width="13.42578125" style="583" customWidth="1"/>
    <col min="5" max="5" width="20" style="578" bestFit="1" customWidth="1"/>
    <col min="6" max="6" width="16.85546875" style="583" customWidth="1"/>
    <col min="7" max="7" width="19.42578125" style="578" customWidth="1"/>
    <col min="8" max="8" width="11.42578125" style="577"/>
    <col min="9" max="9" width="19.5703125" style="577" customWidth="1"/>
    <col min="10" max="10" width="11.42578125" style="577"/>
    <col min="11" max="11" width="14.7109375" style="577" customWidth="1"/>
    <col min="12" max="16384" width="11.42578125" style="577"/>
  </cols>
  <sheetData>
    <row r="1" spans="1:12" s="341" customFormat="1" ht="12.75" customHeight="1" x14ac:dyDescent="0.2">
      <c r="A1" s="1966" t="s">
        <v>0</v>
      </c>
      <c r="B1" s="1966"/>
      <c r="C1" s="1966"/>
      <c r="D1" s="1966"/>
      <c r="E1" s="1966"/>
      <c r="F1" s="1966"/>
      <c r="G1" s="1966"/>
      <c r="H1" s="550"/>
      <c r="I1" s="550"/>
      <c r="J1" s="550"/>
      <c r="K1" s="550"/>
      <c r="L1" s="551"/>
    </row>
    <row r="2" spans="1:12" s="341" customFormat="1" ht="12.75" customHeight="1" x14ac:dyDescent="0.2">
      <c r="A2" s="1966" t="s">
        <v>420</v>
      </c>
      <c r="B2" s="1966"/>
      <c r="C2" s="1966"/>
      <c r="D2" s="1966"/>
      <c r="E2" s="1966"/>
      <c r="F2" s="1966"/>
      <c r="G2" s="1966"/>
      <c r="H2" s="550"/>
      <c r="I2" s="550"/>
      <c r="J2" s="550"/>
      <c r="K2" s="550"/>
      <c r="L2" s="551"/>
    </row>
    <row r="3" spans="1:12" s="341" customFormat="1" ht="12.75" customHeight="1" x14ac:dyDescent="0.2">
      <c r="A3" s="1966" t="s">
        <v>1503</v>
      </c>
      <c r="B3" s="1966"/>
      <c r="C3" s="1966"/>
      <c r="D3" s="1966"/>
      <c r="E3" s="1966"/>
      <c r="F3" s="1966"/>
      <c r="G3" s="1966"/>
      <c r="H3" s="550"/>
      <c r="I3" s="550"/>
      <c r="J3" s="550"/>
      <c r="K3" s="550"/>
      <c r="L3" s="551"/>
    </row>
    <row r="4" spans="1:12" s="341" customFormat="1" ht="12.75" customHeight="1" thickBot="1" x14ac:dyDescent="0.25">
      <c r="A4" s="559"/>
      <c r="B4" s="559"/>
      <c r="C4" s="559"/>
      <c r="D4" s="582"/>
      <c r="E4" s="580"/>
      <c r="F4" s="582"/>
      <c r="G4" s="580"/>
      <c r="H4" s="550"/>
      <c r="I4" s="550"/>
      <c r="J4" s="550"/>
      <c r="K4" s="550"/>
      <c r="L4" s="551"/>
    </row>
    <row r="5" spans="1:12" s="341" customFormat="1" ht="12.75" customHeight="1" x14ac:dyDescent="0.2">
      <c r="A5" s="1967" t="s">
        <v>262</v>
      </c>
      <c r="B5" s="1968"/>
      <c r="C5" s="1968"/>
      <c r="D5" s="1968"/>
      <c r="E5" s="1968"/>
      <c r="F5" s="1968"/>
      <c r="G5" s="1969"/>
      <c r="H5" s="550"/>
      <c r="I5" s="550"/>
      <c r="J5" s="550"/>
      <c r="K5" s="550"/>
      <c r="L5" s="551"/>
    </row>
    <row r="6" spans="1:12" s="548" customFormat="1" ht="16.5" customHeight="1" thickBot="1" x14ac:dyDescent="0.25">
      <c r="A6" s="1970" t="s">
        <v>389</v>
      </c>
      <c r="B6" s="1971"/>
      <c r="C6" s="1971"/>
      <c r="D6" s="1971"/>
      <c r="E6" s="1971"/>
      <c r="F6" s="1971"/>
      <c r="G6" s="1972"/>
    </row>
    <row r="7" spans="1:12" s="548" customFormat="1" ht="12.75" x14ac:dyDescent="0.2">
      <c r="A7" s="549"/>
      <c r="B7" s="549"/>
      <c r="C7" s="549"/>
      <c r="D7" s="582"/>
      <c r="E7" s="580"/>
      <c r="F7" s="582"/>
      <c r="G7" s="580"/>
    </row>
    <row r="8" spans="1:12" s="548" customFormat="1" ht="12.75" x14ac:dyDescent="0.2">
      <c r="A8" s="549"/>
      <c r="B8" s="549"/>
      <c r="C8" s="549"/>
      <c r="D8" s="582"/>
      <c r="E8" s="580"/>
      <c r="F8" s="584"/>
      <c r="G8" s="581"/>
    </row>
    <row r="9" spans="1:12" s="545" customFormat="1" x14ac:dyDescent="0.25">
      <c r="A9" s="579" t="s">
        <v>390</v>
      </c>
      <c r="B9" s="728" t="s">
        <v>391</v>
      </c>
      <c r="C9" s="728" t="s">
        <v>397</v>
      </c>
      <c r="D9" s="729" t="s">
        <v>398</v>
      </c>
      <c r="E9" s="730" t="s">
        <v>399</v>
      </c>
      <c r="F9" s="729" t="s">
        <v>400</v>
      </c>
      <c r="G9" s="730" t="s">
        <v>401</v>
      </c>
    </row>
    <row r="10" spans="1:12" x14ac:dyDescent="0.25">
      <c r="A10" s="1115">
        <v>1</v>
      </c>
      <c r="B10" s="744">
        <v>3101626626</v>
      </c>
      <c r="C10" s="744" t="s">
        <v>1306</v>
      </c>
      <c r="D10" s="731"/>
      <c r="E10" s="732"/>
      <c r="F10" s="1122">
        <v>2</v>
      </c>
      <c r="G10" s="732">
        <v>23120000</v>
      </c>
      <c r="H10" s="545"/>
      <c r="I10" s="545"/>
      <c r="J10" s="545"/>
      <c r="K10" s="545"/>
    </row>
    <row r="11" spans="1:12" x14ac:dyDescent="0.25">
      <c r="A11" s="577">
        <v>2</v>
      </c>
      <c r="B11" s="745">
        <v>3101719421</v>
      </c>
      <c r="C11" s="745" t="s">
        <v>736</v>
      </c>
      <c r="D11" s="727"/>
      <c r="E11" s="733"/>
      <c r="F11" s="734">
        <v>3</v>
      </c>
      <c r="G11" s="733">
        <v>27689000</v>
      </c>
      <c r="H11" s="545"/>
      <c r="I11" s="545"/>
      <c r="J11" s="545"/>
      <c r="K11" s="545"/>
    </row>
    <row r="12" spans="1:12" x14ac:dyDescent="0.25">
      <c r="A12" s="577">
        <v>3</v>
      </c>
      <c r="B12" s="745">
        <v>3101826802</v>
      </c>
      <c r="C12" s="745" t="s">
        <v>914</v>
      </c>
      <c r="D12" s="727"/>
      <c r="E12" s="733"/>
      <c r="F12" s="734">
        <v>27</v>
      </c>
      <c r="G12" s="733">
        <v>251472000</v>
      </c>
      <c r="H12" s="545"/>
      <c r="I12" s="545"/>
      <c r="J12" s="545"/>
      <c r="K12" s="545"/>
    </row>
    <row r="13" spans="1:12" x14ac:dyDescent="0.25">
      <c r="A13" s="577">
        <v>4</v>
      </c>
      <c r="B13" s="745">
        <v>3102576303</v>
      </c>
      <c r="C13" s="745" t="s">
        <v>541</v>
      </c>
      <c r="D13" s="727">
        <v>10</v>
      </c>
      <c r="E13" s="733">
        <v>187009228.80000001</v>
      </c>
      <c r="F13" s="734">
        <v>23</v>
      </c>
      <c r="G13" s="733">
        <v>225976000</v>
      </c>
    </row>
    <row r="14" spans="1:12" x14ac:dyDescent="0.25">
      <c r="A14" s="577">
        <v>5</v>
      </c>
      <c r="B14" s="745">
        <v>3101175521</v>
      </c>
      <c r="C14" s="745" t="s">
        <v>392</v>
      </c>
      <c r="D14" s="727">
        <v>7</v>
      </c>
      <c r="E14" s="733">
        <v>127375275.86</v>
      </c>
      <c r="F14" s="734">
        <v>47</v>
      </c>
      <c r="G14" s="733">
        <v>463764000</v>
      </c>
    </row>
    <row r="15" spans="1:12" x14ac:dyDescent="0.25">
      <c r="A15" s="577">
        <v>6</v>
      </c>
      <c r="B15" s="745">
        <v>3101591858</v>
      </c>
      <c r="C15" s="745" t="s">
        <v>393</v>
      </c>
      <c r="D15" s="727">
        <v>5</v>
      </c>
      <c r="E15" s="733">
        <v>92488287.180000007</v>
      </c>
      <c r="F15" s="734">
        <v>42</v>
      </c>
      <c r="G15" s="733">
        <v>374432000</v>
      </c>
    </row>
    <row r="16" spans="1:12" x14ac:dyDescent="0.25">
      <c r="A16" s="577">
        <v>7</v>
      </c>
      <c r="B16" s="745">
        <v>3101568647</v>
      </c>
      <c r="C16" s="745" t="s">
        <v>641</v>
      </c>
      <c r="D16" s="727"/>
      <c r="E16" s="733"/>
      <c r="F16" s="734">
        <v>30</v>
      </c>
      <c r="G16" s="733">
        <v>285404000</v>
      </c>
    </row>
    <row r="17" spans="1:7" x14ac:dyDescent="0.25">
      <c r="A17" s="577">
        <v>8</v>
      </c>
      <c r="B17" s="745">
        <v>3101767487</v>
      </c>
      <c r="C17" s="745" t="s">
        <v>915</v>
      </c>
      <c r="D17" s="727"/>
      <c r="E17" s="733"/>
      <c r="F17" s="734">
        <v>13</v>
      </c>
      <c r="G17" s="733">
        <v>117633000</v>
      </c>
    </row>
    <row r="18" spans="1:7" x14ac:dyDescent="0.25">
      <c r="A18" s="577">
        <v>9</v>
      </c>
      <c r="B18" s="745">
        <v>3101371234</v>
      </c>
      <c r="C18" s="745" t="s">
        <v>916</v>
      </c>
      <c r="D18" s="727">
        <v>1</v>
      </c>
      <c r="E18" s="733">
        <v>17248216.739999998</v>
      </c>
      <c r="F18" s="734"/>
      <c r="G18" s="733"/>
    </row>
    <row r="19" spans="1:7" x14ac:dyDescent="0.25">
      <c r="A19" s="577">
        <v>10</v>
      </c>
      <c r="B19" s="745">
        <v>3101763413</v>
      </c>
      <c r="C19" s="745" t="s">
        <v>499</v>
      </c>
      <c r="D19" s="727">
        <v>2</v>
      </c>
      <c r="E19" s="733">
        <v>31138856.52</v>
      </c>
      <c r="F19" s="734">
        <v>41</v>
      </c>
      <c r="G19" s="733">
        <v>368300000</v>
      </c>
    </row>
    <row r="20" spans="1:7" x14ac:dyDescent="0.25">
      <c r="A20" s="577">
        <v>11</v>
      </c>
      <c r="B20" s="745">
        <v>3101394373</v>
      </c>
      <c r="C20" s="745" t="s">
        <v>768</v>
      </c>
      <c r="D20" s="727">
        <v>3</v>
      </c>
      <c r="E20" s="733">
        <v>49315289.939999998</v>
      </c>
      <c r="F20" s="734">
        <v>119</v>
      </c>
      <c r="G20" s="733">
        <v>1127052000</v>
      </c>
    </row>
    <row r="21" spans="1:7" ht="24" customHeight="1" x14ac:dyDescent="0.25">
      <c r="A21" s="577">
        <v>12</v>
      </c>
      <c r="B21" s="745">
        <v>3102609294</v>
      </c>
      <c r="C21" s="745" t="s">
        <v>769</v>
      </c>
      <c r="D21" s="727">
        <v>2</v>
      </c>
      <c r="E21" s="733">
        <v>36897855.049999997</v>
      </c>
      <c r="F21" s="734"/>
      <c r="G21" s="733"/>
    </row>
    <row r="22" spans="1:7" ht="18" customHeight="1" x14ac:dyDescent="0.25">
      <c r="A22" s="577">
        <v>13</v>
      </c>
      <c r="B22" s="745">
        <v>3102655183</v>
      </c>
      <c r="C22" s="745" t="s">
        <v>917</v>
      </c>
      <c r="D22" s="727">
        <v>4</v>
      </c>
      <c r="E22" s="733">
        <v>65733155.259999998</v>
      </c>
      <c r="F22" s="734">
        <v>14</v>
      </c>
      <c r="G22" s="733">
        <v>136463000</v>
      </c>
    </row>
    <row r="23" spans="1:7" x14ac:dyDescent="0.25">
      <c r="A23" s="577">
        <v>14</v>
      </c>
      <c r="B23" s="745">
        <v>3102864606</v>
      </c>
      <c r="C23" s="745" t="s">
        <v>918</v>
      </c>
      <c r="D23" s="727">
        <v>7</v>
      </c>
      <c r="E23" s="733">
        <v>137537734.03999999</v>
      </c>
      <c r="F23" s="734">
        <v>30</v>
      </c>
      <c r="G23" s="733">
        <v>283416000</v>
      </c>
    </row>
    <row r="24" spans="1:7" ht="15" customHeight="1" x14ac:dyDescent="0.25">
      <c r="A24" s="577">
        <v>15</v>
      </c>
      <c r="B24" s="745">
        <v>3101730949</v>
      </c>
      <c r="C24" s="745" t="s">
        <v>770</v>
      </c>
      <c r="D24" s="727">
        <v>2</v>
      </c>
      <c r="E24" s="733">
        <v>35848999.670000002</v>
      </c>
      <c r="F24" s="734">
        <v>2</v>
      </c>
      <c r="G24" s="733">
        <v>18600000</v>
      </c>
    </row>
    <row r="25" spans="1:7" x14ac:dyDescent="0.25">
      <c r="A25" s="577">
        <v>16</v>
      </c>
      <c r="B25" s="745">
        <v>3101153634</v>
      </c>
      <c r="C25" s="745" t="s">
        <v>1028</v>
      </c>
      <c r="D25" s="727"/>
      <c r="E25" s="733"/>
      <c r="F25" s="734">
        <v>1</v>
      </c>
      <c r="G25" s="733">
        <v>9300000</v>
      </c>
    </row>
    <row r="26" spans="1:7" x14ac:dyDescent="0.25">
      <c r="A26" s="577">
        <v>17</v>
      </c>
      <c r="B26" s="745">
        <v>3101741695</v>
      </c>
      <c r="C26" s="745" t="s">
        <v>661</v>
      </c>
      <c r="D26" s="727"/>
      <c r="E26" s="733"/>
      <c r="F26" s="734">
        <v>71</v>
      </c>
      <c r="G26" s="733">
        <v>657569000</v>
      </c>
    </row>
    <row r="27" spans="1:7" ht="17.25" customHeight="1" x14ac:dyDescent="0.25">
      <c r="A27" s="577">
        <v>18</v>
      </c>
      <c r="B27" s="745">
        <v>3101779871</v>
      </c>
      <c r="C27" s="745" t="s">
        <v>1504</v>
      </c>
      <c r="D27" s="727"/>
      <c r="E27" s="733"/>
      <c r="F27" s="734">
        <v>1</v>
      </c>
      <c r="G27" s="733">
        <v>9300000</v>
      </c>
    </row>
    <row r="28" spans="1:7" x14ac:dyDescent="0.25">
      <c r="A28" s="577">
        <v>19</v>
      </c>
      <c r="B28" s="745">
        <v>3101202954</v>
      </c>
      <c r="C28" s="745" t="s">
        <v>431</v>
      </c>
      <c r="D28" s="727">
        <v>8</v>
      </c>
      <c r="E28" s="733">
        <v>173052533.87</v>
      </c>
      <c r="F28" s="734">
        <v>16</v>
      </c>
      <c r="G28" s="733">
        <v>147359000</v>
      </c>
    </row>
    <row r="29" spans="1:7" x14ac:dyDescent="0.25">
      <c r="A29" s="577">
        <v>20</v>
      </c>
      <c r="B29" s="745">
        <v>3101760783</v>
      </c>
      <c r="C29" s="745" t="s">
        <v>919</v>
      </c>
      <c r="D29" s="727"/>
      <c r="E29" s="733"/>
      <c r="F29" s="734">
        <v>13</v>
      </c>
      <c r="G29" s="733">
        <v>120237000</v>
      </c>
    </row>
    <row r="30" spans="1:7" x14ac:dyDescent="0.25">
      <c r="A30" s="577">
        <v>21</v>
      </c>
      <c r="B30" s="745">
        <v>3101718436</v>
      </c>
      <c r="C30" s="745" t="s">
        <v>771</v>
      </c>
      <c r="D30" s="727">
        <v>3</v>
      </c>
      <c r="E30" s="733">
        <v>57885644.460000001</v>
      </c>
      <c r="F30" s="734">
        <v>1</v>
      </c>
      <c r="G30" s="733">
        <v>7112000</v>
      </c>
    </row>
    <row r="31" spans="1:7" x14ac:dyDescent="0.25">
      <c r="A31" s="577">
        <v>22</v>
      </c>
      <c r="B31" s="745">
        <v>3101740785</v>
      </c>
      <c r="C31" s="745" t="s">
        <v>1505</v>
      </c>
      <c r="D31" s="727">
        <v>2</v>
      </c>
      <c r="E31" s="733">
        <v>33485567.98</v>
      </c>
      <c r="F31" s="734"/>
      <c r="G31" s="733"/>
    </row>
    <row r="32" spans="1:7" x14ac:dyDescent="0.25">
      <c r="A32" s="577">
        <v>23</v>
      </c>
      <c r="B32" s="745">
        <v>3101148484</v>
      </c>
      <c r="C32" s="745" t="s">
        <v>551</v>
      </c>
      <c r="D32" s="727">
        <v>1</v>
      </c>
      <c r="E32" s="733">
        <v>14385512.279999999</v>
      </c>
      <c r="F32" s="734">
        <v>20</v>
      </c>
      <c r="G32" s="733">
        <v>189262000</v>
      </c>
    </row>
    <row r="33" spans="1:7" x14ac:dyDescent="0.25">
      <c r="A33" s="577">
        <v>24</v>
      </c>
      <c r="B33" s="745">
        <v>3101711041</v>
      </c>
      <c r="C33" s="577" t="s">
        <v>1029</v>
      </c>
      <c r="D33" s="727"/>
      <c r="E33" s="733"/>
      <c r="F33" s="734">
        <v>1</v>
      </c>
      <c r="G33" s="733">
        <v>9293000</v>
      </c>
    </row>
    <row r="34" spans="1:7" x14ac:dyDescent="0.25">
      <c r="A34" s="577">
        <v>25</v>
      </c>
      <c r="B34" s="745">
        <v>3101062116</v>
      </c>
      <c r="C34" s="745" t="s">
        <v>619</v>
      </c>
      <c r="D34" s="727">
        <v>1</v>
      </c>
      <c r="E34" s="733">
        <v>21690924.789999999</v>
      </c>
      <c r="F34" s="734">
        <v>9</v>
      </c>
      <c r="G34" s="733">
        <v>92867000</v>
      </c>
    </row>
    <row r="35" spans="1:7" x14ac:dyDescent="0.25">
      <c r="A35" s="577">
        <v>26</v>
      </c>
      <c r="B35" s="745">
        <v>3101341215</v>
      </c>
      <c r="C35" s="745" t="s">
        <v>1307</v>
      </c>
      <c r="D35" s="727">
        <v>4</v>
      </c>
      <c r="E35" s="733">
        <v>71846431.879999995</v>
      </c>
      <c r="F35" s="734"/>
      <c r="G35" s="733"/>
    </row>
    <row r="36" spans="1:7" x14ac:dyDescent="0.25">
      <c r="A36" s="577">
        <v>27</v>
      </c>
      <c r="B36" s="745">
        <v>3101200102</v>
      </c>
      <c r="C36" s="745" t="s">
        <v>920</v>
      </c>
      <c r="D36" s="727">
        <v>6</v>
      </c>
      <c r="E36" s="733">
        <v>153218161.91</v>
      </c>
      <c r="F36" s="734"/>
      <c r="G36" s="733"/>
    </row>
    <row r="37" spans="1:7" x14ac:dyDescent="0.25">
      <c r="A37" s="577">
        <v>28</v>
      </c>
      <c r="B37" s="745">
        <v>3101754135</v>
      </c>
      <c r="C37" s="745" t="s">
        <v>623</v>
      </c>
      <c r="D37" s="727">
        <v>2</v>
      </c>
      <c r="E37" s="733">
        <v>30688952.100000001</v>
      </c>
      <c r="F37" s="734">
        <v>15</v>
      </c>
      <c r="G37" s="733">
        <v>152350000</v>
      </c>
    </row>
    <row r="38" spans="1:7" x14ac:dyDescent="0.25">
      <c r="A38" s="577">
        <v>29</v>
      </c>
      <c r="B38" s="745">
        <v>3102691937</v>
      </c>
      <c r="C38" s="745" t="s">
        <v>417</v>
      </c>
      <c r="D38" s="727">
        <v>1</v>
      </c>
      <c r="E38" s="733">
        <v>13763028.65</v>
      </c>
      <c r="F38" s="734">
        <v>45</v>
      </c>
      <c r="G38" s="733">
        <v>442901000</v>
      </c>
    </row>
    <row r="39" spans="1:7" x14ac:dyDescent="0.25">
      <c r="A39" s="577">
        <v>30</v>
      </c>
      <c r="B39" s="745">
        <v>3101642501</v>
      </c>
      <c r="C39" s="745" t="s">
        <v>444</v>
      </c>
      <c r="D39" s="727">
        <v>20</v>
      </c>
      <c r="E39" s="733">
        <v>366630859.69999999</v>
      </c>
      <c r="F39" s="734">
        <v>58</v>
      </c>
      <c r="G39" s="733">
        <v>550772000</v>
      </c>
    </row>
    <row r="40" spans="1:7" x14ac:dyDescent="0.25">
      <c r="A40" s="577">
        <v>31</v>
      </c>
      <c r="B40" s="745">
        <v>3101747225</v>
      </c>
      <c r="C40" s="745" t="s">
        <v>674</v>
      </c>
      <c r="D40" s="727">
        <v>4</v>
      </c>
      <c r="E40" s="733">
        <v>82676302.359999999</v>
      </c>
      <c r="F40" s="734">
        <v>149</v>
      </c>
      <c r="G40" s="733">
        <v>1373315000</v>
      </c>
    </row>
    <row r="41" spans="1:7" x14ac:dyDescent="0.25">
      <c r="A41" s="577">
        <v>32</v>
      </c>
      <c r="B41" s="745">
        <v>3101128551</v>
      </c>
      <c r="C41" s="745" t="s">
        <v>729</v>
      </c>
      <c r="D41" s="727"/>
      <c r="E41" s="733"/>
      <c r="F41" s="734">
        <v>5</v>
      </c>
      <c r="G41" s="733">
        <v>49154000</v>
      </c>
    </row>
    <row r="42" spans="1:7" x14ac:dyDescent="0.25">
      <c r="A42" s="577">
        <v>33</v>
      </c>
      <c r="B42" s="745">
        <v>3101372910</v>
      </c>
      <c r="C42" s="745" t="s">
        <v>515</v>
      </c>
      <c r="D42" s="727">
        <v>87</v>
      </c>
      <c r="E42" s="733">
        <v>2275642837.21</v>
      </c>
      <c r="F42" s="734">
        <v>46</v>
      </c>
      <c r="G42" s="733">
        <v>439054000</v>
      </c>
    </row>
    <row r="43" spans="1:7" x14ac:dyDescent="0.25">
      <c r="A43" s="577">
        <v>34</v>
      </c>
      <c r="B43" s="745">
        <v>3101536348</v>
      </c>
      <c r="C43" s="745" t="s">
        <v>1308</v>
      </c>
      <c r="D43" s="727">
        <v>7</v>
      </c>
      <c r="E43" s="733">
        <v>132598538.98999999</v>
      </c>
      <c r="F43" s="734">
        <v>5</v>
      </c>
      <c r="G43" s="733">
        <v>46375000</v>
      </c>
    </row>
    <row r="44" spans="1:7" x14ac:dyDescent="0.25">
      <c r="A44" s="577">
        <v>35</v>
      </c>
      <c r="B44" s="745">
        <v>3101691391</v>
      </c>
      <c r="C44" s="745" t="s">
        <v>921</v>
      </c>
      <c r="D44" s="727"/>
      <c r="E44" s="733"/>
      <c r="F44" s="734">
        <v>2</v>
      </c>
      <c r="G44" s="733">
        <v>18567000</v>
      </c>
    </row>
    <row r="45" spans="1:7" x14ac:dyDescent="0.25">
      <c r="A45" s="577">
        <v>36</v>
      </c>
      <c r="B45" s="745">
        <v>3102859804</v>
      </c>
      <c r="C45" s="745" t="s">
        <v>922</v>
      </c>
      <c r="D45" s="727">
        <v>2</v>
      </c>
      <c r="E45" s="733">
        <v>42032354.789999999</v>
      </c>
      <c r="F45" s="734">
        <v>11</v>
      </c>
      <c r="G45" s="733">
        <v>105853000</v>
      </c>
    </row>
    <row r="46" spans="1:7" x14ac:dyDescent="0.25">
      <c r="A46" s="577">
        <v>37</v>
      </c>
      <c r="B46" s="745">
        <v>3101797544</v>
      </c>
      <c r="C46" s="745" t="s">
        <v>1030</v>
      </c>
      <c r="D46" s="727"/>
      <c r="E46" s="733"/>
      <c r="F46" s="734">
        <v>2</v>
      </c>
      <c r="G46" s="733">
        <v>17666000</v>
      </c>
    </row>
    <row r="47" spans="1:7" ht="30" x14ac:dyDescent="0.25">
      <c r="A47" s="577">
        <v>38</v>
      </c>
      <c r="B47" s="745">
        <v>3102688498</v>
      </c>
      <c r="C47" s="745" t="s">
        <v>923</v>
      </c>
      <c r="D47" s="727">
        <v>2</v>
      </c>
      <c r="E47" s="733">
        <v>60895168.920000002</v>
      </c>
      <c r="F47" s="734"/>
      <c r="G47" s="733"/>
    </row>
    <row r="48" spans="1:7" x14ac:dyDescent="0.25">
      <c r="A48" s="577">
        <v>39</v>
      </c>
      <c r="B48" s="745">
        <v>3102212149</v>
      </c>
      <c r="C48" s="745" t="s">
        <v>924</v>
      </c>
      <c r="D48" s="727">
        <v>7</v>
      </c>
      <c r="E48" s="733">
        <v>214653673.16</v>
      </c>
      <c r="F48" s="734"/>
      <c r="G48" s="733"/>
    </row>
    <row r="49" spans="1:7" x14ac:dyDescent="0.25">
      <c r="A49" s="577">
        <v>40</v>
      </c>
      <c r="B49" s="745">
        <v>3101599518</v>
      </c>
      <c r="C49" s="745" t="s">
        <v>578</v>
      </c>
      <c r="D49" s="727">
        <v>11</v>
      </c>
      <c r="E49" s="733">
        <v>221473867.03</v>
      </c>
      <c r="F49" s="734">
        <v>2</v>
      </c>
      <c r="G49" s="733">
        <v>18560000</v>
      </c>
    </row>
    <row r="50" spans="1:7" x14ac:dyDescent="0.25">
      <c r="A50" s="577">
        <v>41</v>
      </c>
      <c r="B50" s="745">
        <v>3101652919</v>
      </c>
      <c r="C50" s="745" t="s">
        <v>642</v>
      </c>
      <c r="D50" s="727">
        <v>11</v>
      </c>
      <c r="E50" s="733">
        <v>206609241.65000001</v>
      </c>
      <c r="F50" s="734">
        <v>3</v>
      </c>
      <c r="G50" s="733">
        <v>26425000</v>
      </c>
    </row>
    <row r="51" spans="1:7" x14ac:dyDescent="0.25">
      <c r="A51" s="577">
        <v>42</v>
      </c>
      <c r="B51" s="745">
        <v>3101797005</v>
      </c>
      <c r="C51" s="745" t="s">
        <v>772</v>
      </c>
      <c r="D51" s="727"/>
      <c r="E51" s="733"/>
      <c r="F51" s="734">
        <v>7</v>
      </c>
      <c r="G51" s="733">
        <v>64922000</v>
      </c>
    </row>
    <row r="52" spans="1:7" x14ac:dyDescent="0.25">
      <c r="A52" s="577">
        <v>43</v>
      </c>
      <c r="B52" s="745">
        <v>3101797709</v>
      </c>
      <c r="C52" s="745" t="s">
        <v>925</v>
      </c>
      <c r="D52" s="727">
        <v>4</v>
      </c>
      <c r="E52" s="733">
        <v>74210244.430000007</v>
      </c>
      <c r="F52" s="734">
        <v>35</v>
      </c>
      <c r="G52" s="733">
        <v>322078000</v>
      </c>
    </row>
    <row r="53" spans="1:7" ht="12.75" customHeight="1" x14ac:dyDescent="0.25">
      <c r="A53" s="577">
        <v>44</v>
      </c>
      <c r="B53" s="745">
        <v>3101744813</v>
      </c>
      <c r="C53" s="745" t="s">
        <v>472</v>
      </c>
      <c r="D53" s="727">
        <v>1</v>
      </c>
      <c r="E53" s="733">
        <v>14299883.029999999</v>
      </c>
      <c r="F53" s="734">
        <v>31</v>
      </c>
      <c r="G53" s="733">
        <v>280845000</v>
      </c>
    </row>
    <row r="54" spans="1:7" x14ac:dyDescent="0.25">
      <c r="A54" s="577">
        <v>45</v>
      </c>
      <c r="B54" s="745">
        <v>3101623984</v>
      </c>
      <c r="C54" s="745" t="s">
        <v>926</v>
      </c>
      <c r="D54" s="727"/>
      <c r="E54" s="733"/>
      <c r="F54" s="734">
        <v>6</v>
      </c>
      <c r="G54" s="733">
        <v>54311000</v>
      </c>
    </row>
    <row r="55" spans="1:7" x14ac:dyDescent="0.25">
      <c r="A55" s="577">
        <v>46</v>
      </c>
      <c r="B55" s="745">
        <v>3102871213</v>
      </c>
      <c r="C55" s="745" t="s">
        <v>1031</v>
      </c>
      <c r="D55" s="727"/>
      <c r="E55" s="733"/>
      <c r="F55" s="734">
        <v>3</v>
      </c>
      <c r="G55" s="733">
        <v>27847000</v>
      </c>
    </row>
    <row r="56" spans="1:7" x14ac:dyDescent="0.25">
      <c r="A56" s="577">
        <v>47</v>
      </c>
      <c r="B56" s="745">
        <v>3101642728</v>
      </c>
      <c r="C56" s="745" t="s">
        <v>504</v>
      </c>
      <c r="D56" s="727">
        <v>22</v>
      </c>
      <c r="E56" s="733">
        <v>401498041.76999998</v>
      </c>
      <c r="F56" s="734">
        <v>42</v>
      </c>
      <c r="G56" s="733">
        <v>411518000</v>
      </c>
    </row>
    <row r="57" spans="1:7" x14ac:dyDescent="0.25">
      <c r="A57" s="577">
        <v>48</v>
      </c>
      <c r="B57" s="745">
        <v>3101724216</v>
      </c>
      <c r="C57" s="745" t="s">
        <v>1032</v>
      </c>
      <c r="D57" s="727"/>
      <c r="E57" s="733"/>
      <c r="F57" s="734">
        <v>23</v>
      </c>
      <c r="G57" s="733">
        <v>213174000</v>
      </c>
    </row>
    <row r="58" spans="1:7" x14ac:dyDescent="0.25">
      <c r="A58" s="577">
        <v>49</v>
      </c>
      <c r="B58" s="745">
        <v>3101622312</v>
      </c>
      <c r="C58" s="745" t="s">
        <v>927</v>
      </c>
      <c r="D58" s="727"/>
      <c r="E58" s="733"/>
      <c r="F58" s="734">
        <v>5</v>
      </c>
      <c r="G58" s="733">
        <v>45487000</v>
      </c>
    </row>
    <row r="59" spans="1:7" x14ac:dyDescent="0.25">
      <c r="A59" s="577">
        <v>50</v>
      </c>
      <c r="B59" s="745">
        <v>3101708329</v>
      </c>
      <c r="C59" s="745" t="s">
        <v>675</v>
      </c>
      <c r="D59" s="727">
        <v>2</v>
      </c>
      <c r="E59" s="733">
        <v>35327901.780000001</v>
      </c>
      <c r="F59" s="734">
        <v>22</v>
      </c>
      <c r="G59" s="733">
        <v>211870000</v>
      </c>
    </row>
    <row r="60" spans="1:7" x14ac:dyDescent="0.25">
      <c r="A60" s="577">
        <v>51</v>
      </c>
      <c r="B60" s="745">
        <v>3101573408</v>
      </c>
      <c r="C60" s="745" t="s">
        <v>505</v>
      </c>
      <c r="D60" s="727">
        <v>35</v>
      </c>
      <c r="E60" s="733">
        <v>563954923.79999995</v>
      </c>
      <c r="F60" s="734">
        <v>33</v>
      </c>
      <c r="G60" s="733">
        <v>328615000</v>
      </c>
    </row>
    <row r="61" spans="1:7" x14ac:dyDescent="0.25">
      <c r="A61" s="577">
        <v>52</v>
      </c>
      <c r="B61" s="745">
        <v>3101722961</v>
      </c>
      <c r="C61" s="745" t="s">
        <v>486</v>
      </c>
      <c r="D61" s="727">
        <v>2</v>
      </c>
      <c r="E61" s="733">
        <v>37814137.990000002</v>
      </c>
      <c r="F61" s="734">
        <v>81</v>
      </c>
      <c r="G61" s="733">
        <v>772241000</v>
      </c>
    </row>
    <row r="62" spans="1:7" x14ac:dyDescent="0.25">
      <c r="A62" s="577">
        <v>53</v>
      </c>
      <c r="B62" s="745">
        <v>3101881484</v>
      </c>
      <c r="C62" s="745" t="s">
        <v>1033</v>
      </c>
      <c r="D62" s="727"/>
      <c r="E62" s="733"/>
      <c r="F62" s="734">
        <v>21</v>
      </c>
      <c r="G62" s="733">
        <v>197927000</v>
      </c>
    </row>
    <row r="63" spans="1:7" x14ac:dyDescent="0.25">
      <c r="A63" s="577">
        <v>54</v>
      </c>
      <c r="B63" s="745">
        <v>3102686966</v>
      </c>
      <c r="C63" s="745" t="s">
        <v>579</v>
      </c>
      <c r="D63" s="727">
        <v>3</v>
      </c>
      <c r="E63" s="733">
        <v>61440601.18</v>
      </c>
      <c r="F63" s="734">
        <v>40</v>
      </c>
      <c r="G63" s="733">
        <v>371204000</v>
      </c>
    </row>
    <row r="64" spans="1:7" x14ac:dyDescent="0.25">
      <c r="A64" s="577">
        <v>55</v>
      </c>
      <c r="B64" s="745">
        <v>3101606820</v>
      </c>
      <c r="C64" s="745" t="s">
        <v>773</v>
      </c>
      <c r="D64" s="727"/>
      <c r="E64" s="733"/>
      <c r="F64" s="734">
        <v>3</v>
      </c>
      <c r="G64" s="733">
        <v>26819000</v>
      </c>
    </row>
    <row r="65" spans="1:7" ht="17.25" customHeight="1" x14ac:dyDescent="0.25">
      <c r="A65" s="577">
        <v>56</v>
      </c>
      <c r="B65" s="745">
        <v>3101765648</v>
      </c>
      <c r="C65" s="745" t="s">
        <v>774</v>
      </c>
      <c r="D65" s="727">
        <v>4</v>
      </c>
      <c r="E65" s="733">
        <v>69640410.790000007</v>
      </c>
      <c r="F65" s="734">
        <v>4</v>
      </c>
      <c r="G65" s="733">
        <v>41771000</v>
      </c>
    </row>
    <row r="66" spans="1:7" x14ac:dyDescent="0.25">
      <c r="A66" s="577">
        <v>57</v>
      </c>
      <c r="B66" s="745">
        <v>3101741746</v>
      </c>
      <c r="C66" s="745" t="s">
        <v>620</v>
      </c>
      <c r="D66" s="727">
        <v>3</v>
      </c>
      <c r="E66" s="733">
        <v>62885933.409999996</v>
      </c>
      <c r="F66" s="734">
        <v>8</v>
      </c>
      <c r="G66" s="733">
        <v>70686000</v>
      </c>
    </row>
    <row r="67" spans="1:7" x14ac:dyDescent="0.25">
      <c r="A67" s="577">
        <v>58</v>
      </c>
      <c r="B67" s="745">
        <v>3102678475</v>
      </c>
      <c r="C67" s="745" t="s">
        <v>1309</v>
      </c>
      <c r="D67" s="727">
        <v>2</v>
      </c>
      <c r="E67" s="733">
        <v>34014096.710000001</v>
      </c>
      <c r="F67" s="734"/>
      <c r="G67" s="733"/>
    </row>
    <row r="68" spans="1:7" x14ac:dyDescent="0.25">
      <c r="A68" s="577">
        <v>59</v>
      </c>
      <c r="B68" s="745">
        <v>3101301781</v>
      </c>
      <c r="C68" s="745" t="s">
        <v>676</v>
      </c>
      <c r="D68" s="727">
        <v>14</v>
      </c>
      <c r="E68" s="733">
        <v>259139860.19</v>
      </c>
      <c r="F68" s="734">
        <v>1</v>
      </c>
      <c r="G68" s="733">
        <v>9300000</v>
      </c>
    </row>
    <row r="69" spans="1:7" x14ac:dyDescent="0.25">
      <c r="A69" s="577">
        <v>60</v>
      </c>
      <c r="B69" s="745">
        <v>3101749981</v>
      </c>
      <c r="C69" s="745" t="s">
        <v>775</v>
      </c>
      <c r="D69" s="727">
        <v>1</v>
      </c>
      <c r="E69" s="733">
        <v>20993955.399999999</v>
      </c>
      <c r="F69" s="734"/>
      <c r="G69" s="733"/>
    </row>
    <row r="70" spans="1:7" x14ac:dyDescent="0.25">
      <c r="A70" s="577">
        <v>61</v>
      </c>
      <c r="B70" s="745">
        <v>3101693169</v>
      </c>
      <c r="C70" s="745" t="s">
        <v>928</v>
      </c>
      <c r="D70" s="727">
        <v>5</v>
      </c>
      <c r="E70" s="733">
        <v>99429302.709999993</v>
      </c>
      <c r="F70" s="734">
        <v>47</v>
      </c>
      <c r="G70" s="733">
        <v>477143000</v>
      </c>
    </row>
    <row r="71" spans="1:7" x14ac:dyDescent="0.25">
      <c r="A71" s="577">
        <v>62</v>
      </c>
      <c r="B71" s="745">
        <v>3101629367</v>
      </c>
      <c r="C71" s="745" t="s">
        <v>677</v>
      </c>
      <c r="D71" s="727">
        <v>10</v>
      </c>
      <c r="E71" s="733">
        <v>170602176.16</v>
      </c>
      <c r="F71" s="734">
        <v>3</v>
      </c>
      <c r="G71" s="733">
        <v>27788000</v>
      </c>
    </row>
    <row r="72" spans="1:7" x14ac:dyDescent="0.25">
      <c r="A72" s="577">
        <v>63</v>
      </c>
      <c r="B72" s="745">
        <v>3101531476</v>
      </c>
      <c r="C72" s="745" t="s">
        <v>776</v>
      </c>
      <c r="D72" s="727">
        <v>5</v>
      </c>
      <c r="E72" s="733">
        <v>110053583.79000001</v>
      </c>
      <c r="F72" s="734">
        <v>3</v>
      </c>
      <c r="G72" s="733">
        <v>26087000</v>
      </c>
    </row>
    <row r="73" spans="1:7" x14ac:dyDescent="0.25">
      <c r="A73" s="577">
        <v>64</v>
      </c>
      <c r="B73" s="745">
        <v>3101744640</v>
      </c>
      <c r="C73" s="745" t="s">
        <v>929</v>
      </c>
      <c r="D73" s="727">
        <v>1</v>
      </c>
      <c r="E73" s="733">
        <v>17091758.899999999</v>
      </c>
      <c r="F73" s="734">
        <v>1</v>
      </c>
      <c r="G73" s="733">
        <v>9300000</v>
      </c>
    </row>
    <row r="74" spans="1:7" ht="15.75" customHeight="1" x14ac:dyDescent="0.25">
      <c r="A74" s="577">
        <v>65</v>
      </c>
      <c r="B74" s="745">
        <v>3101332999</v>
      </c>
      <c r="C74" s="745" t="s">
        <v>777</v>
      </c>
      <c r="D74" s="727"/>
      <c r="E74" s="733"/>
      <c r="F74" s="734">
        <v>1</v>
      </c>
      <c r="G74" s="733">
        <v>6314000</v>
      </c>
    </row>
    <row r="75" spans="1:7" x14ac:dyDescent="0.25">
      <c r="A75" s="577">
        <v>66</v>
      </c>
      <c r="B75" s="745">
        <v>3101433629</v>
      </c>
      <c r="C75" s="745" t="s">
        <v>1310</v>
      </c>
      <c r="D75" s="727"/>
      <c r="E75" s="733"/>
      <c r="F75" s="734">
        <v>3</v>
      </c>
      <c r="G75" s="733">
        <v>27834000</v>
      </c>
    </row>
    <row r="76" spans="1:7" x14ac:dyDescent="0.25">
      <c r="A76" s="577">
        <v>67</v>
      </c>
      <c r="B76" s="745">
        <v>3004045121</v>
      </c>
      <c r="C76" s="745" t="s">
        <v>643</v>
      </c>
      <c r="D76" s="727">
        <v>3</v>
      </c>
      <c r="E76" s="733">
        <v>49686235.270000003</v>
      </c>
      <c r="F76" s="734">
        <v>52</v>
      </c>
      <c r="G76" s="733">
        <v>484368000</v>
      </c>
    </row>
    <row r="77" spans="1:7" x14ac:dyDescent="0.25">
      <c r="A77" s="577">
        <v>68</v>
      </c>
      <c r="B77" s="745">
        <v>3101521180</v>
      </c>
      <c r="C77" s="745" t="s">
        <v>432</v>
      </c>
      <c r="D77" s="727"/>
      <c r="E77" s="733"/>
      <c r="F77" s="734">
        <v>7</v>
      </c>
      <c r="G77" s="733">
        <v>64974000</v>
      </c>
    </row>
    <row r="78" spans="1:7" x14ac:dyDescent="0.25">
      <c r="A78" s="577">
        <v>69</v>
      </c>
      <c r="B78" s="745">
        <v>3102760191</v>
      </c>
      <c r="C78" s="745" t="s">
        <v>487</v>
      </c>
      <c r="D78" s="727">
        <v>7</v>
      </c>
      <c r="E78" s="733">
        <v>126929882.84</v>
      </c>
      <c r="F78" s="734">
        <v>12</v>
      </c>
      <c r="G78" s="733">
        <v>111323000</v>
      </c>
    </row>
    <row r="79" spans="1:7" x14ac:dyDescent="0.25">
      <c r="A79" s="577">
        <v>70</v>
      </c>
      <c r="B79" s="745">
        <v>3102552437</v>
      </c>
      <c r="C79" s="745" t="s">
        <v>778</v>
      </c>
      <c r="D79" s="727">
        <v>1</v>
      </c>
      <c r="E79" s="733">
        <v>14291581.539999999</v>
      </c>
      <c r="F79" s="734">
        <v>16</v>
      </c>
      <c r="G79" s="733">
        <v>139484000</v>
      </c>
    </row>
    <row r="80" spans="1:7" x14ac:dyDescent="0.25">
      <c r="A80" s="577">
        <v>71</v>
      </c>
      <c r="B80" s="745">
        <v>3101708932</v>
      </c>
      <c r="C80" s="745" t="s">
        <v>506</v>
      </c>
      <c r="D80" s="727">
        <v>1</v>
      </c>
      <c r="E80" s="733">
        <v>12977992.439999999</v>
      </c>
      <c r="F80" s="734">
        <v>5</v>
      </c>
      <c r="G80" s="733">
        <v>45756000</v>
      </c>
    </row>
    <row r="81" spans="1:7" x14ac:dyDescent="0.25">
      <c r="A81" s="577">
        <v>72</v>
      </c>
      <c r="B81" s="745">
        <v>3101316778</v>
      </c>
      <c r="C81" s="745" t="s">
        <v>930</v>
      </c>
      <c r="D81" s="727">
        <v>1</v>
      </c>
      <c r="E81" s="733">
        <v>21531954.420000002</v>
      </c>
      <c r="F81" s="734"/>
      <c r="G81" s="733"/>
    </row>
    <row r="82" spans="1:7" x14ac:dyDescent="0.25">
      <c r="A82" s="577">
        <v>73</v>
      </c>
      <c r="B82" s="745">
        <v>3101716758</v>
      </c>
      <c r="C82" s="745" t="s">
        <v>662</v>
      </c>
      <c r="D82" s="727">
        <v>5</v>
      </c>
      <c r="E82" s="733">
        <v>86750856.670000002</v>
      </c>
      <c r="F82" s="734">
        <v>18</v>
      </c>
      <c r="G82" s="733">
        <v>162499000</v>
      </c>
    </row>
    <row r="83" spans="1:7" x14ac:dyDescent="0.25">
      <c r="A83" s="577">
        <v>74</v>
      </c>
      <c r="B83" s="745">
        <v>3101685505</v>
      </c>
      <c r="C83" s="745" t="s">
        <v>682</v>
      </c>
      <c r="D83" s="727">
        <v>11</v>
      </c>
      <c r="E83" s="733">
        <v>215569052.71000001</v>
      </c>
      <c r="F83" s="734">
        <v>7</v>
      </c>
      <c r="G83" s="733">
        <v>64236000</v>
      </c>
    </row>
    <row r="84" spans="1:7" x14ac:dyDescent="0.25">
      <c r="A84" s="577">
        <v>75</v>
      </c>
      <c r="B84" s="745">
        <v>3101882868</v>
      </c>
      <c r="C84" s="745" t="s">
        <v>931</v>
      </c>
      <c r="D84" s="727">
        <v>4</v>
      </c>
      <c r="E84" s="733">
        <v>75173020.920000002</v>
      </c>
      <c r="F84" s="734">
        <v>60</v>
      </c>
      <c r="G84" s="733">
        <v>567407000</v>
      </c>
    </row>
    <row r="85" spans="1:7" x14ac:dyDescent="0.25">
      <c r="A85" s="577">
        <v>76</v>
      </c>
      <c r="B85" s="745">
        <v>3101260725</v>
      </c>
      <c r="C85" s="745" t="s">
        <v>507</v>
      </c>
      <c r="D85" s="727"/>
      <c r="E85" s="733"/>
      <c r="F85" s="734">
        <v>12</v>
      </c>
      <c r="G85" s="733">
        <v>113025000</v>
      </c>
    </row>
    <row r="86" spans="1:7" ht="15.75" customHeight="1" x14ac:dyDescent="0.25">
      <c r="A86" s="577">
        <v>77</v>
      </c>
      <c r="B86" s="745">
        <v>3101744097</v>
      </c>
      <c r="C86" s="745" t="s">
        <v>932</v>
      </c>
      <c r="D86" s="727">
        <v>1</v>
      </c>
      <c r="E86" s="733">
        <v>12999333.210000001</v>
      </c>
      <c r="F86" s="734">
        <v>30</v>
      </c>
      <c r="G86" s="733">
        <v>277999000</v>
      </c>
    </row>
    <row r="87" spans="1:7" x14ac:dyDescent="0.25">
      <c r="A87" s="577">
        <v>78</v>
      </c>
      <c r="B87" s="745">
        <v>3101717924</v>
      </c>
      <c r="C87" s="745" t="s">
        <v>779</v>
      </c>
      <c r="D87" s="727"/>
      <c r="E87" s="733"/>
      <c r="F87" s="734">
        <v>1</v>
      </c>
      <c r="G87" s="733">
        <v>9241000</v>
      </c>
    </row>
    <row r="88" spans="1:7" x14ac:dyDescent="0.25">
      <c r="A88" s="577">
        <v>79</v>
      </c>
      <c r="B88" s="745">
        <v>3101705874</v>
      </c>
      <c r="C88" s="745" t="s">
        <v>933</v>
      </c>
      <c r="D88" s="727">
        <v>2</v>
      </c>
      <c r="E88" s="733">
        <v>36862704.969999999</v>
      </c>
      <c r="F88" s="734"/>
      <c r="G88" s="733"/>
    </row>
    <row r="89" spans="1:7" x14ac:dyDescent="0.25">
      <c r="A89" s="577">
        <v>80</v>
      </c>
      <c r="B89" s="745">
        <v>3102708602</v>
      </c>
      <c r="C89" s="745" t="s">
        <v>934</v>
      </c>
      <c r="D89" s="727">
        <v>1</v>
      </c>
      <c r="E89" s="733">
        <v>12923450</v>
      </c>
      <c r="F89" s="734">
        <v>60</v>
      </c>
      <c r="G89" s="733">
        <v>562576000</v>
      </c>
    </row>
    <row r="90" spans="1:7" x14ac:dyDescent="0.25">
      <c r="A90" s="577">
        <v>81</v>
      </c>
      <c r="B90" s="745">
        <v>3101266273</v>
      </c>
      <c r="C90" s="745" t="s">
        <v>621</v>
      </c>
      <c r="D90" s="727">
        <v>138</v>
      </c>
      <c r="E90" s="733">
        <v>4274498103.0799999</v>
      </c>
      <c r="F90" s="734"/>
      <c r="G90" s="733"/>
    </row>
    <row r="91" spans="1:7" x14ac:dyDescent="0.25">
      <c r="A91" s="577">
        <v>82</v>
      </c>
      <c r="B91" s="745">
        <v>3101615429</v>
      </c>
      <c r="C91" s="745" t="s">
        <v>516</v>
      </c>
      <c r="D91" s="727">
        <v>1</v>
      </c>
      <c r="E91" s="733">
        <v>14196636.449999999</v>
      </c>
      <c r="F91" s="734">
        <v>9</v>
      </c>
      <c r="G91" s="733">
        <v>90678000</v>
      </c>
    </row>
    <row r="92" spans="1:7" x14ac:dyDescent="0.25">
      <c r="A92" s="577">
        <v>83</v>
      </c>
      <c r="B92" s="745">
        <v>3101714875</v>
      </c>
      <c r="C92" s="745" t="s">
        <v>1311</v>
      </c>
      <c r="D92" s="727"/>
      <c r="E92" s="733"/>
      <c r="F92" s="734">
        <v>1</v>
      </c>
      <c r="G92" s="733">
        <v>9300000</v>
      </c>
    </row>
    <row r="93" spans="1:7" x14ac:dyDescent="0.25">
      <c r="A93" s="577">
        <v>84</v>
      </c>
      <c r="B93" s="745">
        <v>3101747602</v>
      </c>
      <c r="C93" s="745" t="s">
        <v>663</v>
      </c>
      <c r="D93" s="727"/>
      <c r="E93" s="733"/>
      <c r="F93" s="734">
        <v>5</v>
      </c>
      <c r="G93" s="733">
        <v>46485000</v>
      </c>
    </row>
    <row r="94" spans="1:7" x14ac:dyDescent="0.25">
      <c r="A94" s="577">
        <v>85</v>
      </c>
      <c r="B94" s="745">
        <v>3101261596</v>
      </c>
      <c r="C94" s="745" t="s">
        <v>750</v>
      </c>
      <c r="D94" s="727"/>
      <c r="E94" s="733"/>
      <c r="F94" s="734">
        <v>1</v>
      </c>
      <c r="G94" s="733">
        <v>9241000</v>
      </c>
    </row>
    <row r="95" spans="1:7" x14ac:dyDescent="0.25">
      <c r="A95" s="577">
        <v>86</v>
      </c>
      <c r="B95" s="745">
        <v>3101742851</v>
      </c>
      <c r="C95" s="745" t="s">
        <v>394</v>
      </c>
      <c r="D95" s="727">
        <v>2</v>
      </c>
      <c r="E95" s="733">
        <v>28295905.719999999</v>
      </c>
      <c r="F95" s="734">
        <v>40</v>
      </c>
      <c r="G95" s="733">
        <v>374984000</v>
      </c>
    </row>
    <row r="96" spans="1:7" x14ac:dyDescent="0.25">
      <c r="A96" s="577">
        <v>87</v>
      </c>
      <c r="B96" s="745">
        <v>3101436201</v>
      </c>
      <c r="C96" s="745" t="s">
        <v>935</v>
      </c>
      <c r="D96" s="727"/>
      <c r="E96" s="733"/>
      <c r="F96" s="734">
        <v>1</v>
      </c>
      <c r="G96" s="733">
        <v>8480000</v>
      </c>
    </row>
    <row r="97" spans="1:7" x14ac:dyDescent="0.25">
      <c r="A97" s="577">
        <v>88</v>
      </c>
      <c r="B97" s="745">
        <v>3102709145</v>
      </c>
      <c r="C97" s="745" t="s">
        <v>780</v>
      </c>
      <c r="D97" s="727">
        <v>1</v>
      </c>
      <c r="E97" s="733">
        <v>20545835</v>
      </c>
      <c r="F97" s="734">
        <v>2</v>
      </c>
      <c r="G97" s="733">
        <v>18593000</v>
      </c>
    </row>
    <row r="98" spans="1:7" x14ac:dyDescent="0.25">
      <c r="A98" s="577">
        <v>89</v>
      </c>
      <c r="B98" s="745">
        <v>3101776531</v>
      </c>
      <c r="C98" s="745" t="s">
        <v>781</v>
      </c>
      <c r="D98" s="727"/>
      <c r="E98" s="733"/>
      <c r="F98" s="734">
        <v>31</v>
      </c>
      <c r="G98" s="733">
        <v>285627000</v>
      </c>
    </row>
    <row r="99" spans="1:7" x14ac:dyDescent="0.25">
      <c r="A99" s="577">
        <v>90</v>
      </c>
      <c r="B99" s="745">
        <v>3101532987</v>
      </c>
      <c r="C99" s="745" t="s">
        <v>936</v>
      </c>
      <c r="D99" s="727"/>
      <c r="E99" s="733"/>
      <c r="F99" s="734">
        <v>6</v>
      </c>
      <c r="G99" s="733">
        <v>55701000</v>
      </c>
    </row>
    <row r="100" spans="1:7" x14ac:dyDescent="0.25">
      <c r="A100" s="577">
        <v>91</v>
      </c>
      <c r="B100" s="745">
        <v>3101707818</v>
      </c>
      <c r="C100" s="745" t="s">
        <v>580</v>
      </c>
      <c r="D100" s="727"/>
      <c r="E100" s="733"/>
      <c r="F100" s="734">
        <v>65</v>
      </c>
      <c r="G100" s="733">
        <v>634040000</v>
      </c>
    </row>
    <row r="101" spans="1:7" x14ac:dyDescent="0.25">
      <c r="A101" s="577">
        <v>92</v>
      </c>
      <c r="B101" s="745">
        <v>3101559305</v>
      </c>
      <c r="C101" s="745" t="s">
        <v>782</v>
      </c>
      <c r="D101" s="727">
        <v>1</v>
      </c>
      <c r="E101" s="733">
        <v>14254694.42</v>
      </c>
      <c r="F101" s="734">
        <v>42</v>
      </c>
      <c r="G101" s="733">
        <v>388663000</v>
      </c>
    </row>
    <row r="102" spans="1:7" x14ac:dyDescent="0.25">
      <c r="A102" s="577">
        <v>93</v>
      </c>
      <c r="B102" s="745">
        <v>3101600155</v>
      </c>
      <c r="C102" s="746" t="s">
        <v>1034</v>
      </c>
      <c r="D102" s="735">
        <v>6</v>
      </c>
      <c r="E102" s="733">
        <v>108882378.39</v>
      </c>
      <c r="F102" s="736"/>
      <c r="G102" s="737"/>
    </row>
    <row r="103" spans="1:7" x14ac:dyDescent="0.25">
      <c r="A103" s="577">
        <v>94</v>
      </c>
      <c r="B103" s="745">
        <v>3102773353</v>
      </c>
      <c r="C103" s="746" t="s">
        <v>937</v>
      </c>
      <c r="D103" s="735"/>
      <c r="E103" s="733"/>
      <c r="F103" s="736">
        <v>31</v>
      </c>
      <c r="G103" s="737">
        <v>295101000</v>
      </c>
    </row>
    <row r="104" spans="1:7" x14ac:dyDescent="0.25">
      <c r="A104" s="577">
        <v>95</v>
      </c>
      <c r="B104" s="745">
        <v>3101581467</v>
      </c>
      <c r="C104" s="747" t="s">
        <v>508</v>
      </c>
      <c r="D104" s="738"/>
      <c r="E104" s="733"/>
      <c r="F104" s="739">
        <v>5</v>
      </c>
      <c r="G104" s="740">
        <v>51084000</v>
      </c>
    </row>
    <row r="105" spans="1:7" x14ac:dyDescent="0.25">
      <c r="A105" s="577">
        <v>96</v>
      </c>
      <c r="B105" s="745">
        <v>3101145615</v>
      </c>
      <c r="C105" s="747" t="s">
        <v>678</v>
      </c>
      <c r="D105" s="738"/>
      <c r="E105" s="733"/>
      <c r="F105" s="739">
        <v>7</v>
      </c>
      <c r="G105" s="740">
        <v>69750000</v>
      </c>
    </row>
    <row r="106" spans="1:7" x14ac:dyDescent="0.25">
      <c r="A106" s="577">
        <v>97</v>
      </c>
      <c r="B106" s="745">
        <v>3101766164</v>
      </c>
      <c r="C106" s="747" t="s">
        <v>525</v>
      </c>
      <c r="D106" s="738">
        <v>9</v>
      </c>
      <c r="E106" s="733">
        <v>162015120.06999999</v>
      </c>
      <c r="F106" s="739">
        <v>65</v>
      </c>
      <c r="G106" s="740">
        <v>617728000</v>
      </c>
    </row>
    <row r="107" spans="1:7" x14ac:dyDescent="0.25">
      <c r="A107" s="577">
        <v>98</v>
      </c>
      <c r="B107" s="745">
        <v>3102732324</v>
      </c>
      <c r="C107" s="747" t="s">
        <v>581</v>
      </c>
      <c r="D107" s="738">
        <v>1</v>
      </c>
      <c r="E107" s="733">
        <v>20202406.199999999</v>
      </c>
      <c r="F107" s="739">
        <v>4</v>
      </c>
      <c r="G107" s="740">
        <v>37000000</v>
      </c>
    </row>
    <row r="108" spans="1:7" x14ac:dyDescent="0.25">
      <c r="A108" s="577">
        <v>99</v>
      </c>
      <c r="B108" s="745">
        <v>3101610719</v>
      </c>
      <c r="C108" s="747" t="s">
        <v>783</v>
      </c>
      <c r="D108" s="738"/>
      <c r="E108" s="733"/>
      <c r="F108" s="739">
        <v>1</v>
      </c>
      <c r="G108" s="740">
        <v>9300000</v>
      </c>
    </row>
    <row r="109" spans="1:7" x14ac:dyDescent="0.25">
      <c r="A109" s="577">
        <v>100</v>
      </c>
      <c r="B109" s="745">
        <v>3101062474</v>
      </c>
      <c r="C109" s="747" t="s">
        <v>784</v>
      </c>
      <c r="D109" s="738">
        <v>1</v>
      </c>
      <c r="E109" s="733">
        <v>15202025</v>
      </c>
      <c r="F109" s="739">
        <v>2</v>
      </c>
      <c r="G109" s="740">
        <v>17517000</v>
      </c>
    </row>
    <row r="110" spans="1:7" x14ac:dyDescent="0.25">
      <c r="A110" s="577">
        <v>101</v>
      </c>
      <c r="B110" s="983">
        <v>3101306292</v>
      </c>
      <c r="C110" s="748" t="s">
        <v>1035</v>
      </c>
      <c r="D110" s="741"/>
      <c r="E110" s="742"/>
      <c r="F110" s="743">
        <v>1</v>
      </c>
      <c r="G110" s="742">
        <v>9300000</v>
      </c>
    </row>
    <row r="111" spans="1:7" x14ac:dyDescent="0.25">
      <c r="A111" s="577">
        <v>102</v>
      </c>
      <c r="B111" s="983">
        <v>3101587276</v>
      </c>
      <c r="C111" s="748" t="s">
        <v>509</v>
      </c>
      <c r="D111" s="741">
        <v>16</v>
      </c>
      <c r="E111" s="742">
        <v>252194168.18000001</v>
      </c>
      <c r="F111" s="743">
        <v>145</v>
      </c>
      <c r="G111" s="742">
        <v>1363337000</v>
      </c>
    </row>
    <row r="112" spans="1:7" x14ac:dyDescent="0.25">
      <c r="A112" s="577">
        <v>103</v>
      </c>
      <c r="B112" s="983">
        <v>3101759180</v>
      </c>
      <c r="C112" s="763" t="s">
        <v>433</v>
      </c>
      <c r="D112" s="764">
        <v>3</v>
      </c>
      <c r="E112" s="765">
        <v>50754998.719999999</v>
      </c>
      <c r="F112" s="766">
        <v>130</v>
      </c>
      <c r="G112" s="765">
        <v>1215291000</v>
      </c>
    </row>
    <row r="113" spans="1:7" x14ac:dyDescent="0.25">
      <c r="A113" s="577">
        <v>104</v>
      </c>
      <c r="B113" s="1099">
        <v>3101668816</v>
      </c>
      <c r="C113" s="1099" t="s">
        <v>938</v>
      </c>
      <c r="D113" s="1100"/>
      <c r="E113" s="1101"/>
      <c r="F113" s="1102">
        <v>7</v>
      </c>
      <c r="G113" s="1101">
        <v>65047000</v>
      </c>
    </row>
    <row r="114" spans="1:7" x14ac:dyDescent="0.25">
      <c r="A114" s="577">
        <v>105</v>
      </c>
      <c r="B114" s="1099">
        <v>3101735854</v>
      </c>
      <c r="C114" s="1099" t="s">
        <v>536</v>
      </c>
      <c r="D114" s="1100">
        <v>1</v>
      </c>
      <c r="E114" s="1101">
        <v>13000089.35</v>
      </c>
      <c r="F114" s="1102">
        <v>10</v>
      </c>
      <c r="G114" s="1101">
        <v>104819000</v>
      </c>
    </row>
    <row r="115" spans="1:7" x14ac:dyDescent="0.25">
      <c r="A115" s="577">
        <v>106</v>
      </c>
      <c r="B115" s="1099">
        <v>3101741139</v>
      </c>
      <c r="C115" s="1099" t="s">
        <v>939</v>
      </c>
      <c r="D115" s="1100"/>
      <c r="E115" s="1101"/>
      <c r="F115" s="1102">
        <v>5</v>
      </c>
      <c r="G115" s="1101">
        <v>46375000</v>
      </c>
    </row>
    <row r="116" spans="1:7" x14ac:dyDescent="0.25">
      <c r="A116" s="577">
        <v>107</v>
      </c>
      <c r="B116" s="1099">
        <v>3101718331</v>
      </c>
      <c r="C116" s="1099" t="s">
        <v>510</v>
      </c>
      <c r="D116" s="1100">
        <v>8</v>
      </c>
      <c r="E116" s="1101">
        <v>166385727.41999999</v>
      </c>
      <c r="F116" s="1102">
        <v>27</v>
      </c>
      <c r="G116" s="1101">
        <v>247953000</v>
      </c>
    </row>
    <row r="117" spans="1:7" x14ac:dyDescent="0.25">
      <c r="A117" s="577">
        <v>108</v>
      </c>
      <c r="B117" s="1099">
        <v>3101335859</v>
      </c>
      <c r="C117" s="1099" t="s">
        <v>785</v>
      </c>
      <c r="D117" s="1100"/>
      <c r="E117" s="1101"/>
      <c r="F117" s="1102">
        <v>3</v>
      </c>
      <c r="G117" s="1101">
        <v>23560000</v>
      </c>
    </row>
    <row r="118" spans="1:7" x14ac:dyDescent="0.25">
      <c r="A118" s="577">
        <v>109</v>
      </c>
      <c r="B118" s="1099">
        <v>3102809189</v>
      </c>
      <c r="C118" s="1099" t="s">
        <v>940</v>
      </c>
      <c r="D118" s="1100"/>
      <c r="E118" s="1101"/>
      <c r="F118" s="1102">
        <v>13</v>
      </c>
      <c r="G118" s="1101">
        <v>120072000</v>
      </c>
    </row>
    <row r="119" spans="1:7" x14ac:dyDescent="0.25">
      <c r="A119" s="577">
        <v>110</v>
      </c>
      <c r="B119" s="1099">
        <v>3101583935</v>
      </c>
      <c r="C119" s="1099" t="s">
        <v>786</v>
      </c>
      <c r="D119" s="1100">
        <v>1</v>
      </c>
      <c r="E119" s="1101">
        <v>14128009.199999999</v>
      </c>
      <c r="F119" s="1102">
        <v>1</v>
      </c>
      <c r="G119" s="1101">
        <v>5978000</v>
      </c>
    </row>
    <row r="120" spans="1:7" x14ac:dyDescent="0.25">
      <c r="A120" s="577">
        <v>111</v>
      </c>
      <c r="B120" s="1099">
        <v>3102672969</v>
      </c>
      <c r="C120" s="1099" t="s">
        <v>395</v>
      </c>
      <c r="D120" s="1100">
        <v>4</v>
      </c>
      <c r="E120" s="1101">
        <v>76571494.290000007</v>
      </c>
      <c r="F120" s="1102">
        <v>142</v>
      </c>
      <c r="G120" s="1101">
        <v>1346931000</v>
      </c>
    </row>
    <row r="121" spans="1:7" x14ac:dyDescent="0.25">
      <c r="A121" s="577">
        <v>112</v>
      </c>
      <c r="B121" s="1099">
        <v>3101804127</v>
      </c>
      <c r="C121" s="1099" t="s">
        <v>941</v>
      </c>
      <c r="D121" s="1100"/>
      <c r="E121" s="1101"/>
      <c r="F121" s="1102">
        <v>9</v>
      </c>
      <c r="G121" s="1101">
        <v>80389000</v>
      </c>
    </row>
    <row r="122" spans="1:7" x14ac:dyDescent="0.25">
      <c r="A122" s="577">
        <v>113</v>
      </c>
      <c r="B122" s="1099">
        <v>3101017266</v>
      </c>
      <c r="C122" s="1099" t="s">
        <v>349</v>
      </c>
      <c r="D122" s="1100">
        <v>198</v>
      </c>
      <c r="E122" s="1101">
        <v>4183243823.25</v>
      </c>
      <c r="F122" s="1102"/>
      <c r="G122" s="1101"/>
    </row>
    <row r="123" spans="1:7" x14ac:dyDescent="0.25">
      <c r="A123" s="577">
        <v>114</v>
      </c>
      <c r="B123" s="1099">
        <v>3101749113</v>
      </c>
      <c r="C123" s="1099" t="s">
        <v>942</v>
      </c>
      <c r="D123" s="1100">
        <v>3</v>
      </c>
      <c r="E123" s="1101">
        <v>60099287.840000004</v>
      </c>
      <c r="F123" s="1102">
        <v>2</v>
      </c>
      <c r="G123" s="1101">
        <v>23250000</v>
      </c>
    </row>
    <row r="124" spans="1:7" x14ac:dyDescent="0.25">
      <c r="A124" s="577">
        <v>115</v>
      </c>
      <c r="B124" s="1099">
        <v>3101483753</v>
      </c>
      <c r="C124" s="1099" t="s">
        <v>396</v>
      </c>
      <c r="D124" s="1100"/>
      <c r="E124" s="1101"/>
      <c r="F124" s="1102">
        <v>7</v>
      </c>
      <c r="G124" s="1101">
        <v>71953000</v>
      </c>
    </row>
    <row r="125" spans="1:7" x14ac:dyDescent="0.25">
      <c r="A125" s="577">
        <v>116</v>
      </c>
      <c r="B125" s="1099">
        <v>3101302239</v>
      </c>
      <c r="C125" s="1099" t="s">
        <v>664</v>
      </c>
      <c r="D125" s="1100"/>
      <c r="E125" s="1101"/>
      <c r="F125" s="1102">
        <v>15</v>
      </c>
      <c r="G125" s="1101">
        <v>141612000</v>
      </c>
    </row>
    <row r="126" spans="1:7" x14ac:dyDescent="0.25">
      <c r="A126" s="577">
        <v>117</v>
      </c>
      <c r="B126" s="1099">
        <v>3101518127</v>
      </c>
      <c r="C126" s="1099" t="s">
        <v>787</v>
      </c>
      <c r="D126" s="1100"/>
      <c r="E126" s="1101"/>
      <c r="F126" s="1102">
        <v>7</v>
      </c>
      <c r="G126" s="1101">
        <v>68306000</v>
      </c>
    </row>
    <row r="127" spans="1:7" x14ac:dyDescent="0.25">
      <c r="A127" s="577">
        <v>118</v>
      </c>
      <c r="B127" s="1099">
        <v>3101697909</v>
      </c>
      <c r="C127" s="1099" t="s">
        <v>1312</v>
      </c>
      <c r="D127" s="1100"/>
      <c r="E127" s="1101"/>
      <c r="F127" s="1102">
        <v>1</v>
      </c>
      <c r="G127" s="1101">
        <v>7070000</v>
      </c>
    </row>
    <row r="128" spans="1:7" x14ac:dyDescent="0.25">
      <c r="A128" s="577">
        <v>119</v>
      </c>
      <c r="B128" s="1099">
        <v>3101278140</v>
      </c>
      <c r="C128" s="1099" t="s">
        <v>943</v>
      </c>
      <c r="D128" s="1100">
        <v>10</v>
      </c>
      <c r="E128" s="1101">
        <v>152569766.80000001</v>
      </c>
      <c r="F128" s="1102"/>
      <c r="G128" s="1101"/>
    </row>
    <row r="129" spans="1:7" x14ac:dyDescent="0.25">
      <c r="A129" s="577">
        <v>120</v>
      </c>
      <c r="B129" s="1099">
        <v>3101726587</v>
      </c>
      <c r="C129" s="1099" t="s">
        <v>700</v>
      </c>
      <c r="D129" s="1100"/>
      <c r="E129" s="1101"/>
      <c r="F129" s="1102">
        <v>5</v>
      </c>
      <c r="G129" s="1101">
        <v>44427000</v>
      </c>
    </row>
    <row r="130" spans="1:7" x14ac:dyDescent="0.25">
      <c r="A130" s="577">
        <v>121</v>
      </c>
      <c r="B130" s="1099">
        <v>3102792650</v>
      </c>
      <c r="C130" s="1099" t="s">
        <v>944</v>
      </c>
      <c r="D130" s="1100"/>
      <c r="E130" s="1101"/>
      <c r="F130" s="1102">
        <v>50</v>
      </c>
      <c r="G130" s="1101">
        <v>468002000</v>
      </c>
    </row>
    <row r="131" spans="1:7" x14ac:dyDescent="0.25">
      <c r="A131" s="577">
        <v>122</v>
      </c>
      <c r="B131" s="1099">
        <v>3101139456</v>
      </c>
      <c r="C131" s="1099" t="s">
        <v>434</v>
      </c>
      <c r="D131" s="1100">
        <v>6</v>
      </c>
      <c r="E131" s="1101">
        <v>109490595.3</v>
      </c>
      <c r="F131" s="1102">
        <v>1</v>
      </c>
      <c r="G131" s="1101">
        <v>9085000</v>
      </c>
    </row>
    <row r="132" spans="1:7" x14ac:dyDescent="0.25">
      <c r="A132" s="577">
        <v>123</v>
      </c>
      <c r="B132" s="1099">
        <v>105450772</v>
      </c>
      <c r="C132" s="1099"/>
      <c r="D132" s="1100"/>
      <c r="E132" s="1101"/>
      <c r="F132" s="1102">
        <v>1</v>
      </c>
      <c r="G132" s="1101">
        <v>8959000</v>
      </c>
    </row>
    <row r="133" spans="1:7" x14ac:dyDescent="0.25">
      <c r="A133" s="577">
        <v>124</v>
      </c>
      <c r="B133" s="1099">
        <v>3004428325</v>
      </c>
      <c r="C133" s="1099"/>
      <c r="D133" s="1100"/>
      <c r="E133" s="1101"/>
      <c r="F133" s="1102">
        <v>15</v>
      </c>
      <c r="G133" s="1101">
        <v>146101000</v>
      </c>
    </row>
    <row r="134" spans="1:7" x14ac:dyDescent="0.25">
      <c r="A134" s="577">
        <v>125</v>
      </c>
      <c r="B134" s="1099">
        <v>303750862</v>
      </c>
      <c r="C134" s="1099"/>
      <c r="D134" s="1100">
        <v>1</v>
      </c>
      <c r="E134" s="1101">
        <v>13714563.83</v>
      </c>
      <c r="F134" s="1102">
        <v>1</v>
      </c>
      <c r="G134" s="1101">
        <v>9293000</v>
      </c>
    </row>
    <row r="135" spans="1:7" x14ac:dyDescent="0.25">
      <c r="A135" s="577">
        <v>126</v>
      </c>
      <c r="B135" s="1099">
        <v>3101165658</v>
      </c>
      <c r="C135" s="1099"/>
      <c r="D135" s="1100"/>
      <c r="E135" s="1101"/>
      <c r="F135" s="1102">
        <v>1</v>
      </c>
      <c r="G135" s="1101">
        <v>9214000</v>
      </c>
    </row>
    <row r="136" spans="1:7" x14ac:dyDescent="0.25">
      <c r="A136" s="577">
        <v>127</v>
      </c>
      <c r="B136" s="1099">
        <v>3101800747</v>
      </c>
      <c r="C136" s="1099"/>
      <c r="D136" s="1100">
        <v>1</v>
      </c>
      <c r="E136" s="1101">
        <v>14186931.859999999</v>
      </c>
      <c r="F136" s="1102"/>
      <c r="G136" s="1101"/>
    </row>
    <row r="137" spans="1:7" x14ac:dyDescent="0.25">
      <c r="A137" s="577">
        <v>128</v>
      </c>
      <c r="B137" s="1099">
        <v>3101902883</v>
      </c>
      <c r="C137" s="1099"/>
      <c r="D137" s="1100"/>
      <c r="E137" s="1101"/>
      <c r="F137" s="1102">
        <v>5</v>
      </c>
      <c r="G137" s="1101">
        <v>50567000</v>
      </c>
    </row>
    <row r="138" spans="1:7" x14ac:dyDescent="0.25">
      <c r="A138" s="577">
        <v>129</v>
      </c>
      <c r="B138" s="1099">
        <v>401330633</v>
      </c>
      <c r="C138" s="1099"/>
      <c r="D138" s="1100"/>
      <c r="E138" s="1101"/>
      <c r="F138" s="1102">
        <v>1</v>
      </c>
      <c r="G138" s="1101">
        <v>9300000</v>
      </c>
    </row>
    <row r="139" spans="1:7" x14ac:dyDescent="0.25">
      <c r="A139" s="577">
        <v>130</v>
      </c>
      <c r="B139" s="1099" t="s">
        <v>577</v>
      </c>
      <c r="C139" s="1099"/>
      <c r="D139" s="1100">
        <v>137</v>
      </c>
      <c r="E139" s="1101">
        <v>2917138977.2600002</v>
      </c>
      <c r="F139" s="1102">
        <v>890</v>
      </c>
      <c r="G139" s="1101">
        <v>7772362000</v>
      </c>
    </row>
    <row r="140" spans="1:7" hidden="1" x14ac:dyDescent="0.25">
      <c r="A140" s="577">
        <v>131</v>
      </c>
      <c r="B140" s="1099"/>
      <c r="C140" s="1099"/>
      <c r="D140" s="1100"/>
      <c r="E140" s="1101"/>
      <c r="F140" s="1102"/>
      <c r="G140" s="1101"/>
    </row>
    <row r="141" spans="1:7" hidden="1" x14ac:dyDescent="0.25">
      <c r="A141" s="577">
        <v>132</v>
      </c>
      <c r="B141" s="1099"/>
      <c r="C141" s="1099"/>
      <c r="D141" s="1100"/>
      <c r="E141" s="1101"/>
      <c r="F141" s="1102"/>
      <c r="G141" s="1101"/>
    </row>
    <row r="142" spans="1:7" hidden="1" x14ac:dyDescent="0.25">
      <c r="A142" s="577">
        <v>133</v>
      </c>
      <c r="B142" s="1099"/>
      <c r="C142" s="1099"/>
      <c r="D142" s="1100"/>
      <c r="E142" s="1101"/>
      <c r="F142" s="1102"/>
      <c r="G142" s="1101"/>
    </row>
    <row r="143" spans="1:7" hidden="1" x14ac:dyDescent="0.25">
      <c r="A143" s="577">
        <v>134</v>
      </c>
      <c r="B143" s="1099"/>
      <c r="C143" s="1099"/>
      <c r="D143" s="1100"/>
      <c r="E143" s="1101"/>
      <c r="F143" s="1102"/>
      <c r="G143" s="1101"/>
    </row>
    <row r="144" spans="1:7" hidden="1" x14ac:dyDescent="0.25">
      <c r="A144" s="577">
        <v>135</v>
      </c>
      <c r="B144" s="1099"/>
      <c r="C144" s="1099"/>
      <c r="D144" s="1100"/>
      <c r="E144" s="1101"/>
      <c r="F144" s="1102"/>
      <c r="G144" s="1101"/>
    </row>
    <row r="145" spans="1:7" hidden="1" x14ac:dyDescent="0.25">
      <c r="A145" s="577">
        <v>136</v>
      </c>
      <c r="B145" s="1099"/>
      <c r="C145" s="1099"/>
      <c r="D145" s="1100"/>
      <c r="E145" s="1101"/>
      <c r="F145" s="1102"/>
      <c r="G145" s="1101"/>
    </row>
    <row r="146" spans="1:7" hidden="1" x14ac:dyDescent="0.25">
      <c r="A146" s="577">
        <v>137</v>
      </c>
      <c r="B146" s="1099"/>
      <c r="C146" s="1099"/>
      <c r="D146" s="1100"/>
      <c r="E146" s="1101"/>
      <c r="F146" s="1102"/>
      <c r="G146" s="1101"/>
    </row>
    <row r="147" spans="1:7" hidden="1" x14ac:dyDescent="0.25">
      <c r="A147" s="577">
        <v>138</v>
      </c>
      <c r="B147" s="1099"/>
      <c r="C147" s="1099"/>
      <c r="D147" s="1100"/>
      <c r="E147" s="1101"/>
      <c r="F147" s="1102"/>
      <c r="G147" s="1101"/>
    </row>
    <row r="148" spans="1:7" hidden="1" x14ac:dyDescent="0.25">
      <c r="A148" s="577">
        <v>139</v>
      </c>
      <c r="B148" s="1099"/>
      <c r="C148" s="1099"/>
      <c r="D148" s="1100"/>
      <c r="E148" s="1101"/>
      <c r="F148" s="1102"/>
      <c r="G148" s="1101"/>
    </row>
    <row r="149" spans="1:7" hidden="1" x14ac:dyDescent="0.25">
      <c r="A149" s="577">
        <v>140</v>
      </c>
      <c r="B149" s="1099"/>
      <c r="C149" s="1099"/>
      <c r="D149" s="1100"/>
      <c r="E149" s="1101"/>
      <c r="F149" s="1102"/>
      <c r="G149" s="1101"/>
    </row>
    <row r="150" spans="1:7" hidden="1" x14ac:dyDescent="0.25">
      <c r="A150" s="577">
        <v>141</v>
      </c>
      <c r="B150" s="1099"/>
      <c r="C150" s="1099"/>
      <c r="D150" s="1100"/>
      <c r="E150" s="1101"/>
      <c r="F150" s="1102"/>
      <c r="G150" s="1101"/>
    </row>
    <row r="151" spans="1:7" hidden="1" x14ac:dyDescent="0.25">
      <c r="A151" s="577">
        <v>142</v>
      </c>
      <c r="B151" s="1099"/>
      <c r="C151" s="1099"/>
      <c r="D151" s="1100"/>
      <c r="E151" s="1101"/>
      <c r="F151" s="1102"/>
      <c r="G151" s="1101"/>
    </row>
    <row r="152" spans="1:7" hidden="1" x14ac:dyDescent="0.25">
      <c r="A152" s="577">
        <v>143</v>
      </c>
      <c r="B152" s="1118"/>
      <c r="C152" s="1118"/>
      <c r="D152" s="1119"/>
      <c r="E152" s="1120"/>
      <c r="F152" s="1121"/>
      <c r="G152" s="1120"/>
    </row>
    <row r="153" spans="1:7" hidden="1" x14ac:dyDescent="0.25">
      <c r="A153" s="577">
        <v>144</v>
      </c>
      <c r="B153" s="1118"/>
      <c r="C153" s="1118"/>
      <c r="D153" s="1119"/>
      <c r="E153" s="1120"/>
      <c r="F153" s="1121"/>
      <c r="G153" s="1120"/>
    </row>
    <row r="154" spans="1:7" hidden="1" x14ac:dyDescent="0.25">
      <c r="A154" s="577">
        <v>145</v>
      </c>
      <c r="B154" s="1118"/>
      <c r="C154" s="1118"/>
      <c r="D154" s="1119"/>
      <c r="E154" s="1120"/>
      <c r="F154" s="1121"/>
      <c r="G154" s="1120"/>
    </row>
    <row r="155" spans="1:7" hidden="1" x14ac:dyDescent="0.25">
      <c r="A155" s="577">
        <v>146</v>
      </c>
      <c r="B155" s="1118"/>
      <c r="C155" s="1118"/>
      <c r="D155" s="1119"/>
      <c r="E155" s="1120"/>
      <c r="F155" s="1121"/>
      <c r="G155" s="1120"/>
    </row>
    <row r="156" spans="1:7" hidden="1" x14ac:dyDescent="0.25">
      <c r="A156" s="577">
        <v>147</v>
      </c>
      <c r="B156" s="1118"/>
      <c r="C156" s="1118"/>
      <c r="D156" s="1119"/>
      <c r="E156" s="1120"/>
      <c r="F156" s="1121"/>
      <c r="G156" s="1120"/>
    </row>
    <row r="157" spans="1:7" hidden="1" x14ac:dyDescent="0.25">
      <c r="A157" s="577">
        <v>148</v>
      </c>
      <c r="B157" s="1118"/>
      <c r="C157" s="1118"/>
      <c r="D157" s="1119"/>
      <c r="E157" s="1120"/>
      <c r="F157" s="1121"/>
      <c r="G157" s="1120"/>
    </row>
    <row r="158" spans="1:7" hidden="1" x14ac:dyDescent="0.25">
      <c r="A158" s="577">
        <v>149</v>
      </c>
      <c r="B158" s="1118"/>
      <c r="C158" s="1118"/>
      <c r="D158" s="1119"/>
      <c r="E158" s="1120"/>
      <c r="F158" s="1121"/>
      <c r="G158" s="1120"/>
    </row>
    <row r="159" spans="1:7" hidden="1" x14ac:dyDescent="0.25">
      <c r="A159" s="577">
        <v>150</v>
      </c>
      <c r="B159" s="1118"/>
      <c r="C159" s="1118"/>
      <c r="D159" s="1119"/>
      <c r="E159" s="1120"/>
      <c r="F159" s="1121"/>
      <c r="G159" s="1120"/>
    </row>
    <row r="160" spans="1:7" hidden="1" x14ac:dyDescent="0.25">
      <c r="A160" s="577">
        <v>151</v>
      </c>
      <c r="B160" s="1118"/>
      <c r="C160" s="1118"/>
      <c r="D160" s="1119"/>
      <c r="E160" s="1120"/>
      <c r="F160" s="1121"/>
      <c r="G160" s="1120"/>
    </row>
    <row r="161" spans="1:7" hidden="1" x14ac:dyDescent="0.25">
      <c r="A161" s="577">
        <v>152</v>
      </c>
      <c r="B161" s="1118"/>
      <c r="C161" s="1118"/>
      <c r="D161" s="1119"/>
      <c r="E161" s="1120"/>
      <c r="F161" s="1121"/>
      <c r="G161" s="1120"/>
    </row>
    <row r="162" spans="1:7" hidden="1" x14ac:dyDescent="0.25">
      <c r="A162" s="577">
        <v>153</v>
      </c>
      <c r="B162" s="1118"/>
      <c r="C162" s="1118"/>
      <c r="D162" s="1119"/>
      <c r="E162" s="1120"/>
      <c r="F162" s="1121"/>
      <c r="G162" s="1120"/>
    </row>
    <row r="163" spans="1:7" hidden="1" x14ac:dyDescent="0.25">
      <c r="A163" s="577">
        <v>154</v>
      </c>
      <c r="B163" s="1118"/>
      <c r="C163" s="1118"/>
      <c r="D163" s="1119"/>
      <c r="E163" s="1120"/>
      <c r="F163" s="1121"/>
      <c r="G163" s="1120"/>
    </row>
    <row r="164" spans="1:7" hidden="1" x14ac:dyDescent="0.25">
      <c r="A164" s="577">
        <v>155</v>
      </c>
      <c r="B164" s="1118"/>
      <c r="C164" s="1118"/>
      <c r="D164" s="1119"/>
      <c r="E164" s="1120"/>
      <c r="F164" s="1121"/>
      <c r="G164" s="1120"/>
    </row>
    <row r="165" spans="1:7" hidden="1" x14ac:dyDescent="0.25">
      <c r="A165" s="577">
        <v>156</v>
      </c>
      <c r="B165" s="1118"/>
      <c r="C165" s="1118"/>
      <c r="D165" s="1119"/>
      <c r="E165" s="1120"/>
      <c r="F165" s="1121"/>
      <c r="G165" s="1120"/>
    </row>
    <row r="166" spans="1:7" hidden="1" x14ac:dyDescent="0.25">
      <c r="A166" s="577">
        <v>157</v>
      </c>
      <c r="B166" s="1118"/>
      <c r="C166" s="1118"/>
      <c r="D166" s="1119"/>
      <c r="E166" s="1120"/>
      <c r="F166" s="1121"/>
      <c r="G166" s="1120"/>
    </row>
    <row r="167" spans="1:7" hidden="1" x14ac:dyDescent="0.25">
      <c r="A167" s="577">
        <v>158</v>
      </c>
      <c r="B167" s="1118"/>
      <c r="C167" s="1118"/>
      <c r="D167" s="1119"/>
      <c r="E167" s="1120"/>
      <c r="F167" s="1121"/>
      <c r="G167" s="1120"/>
    </row>
    <row r="168" spans="1:7" hidden="1" x14ac:dyDescent="0.25">
      <c r="A168" s="577">
        <v>159</v>
      </c>
      <c r="B168" s="1118"/>
      <c r="C168" s="1118"/>
      <c r="D168" s="1119"/>
      <c r="E168" s="1120"/>
      <c r="F168" s="1121"/>
      <c r="G168" s="1120"/>
    </row>
    <row r="169" spans="1:7" hidden="1" x14ac:dyDescent="0.25">
      <c r="A169" s="577">
        <v>160</v>
      </c>
      <c r="B169" s="1118"/>
      <c r="C169" s="1118"/>
      <c r="D169" s="1119"/>
      <c r="E169" s="1120"/>
      <c r="F169" s="1121"/>
      <c r="G169" s="1120"/>
    </row>
    <row r="170" spans="1:7" hidden="1" x14ac:dyDescent="0.25">
      <c r="A170" s="577">
        <v>161</v>
      </c>
      <c r="B170" s="1099"/>
      <c r="C170" s="763"/>
      <c r="D170" s="764"/>
      <c r="E170" s="765"/>
      <c r="F170" s="766"/>
      <c r="G170" s="765"/>
    </row>
    <row r="171" spans="1:7" x14ac:dyDescent="0.25">
      <c r="B171" s="762"/>
      <c r="C171" s="763"/>
      <c r="D171" s="764"/>
      <c r="E171" s="765"/>
      <c r="F171" s="766"/>
      <c r="G171" s="765"/>
    </row>
    <row r="172" spans="1:7" s="545" customFormat="1" x14ac:dyDescent="0.25">
      <c r="A172" s="628"/>
      <c r="B172" s="783"/>
      <c r="C172" s="629"/>
      <c r="D172" s="630">
        <f>SUM(D10:D171)</f>
        <v>922</v>
      </c>
      <c r="E172" s="630">
        <f>SUM(E10:E171)</f>
        <v>20333486915.450005</v>
      </c>
      <c r="F172" s="630">
        <f>SUM(F10:F171)</f>
        <v>3385</v>
      </c>
      <c r="G172" s="630">
        <f>SUM(G10:G171)</f>
        <v>31302406000</v>
      </c>
    </row>
    <row r="174" spans="1:7" s="545" customFormat="1" ht="12.75" customHeight="1" x14ac:dyDescent="0.25">
      <c r="A174" s="780"/>
      <c r="B174" s="780" t="s">
        <v>312</v>
      </c>
      <c r="C174" s="780"/>
      <c r="D174" s="781">
        <f>D172+F172</f>
        <v>4307</v>
      </c>
      <c r="E174" s="782">
        <f>E172+G172</f>
        <v>51635892915.450005</v>
      </c>
      <c r="F174" s="781"/>
      <c r="G174" s="782"/>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0" orientation="portrait" r:id="rId1"/>
  <rowBreaks count="1" manualBreakCount="1">
    <brk id="83"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253"/>
  <sheetViews>
    <sheetView showGridLines="0" zoomScale="80" zoomScaleNormal="80" workbookViewId="0">
      <selection activeCell="A120" sqref="A120:B120"/>
    </sheetView>
  </sheetViews>
  <sheetFormatPr baseColWidth="10" defaultColWidth="11.42578125" defaultRowHeight="15" x14ac:dyDescent="0.25"/>
  <cols>
    <col min="1" max="1" width="59.85546875" style="927" bestFit="1" customWidth="1"/>
    <col min="2" max="2" width="19" style="928" bestFit="1" customWidth="1"/>
    <col min="3" max="3" width="52" style="1621" customWidth="1"/>
    <col min="4" max="4" width="10.85546875" style="927" customWidth="1"/>
    <col min="5" max="5" width="11.42578125" style="927"/>
    <col min="6" max="6" width="19.28515625" style="927" customWidth="1"/>
    <col min="7" max="16384" width="11.42578125" style="927"/>
  </cols>
  <sheetData>
    <row r="1" spans="1:4" s="341" customFormat="1" ht="12.75" customHeight="1" x14ac:dyDescent="0.2">
      <c r="A1" s="1966" t="s">
        <v>0</v>
      </c>
      <c r="B1" s="1966"/>
      <c r="C1" s="1966"/>
      <c r="D1" s="1966"/>
    </row>
    <row r="2" spans="1:4" s="341" customFormat="1" ht="12.75" customHeight="1" x14ac:dyDescent="0.2">
      <c r="A2" s="1966" t="s">
        <v>420</v>
      </c>
      <c r="B2" s="1966"/>
      <c r="C2" s="1966"/>
      <c r="D2" s="1966"/>
    </row>
    <row r="3" spans="1:4" s="341" customFormat="1" ht="12.75" customHeight="1" x14ac:dyDescent="0.2">
      <c r="A3" s="1966" t="s">
        <v>1506</v>
      </c>
      <c r="B3" s="1966"/>
      <c r="C3" s="1966"/>
      <c r="D3" s="1966"/>
    </row>
    <row r="4" spans="1:4" s="341" customFormat="1" ht="12.75" customHeight="1" x14ac:dyDescent="0.2">
      <c r="A4" s="559"/>
      <c r="B4" s="559"/>
      <c r="C4" s="559"/>
      <c r="D4" s="582"/>
    </row>
    <row r="5" spans="1:4" s="341" customFormat="1" ht="12.75" customHeight="1" x14ac:dyDescent="0.25">
      <c r="A5" s="1982" t="s">
        <v>479</v>
      </c>
      <c r="B5" s="1983"/>
      <c r="C5" s="1983"/>
      <c r="D5" s="1341"/>
    </row>
    <row r="6" spans="1:4" s="548" customFormat="1" ht="16.5" customHeight="1" x14ac:dyDescent="0.25">
      <c r="A6" s="1984" t="s">
        <v>476</v>
      </c>
      <c r="B6" s="1985"/>
      <c r="C6" s="1985"/>
      <c r="D6" s="1341"/>
    </row>
    <row r="8" spans="1:4" x14ac:dyDescent="0.25">
      <c r="A8" s="1974" t="s">
        <v>520</v>
      </c>
      <c r="B8" s="1974"/>
      <c r="C8" s="1974"/>
    </row>
    <row r="9" spans="1:4" x14ac:dyDescent="0.25">
      <c r="A9" s="1974"/>
      <c r="B9" s="1974"/>
      <c r="C9" s="1974"/>
    </row>
    <row r="10" spans="1:4" ht="14.45" customHeight="1" x14ac:dyDescent="0.25">
      <c r="A10" s="1342" t="s">
        <v>474</v>
      </c>
      <c r="B10" s="1342" t="s">
        <v>473</v>
      </c>
      <c r="C10" s="1345" t="s">
        <v>475</v>
      </c>
    </row>
    <row r="11" spans="1:4" x14ac:dyDescent="0.25">
      <c r="A11" s="1433" t="s">
        <v>543</v>
      </c>
      <c r="B11" s="1434">
        <v>2</v>
      </c>
      <c r="C11" s="1433" t="s">
        <v>1515</v>
      </c>
    </row>
    <row r="12" spans="1:4" x14ac:dyDescent="0.25">
      <c r="A12" s="1433" t="s">
        <v>543</v>
      </c>
      <c r="B12" s="1434">
        <v>2</v>
      </c>
      <c r="C12" s="1433" t="s">
        <v>1509</v>
      </c>
    </row>
    <row r="13" spans="1:4" x14ac:dyDescent="0.25">
      <c r="A13" s="1433" t="s">
        <v>543</v>
      </c>
      <c r="B13" s="1434">
        <v>4</v>
      </c>
      <c r="C13" s="1433" t="s">
        <v>1547</v>
      </c>
    </row>
    <row r="14" spans="1:4" x14ac:dyDescent="0.25">
      <c r="A14" s="1433" t="s">
        <v>543</v>
      </c>
      <c r="B14" s="1434">
        <v>1</v>
      </c>
      <c r="C14" s="1433" t="s">
        <v>1519</v>
      </c>
    </row>
    <row r="15" spans="1:4" ht="25.5" x14ac:dyDescent="0.25">
      <c r="A15" s="1433" t="s">
        <v>543</v>
      </c>
      <c r="B15" s="1434">
        <v>2</v>
      </c>
      <c r="C15" s="1433" t="s">
        <v>1548</v>
      </c>
    </row>
    <row r="16" spans="1:4" x14ac:dyDescent="0.25">
      <c r="A16" s="1433" t="s">
        <v>543</v>
      </c>
      <c r="B16" s="1434">
        <v>2</v>
      </c>
      <c r="C16" s="1433" t="s">
        <v>1511</v>
      </c>
    </row>
    <row r="17" spans="1:3" ht="25.5" x14ac:dyDescent="0.25">
      <c r="A17" s="1433" t="s">
        <v>543</v>
      </c>
      <c r="B17" s="1434">
        <v>1</v>
      </c>
      <c r="C17" s="1433" t="s">
        <v>1549</v>
      </c>
    </row>
    <row r="18" spans="1:3" ht="25.5" x14ac:dyDescent="0.25">
      <c r="A18" s="1433" t="s">
        <v>543</v>
      </c>
      <c r="B18" s="1434">
        <v>3</v>
      </c>
      <c r="C18" s="1433" t="s">
        <v>1516</v>
      </c>
    </row>
    <row r="19" spans="1:3" ht="25.5" x14ac:dyDescent="0.25">
      <c r="A19" s="1433" t="s">
        <v>543</v>
      </c>
      <c r="B19" s="1434">
        <v>2</v>
      </c>
      <c r="C19" s="1433" t="s">
        <v>1517</v>
      </c>
    </row>
    <row r="20" spans="1:3" x14ac:dyDescent="0.25">
      <c r="A20" s="1433" t="s">
        <v>543</v>
      </c>
      <c r="B20" s="1434">
        <v>1</v>
      </c>
      <c r="C20" s="1433" t="s">
        <v>1545</v>
      </c>
    </row>
    <row r="21" spans="1:3" x14ac:dyDescent="0.25">
      <c r="A21" s="1433" t="s">
        <v>543</v>
      </c>
      <c r="B21" s="1434">
        <v>1</v>
      </c>
      <c r="C21" s="1433" t="s">
        <v>1522</v>
      </c>
    </row>
    <row r="22" spans="1:3" x14ac:dyDescent="0.25">
      <c r="A22" s="1433" t="s">
        <v>907</v>
      </c>
      <c r="B22" s="1434">
        <v>1</v>
      </c>
      <c r="C22" s="1433" t="s">
        <v>1545</v>
      </c>
    </row>
    <row r="23" spans="1:3" x14ac:dyDescent="0.25">
      <c r="A23" s="1433" t="s">
        <v>119</v>
      </c>
      <c r="B23" s="1434">
        <v>2</v>
      </c>
      <c r="C23" s="1433" t="s">
        <v>1509</v>
      </c>
    </row>
    <row r="24" spans="1:3" x14ac:dyDescent="0.25">
      <c r="A24" s="1433" t="s">
        <v>119</v>
      </c>
      <c r="B24" s="1434">
        <v>2</v>
      </c>
      <c r="C24" s="1433" t="s">
        <v>1511</v>
      </c>
    </row>
    <row r="25" spans="1:3" x14ac:dyDescent="0.25">
      <c r="A25" s="1433" t="s">
        <v>722</v>
      </c>
      <c r="B25" s="1434">
        <v>1</v>
      </c>
      <c r="C25" s="1433" t="s">
        <v>1515</v>
      </c>
    </row>
    <row r="26" spans="1:3" x14ac:dyDescent="0.25">
      <c r="A26" s="1433" t="s">
        <v>722</v>
      </c>
      <c r="B26" s="1434">
        <v>1</v>
      </c>
      <c r="C26" s="1433" t="s">
        <v>1509</v>
      </c>
    </row>
    <row r="27" spans="1:3" ht="25.5" x14ac:dyDescent="0.25">
      <c r="A27" s="1433" t="s">
        <v>722</v>
      </c>
      <c r="B27" s="1434">
        <v>1</v>
      </c>
      <c r="C27" s="1433" t="s">
        <v>1550</v>
      </c>
    </row>
    <row r="28" spans="1:3" x14ac:dyDescent="0.25">
      <c r="A28" s="1433" t="s">
        <v>722</v>
      </c>
      <c r="B28" s="1434">
        <v>1</v>
      </c>
      <c r="C28" s="1433" t="s">
        <v>1507</v>
      </c>
    </row>
    <row r="29" spans="1:3" x14ac:dyDescent="0.25">
      <c r="A29" s="1433" t="s">
        <v>722</v>
      </c>
      <c r="B29" s="1434">
        <v>1</v>
      </c>
      <c r="C29" s="1433" t="s">
        <v>1524</v>
      </c>
    </row>
    <row r="30" spans="1:3" x14ac:dyDescent="0.25">
      <c r="A30" s="1433" t="s">
        <v>722</v>
      </c>
      <c r="B30" s="1434">
        <v>1</v>
      </c>
      <c r="C30" s="1433" t="s">
        <v>1546</v>
      </c>
    </row>
    <row r="31" spans="1:3" x14ac:dyDescent="0.25">
      <c r="A31" s="1433" t="s">
        <v>722</v>
      </c>
      <c r="B31" s="1434">
        <v>1</v>
      </c>
      <c r="C31" s="1433" t="s">
        <v>1514</v>
      </c>
    </row>
    <row r="32" spans="1:3" ht="25.5" x14ac:dyDescent="0.25">
      <c r="A32" s="1433" t="s">
        <v>722</v>
      </c>
      <c r="B32" s="1434">
        <v>1</v>
      </c>
      <c r="C32" s="1433" t="s">
        <v>1551</v>
      </c>
    </row>
    <row r="33" spans="1:3" ht="25.5" x14ac:dyDescent="0.25">
      <c r="A33" s="1433" t="s">
        <v>335</v>
      </c>
      <c r="B33" s="1434">
        <v>2</v>
      </c>
      <c r="C33" s="1433" t="s">
        <v>1552</v>
      </c>
    </row>
    <row r="34" spans="1:3" ht="25.5" x14ac:dyDescent="0.25">
      <c r="A34" s="1433" t="s">
        <v>335</v>
      </c>
      <c r="B34" s="1434">
        <v>2</v>
      </c>
      <c r="C34" s="1433" t="s">
        <v>1523</v>
      </c>
    </row>
    <row r="35" spans="1:3" x14ac:dyDescent="0.25">
      <c r="A35" s="1433" t="s">
        <v>335</v>
      </c>
      <c r="B35" s="1434">
        <v>1</v>
      </c>
      <c r="C35" s="1433" t="s">
        <v>1515</v>
      </c>
    </row>
    <row r="36" spans="1:3" x14ac:dyDescent="0.25">
      <c r="A36" s="1433" t="s">
        <v>335</v>
      </c>
      <c r="B36" s="1434">
        <v>1</v>
      </c>
      <c r="C36" s="1433" t="s">
        <v>1547</v>
      </c>
    </row>
    <row r="37" spans="1:3" ht="25.5" x14ac:dyDescent="0.25">
      <c r="A37" s="1433" t="s">
        <v>335</v>
      </c>
      <c r="B37" s="1434">
        <v>1</v>
      </c>
      <c r="C37" s="1433" t="s">
        <v>1510</v>
      </c>
    </row>
    <row r="38" spans="1:3" x14ac:dyDescent="0.25">
      <c r="A38" s="1433" t="s">
        <v>335</v>
      </c>
      <c r="B38" s="1434">
        <v>2</v>
      </c>
      <c r="C38" s="1433" t="s">
        <v>1512</v>
      </c>
    </row>
    <row r="39" spans="1:3" ht="38.25" x14ac:dyDescent="0.25">
      <c r="A39" s="1433" t="s">
        <v>335</v>
      </c>
      <c r="B39" s="1434">
        <v>1</v>
      </c>
      <c r="C39" s="1433" t="s">
        <v>1553</v>
      </c>
    </row>
    <row r="40" spans="1:3" x14ac:dyDescent="0.25">
      <c r="A40" s="1433" t="s">
        <v>335</v>
      </c>
      <c r="B40" s="1434">
        <v>1</v>
      </c>
      <c r="C40" s="1433" t="s">
        <v>1545</v>
      </c>
    </row>
    <row r="41" spans="1:3" x14ac:dyDescent="0.25">
      <c r="A41" s="1433" t="s">
        <v>335</v>
      </c>
      <c r="B41" s="1434">
        <v>1</v>
      </c>
      <c r="C41" s="1433" t="s">
        <v>1554</v>
      </c>
    </row>
    <row r="42" spans="1:3" ht="25.5" x14ac:dyDescent="0.25">
      <c r="A42" s="1433" t="s">
        <v>335</v>
      </c>
      <c r="B42" s="1434">
        <v>1</v>
      </c>
      <c r="C42" s="1433" t="s">
        <v>1555</v>
      </c>
    </row>
    <row r="43" spans="1:3" x14ac:dyDescent="0.25">
      <c r="A43" s="1433" t="s">
        <v>335</v>
      </c>
      <c r="B43" s="1434">
        <v>2</v>
      </c>
      <c r="C43" s="1433" t="s">
        <v>1522</v>
      </c>
    </row>
    <row r="44" spans="1:3" ht="25.5" x14ac:dyDescent="0.25">
      <c r="A44" s="1433" t="s">
        <v>335</v>
      </c>
      <c r="B44" s="1434">
        <v>1</v>
      </c>
      <c r="C44" s="1433" t="s">
        <v>1556</v>
      </c>
    </row>
    <row r="45" spans="1:3" ht="25.5" x14ac:dyDescent="0.25">
      <c r="A45" s="1433" t="s">
        <v>637</v>
      </c>
      <c r="B45" s="1434">
        <v>1</v>
      </c>
      <c r="C45" s="1433" t="s">
        <v>1523</v>
      </c>
    </row>
    <row r="46" spans="1:3" x14ac:dyDescent="0.25">
      <c r="A46" s="1433" t="s">
        <v>637</v>
      </c>
      <c r="B46" s="1434">
        <v>1</v>
      </c>
      <c r="C46" s="1433" t="s">
        <v>1515</v>
      </c>
    </row>
    <row r="47" spans="1:3" x14ac:dyDescent="0.25">
      <c r="A47" s="1433" t="s">
        <v>637</v>
      </c>
      <c r="B47" s="1434">
        <v>1</v>
      </c>
      <c r="C47" s="1433" t="s">
        <v>1522</v>
      </c>
    </row>
    <row r="48" spans="1:3" x14ac:dyDescent="0.25">
      <c r="A48" s="1433" t="s">
        <v>178</v>
      </c>
      <c r="B48" s="1434">
        <v>1</v>
      </c>
      <c r="C48" s="1433" t="s">
        <v>1509</v>
      </c>
    </row>
    <row r="49" spans="1:3" x14ac:dyDescent="0.25">
      <c r="A49" s="1433" t="s">
        <v>178</v>
      </c>
      <c r="B49" s="1434">
        <v>1</v>
      </c>
      <c r="C49" s="1433" t="s">
        <v>1524</v>
      </c>
    </row>
    <row r="50" spans="1:3" x14ac:dyDescent="0.25">
      <c r="A50" s="1433" t="s">
        <v>178</v>
      </c>
      <c r="B50" s="1434">
        <v>1</v>
      </c>
      <c r="C50" s="1433" t="s">
        <v>1546</v>
      </c>
    </row>
    <row r="51" spans="1:3" x14ac:dyDescent="0.25">
      <c r="A51" s="1433" t="s">
        <v>178</v>
      </c>
      <c r="B51" s="1434">
        <v>1</v>
      </c>
      <c r="C51" s="1433" t="s">
        <v>1542</v>
      </c>
    </row>
    <row r="52" spans="1:3" ht="25.5" x14ac:dyDescent="0.25">
      <c r="A52" s="1433" t="s">
        <v>178</v>
      </c>
      <c r="B52" s="1434">
        <v>1</v>
      </c>
      <c r="C52" s="1433" t="s">
        <v>1557</v>
      </c>
    </row>
    <row r="53" spans="1:3" x14ac:dyDescent="0.25">
      <c r="A53" s="1433" t="s">
        <v>636</v>
      </c>
      <c r="B53" s="1434">
        <v>1</v>
      </c>
      <c r="C53" s="1433" t="s">
        <v>1558</v>
      </c>
    </row>
    <row r="54" spans="1:3" ht="25.5" x14ac:dyDescent="0.25">
      <c r="A54" s="1433" t="s">
        <v>636</v>
      </c>
      <c r="B54" s="1434">
        <v>1</v>
      </c>
      <c r="C54" s="1433" t="s">
        <v>1559</v>
      </c>
    </row>
    <row r="55" spans="1:3" x14ac:dyDescent="0.25">
      <c r="A55" s="1433" t="s">
        <v>636</v>
      </c>
      <c r="B55" s="1434">
        <v>3</v>
      </c>
      <c r="C55" s="1433" t="s">
        <v>1547</v>
      </c>
    </row>
    <row r="56" spans="1:3" ht="25.5" x14ac:dyDescent="0.25">
      <c r="A56" s="1433" t="s">
        <v>636</v>
      </c>
      <c r="B56" s="1434">
        <v>2</v>
      </c>
      <c r="C56" s="1433" t="s">
        <v>1560</v>
      </c>
    </row>
    <row r="57" spans="1:3" x14ac:dyDescent="0.25">
      <c r="A57" s="1433" t="s">
        <v>636</v>
      </c>
      <c r="B57" s="1434">
        <v>1</v>
      </c>
      <c r="C57" s="1433" t="s">
        <v>1507</v>
      </c>
    </row>
    <row r="58" spans="1:3" x14ac:dyDescent="0.25">
      <c r="A58" s="1433" t="s">
        <v>636</v>
      </c>
      <c r="B58" s="1434">
        <v>1</v>
      </c>
      <c r="C58" s="1433" t="s">
        <v>1511</v>
      </c>
    </row>
    <row r="59" spans="1:3" x14ac:dyDescent="0.25">
      <c r="A59" s="1433" t="s">
        <v>636</v>
      </c>
      <c r="B59" s="1434">
        <v>1</v>
      </c>
      <c r="C59" s="1433" t="s">
        <v>1512</v>
      </c>
    </row>
    <row r="60" spans="1:3" ht="25.5" x14ac:dyDescent="0.25">
      <c r="A60" s="1433" t="s">
        <v>636</v>
      </c>
      <c r="B60" s="1434">
        <v>1</v>
      </c>
      <c r="C60" s="1433" t="s">
        <v>1549</v>
      </c>
    </row>
    <row r="61" spans="1:3" x14ac:dyDescent="0.25">
      <c r="A61" s="1433" t="s">
        <v>636</v>
      </c>
      <c r="B61" s="1434">
        <v>2</v>
      </c>
      <c r="C61" s="1433" t="s">
        <v>1561</v>
      </c>
    </row>
    <row r="62" spans="1:3" x14ac:dyDescent="0.25">
      <c r="A62" s="1433" t="s">
        <v>636</v>
      </c>
      <c r="B62" s="1434">
        <v>2</v>
      </c>
      <c r="C62" s="1433" t="s">
        <v>1562</v>
      </c>
    </row>
    <row r="63" spans="1:3" x14ac:dyDescent="0.25">
      <c r="A63" s="1433" t="s">
        <v>636</v>
      </c>
      <c r="B63" s="1434">
        <v>1</v>
      </c>
      <c r="C63" s="1433" t="s">
        <v>1563</v>
      </c>
    </row>
    <row r="64" spans="1:3" ht="38.25" x14ac:dyDescent="0.25">
      <c r="A64" s="1433" t="s">
        <v>636</v>
      </c>
      <c r="B64" s="1434">
        <v>2</v>
      </c>
      <c r="C64" s="1433" t="s">
        <v>1553</v>
      </c>
    </row>
    <row r="65" spans="1:3" ht="25.5" x14ac:dyDescent="0.25">
      <c r="A65" s="1433" t="s">
        <v>636</v>
      </c>
      <c r="B65" s="1434">
        <v>4</v>
      </c>
      <c r="C65" s="1433" t="s">
        <v>1517</v>
      </c>
    </row>
    <row r="66" spans="1:3" x14ac:dyDescent="0.25">
      <c r="A66" s="1433" t="s">
        <v>636</v>
      </c>
      <c r="B66" s="1434">
        <v>1</v>
      </c>
      <c r="C66" s="1433" t="s">
        <v>1545</v>
      </c>
    </row>
    <row r="67" spans="1:3" x14ac:dyDescent="0.25">
      <c r="A67" s="1433" t="s">
        <v>636</v>
      </c>
      <c r="B67" s="1434">
        <v>2</v>
      </c>
      <c r="C67" s="1433" t="s">
        <v>1554</v>
      </c>
    </row>
    <row r="68" spans="1:3" ht="25.5" x14ac:dyDescent="0.25">
      <c r="A68" s="1433" t="s">
        <v>636</v>
      </c>
      <c r="B68" s="1434">
        <v>1</v>
      </c>
      <c r="C68" s="1433" t="s">
        <v>1540</v>
      </c>
    </row>
    <row r="69" spans="1:3" x14ac:dyDescent="0.25">
      <c r="A69" s="1433" t="s">
        <v>636</v>
      </c>
      <c r="B69" s="1434">
        <v>1</v>
      </c>
      <c r="C69" s="1433" t="s">
        <v>1546</v>
      </c>
    </row>
    <row r="70" spans="1:3" ht="25.5" x14ac:dyDescent="0.25">
      <c r="A70" s="1433" t="s">
        <v>636</v>
      </c>
      <c r="B70" s="1434">
        <v>2</v>
      </c>
      <c r="C70" s="1433" t="s">
        <v>1555</v>
      </c>
    </row>
    <row r="71" spans="1:3" x14ac:dyDescent="0.25">
      <c r="A71" s="1433" t="s">
        <v>636</v>
      </c>
      <c r="B71" s="1434">
        <v>3</v>
      </c>
      <c r="C71" s="1433" t="s">
        <v>1564</v>
      </c>
    </row>
    <row r="72" spans="1:3" x14ac:dyDescent="0.25">
      <c r="A72" s="1433" t="s">
        <v>745</v>
      </c>
      <c r="B72" s="1434">
        <v>1</v>
      </c>
      <c r="C72" s="1433" t="s">
        <v>1509</v>
      </c>
    </row>
    <row r="73" spans="1:3" x14ac:dyDescent="0.25">
      <c r="A73" s="1433" t="s">
        <v>745</v>
      </c>
      <c r="B73" s="1434">
        <v>1</v>
      </c>
      <c r="C73" s="1433" t="s">
        <v>1565</v>
      </c>
    </row>
    <row r="74" spans="1:3" x14ac:dyDescent="0.25">
      <c r="A74" s="1433" t="s">
        <v>745</v>
      </c>
      <c r="B74" s="1434">
        <v>2</v>
      </c>
      <c r="C74" s="1433" t="s">
        <v>1566</v>
      </c>
    </row>
    <row r="75" spans="1:3" ht="25.5" x14ac:dyDescent="0.25">
      <c r="A75" s="1433" t="s">
        <v>745</v>
      </c>
      <c r="B75" s="1434">
        <v>1</v>
      </c>
      <c r="C75" s="1433" t="s">
        <v>1555</v>
      </c>
    </row>
    <row r="76" spans="1:3" x14ac:dyDescent="0.25">
      <c r="A76" s="1433" t="s">
        <v>164</v>
      </c>
      <c r="B76" s="1434">
        <v>1</v>
      </c>
      <c r="C76" s="1433" t="s">
        <v>1567</v>
      </c>
    </row>
    <row r="77" spans="1:3" x14ac:dyDescent="0.25">
      <c r="A77" s="1433" t="s">
        <v>514</v>
      </c>
      <c r="B77" s="1434">
        <v>1</v>
      </c>
      <c r="C77" s="1433" t="s">
        <v>1558</v>
      </c>
    </row>
    <row r="78" spans="1:3" ht="25.5" x14ac:dyDescent="0.25">
      <c r="A78" s="1433" t="s">
        <v>514</v>
      </c>
      <c r="B78" s="1434">
        <v>1</v>
      </c>
      <c r="C78" s="1433" t="s">
        <v>1523</v>
      </c>
    </row>
    <row r="79" spans="1:3" x14ac:dyDescent="0.25">
      <c r="A79" s="1433" t="s">
        <v>514</v>
      </c>
      <c r="B79" s="1434">
        <v>1</v>
      </c>
      <c r="C79" s="1433" t="s">
        <v>1509</v>
      </c>
    </row>
    <row r="80" spans="1:3" x14ac:dyDescent="0.25">
      <c r="A80" s="1433" t="s">
        <v>514</v>
      </c>
      <c r="B80" s="1434">
        <v>1</v>
      </c>
      <c r="C80" s="1433" t="s">
        <v>1531</v>
      </c>
    </row>
    <row r="81" spans="1:3" x14ac:dyDescent="0.25">
      <c r="A81" s="1433" t="s">
        <v>514</v>
      </c>
      <c r="B81" s="1434">
        <v>1</v>
      </c>
      <c r="C81" s="1433" t="s">
        <v>1519</v>
      </c>
    </row>
    <row r="82" spans="1:3" x14ac:dyDescent="0.25">
      <c r="A82" s="1433" t="s">
        <v>514</v>
      </c>
      <c r="B82" s="1434">
        <v>1</v>
      </c>
      <c r="C82" s="1433" t="s">
        <v>1524</v>
      </c>
    </row>
    <row r="83" spans="1:3" x14ac:dyDescent="0.25">
      <c r="A83" s="1433" t="s">
        <v>514</v>
      </c>
      <c r="B83" s="1434">
        <v>1</v>
      </c>
      <c r="C83" s="1433" t="s">
        <v>1568</v>
      </c>
    </row>
    <row r="84" spans="1:3" x14ac:dyDescent="0.25">
      <c r="A84" s="1433" t="s">
        <v>514</v>
      </c>
      <c r="B84" s="1434">
        <v>1</v>
      </c>
      <c r="C84" s="1433" t="s">
        <v>1563</v>
      </c>
    </row>
    <row r="85" spans="1:3" ht="38.25" x14ac:dyDescent="0.25">
      <c r="A85" s="1619" t="s">
        <v>514</v>
      </c>
      <c r="B85" s="1620">
        <v>1</v>
      </c>
      <c r="C85" s="1619" t="s">
        <v>1553</v>
      </c>
    </row>
    <row r="86" spans="1:3" ht="25.5" x14ac:dyDescent="0.25">
      <c r="A86" s="1619" t="s">
        <v>514</v>
      </c>
      <c r="B86" s="1620">
        <v>1</v>
      </c>
      <c r="C86" s="1619" t="s">
        <v>1517</v>
      </c>
    </row>
    <row r="87" spans="1:3" x14ac:dyDescent="0.25">
      <c r="A87" s="1619" t="s">
        <v>514</v>
      </c>
      <c r="B87" s="1620">
        <v>1</v>
      </c>
      <c r="C87" s="1619" t="s">
        <v>1545</v>
      </c>
    </row>
    <row r="88" spans="1:3" ht="25.5" x14ac:dyDescent="0.25">
      <c r="A88" s="1619" t="s">
        <v>514</v>
      </c>
      <c r="B88" s="1620">
        <v>1</v>
      </c>
      <c r="C88" s="1619" t="s">
        <v>1556</v>
      </c>
    </row>
    <row r="89" spans="1:3" ht="25.5" x14ac:dyDescent="0.25">
      <c r="A89" s="1619" t="s">
        <v>294</v>
      </c>
      <c r="B89" s="1620">
        <v>1</v>
      </c>
      <c r="C89" s="1619" t="s">
        <v>1523</v>
      </c>
    </row>
    <row r="90" spans="1:3" ht="25.5" x14ac:dyDescent="0.25">
      <c r="A90" s="1619" t="s">
        <v>294</v>
      </c>
      <c r="B90" s="1620">
        <v>1</v>
      </c>
      <c r="C90" s="1619" t="s">
        <v>1517</v>
      </c>
    </row>
    <row r="91" spans="1:3" x14ac:dyDescent="0.25">
      <c r="A91" s="1619" t="s">
        <v>617</v>
      </c>
      <c r="B91" s="1620">
        <v>2</v>
      </c>
      <c r="C91" s="1619" t="s">
        <v>1530</v>
      </c>
    </row>
    <row r="92" spans="1:3" ht="25.5" x14ac:dyDescent="0.25">
      <c r="A92" s="1619" t="s">
        <v>617</v>
      </c>
      <c r="B92" s="1620">
        <v>1</v>
      </c>
      <c r="C92" s="1619" t="s">
        <v>1517</v>
      </c>
    </row>
    <row r="93" spans="1:3" x14ac:dyDescent="0.25">
      <c r="A93" s="1619" t="s">
        <v>704</v>
      </c>
      <c r="B93" s="1620">
        <v>1</v>
      </c>
      <c r="C93" s="1619" t="s">
        <v>1569</v>
      </c>
    </row>
    <row r="94" spans="1:3" x14ac:dyDescent="0.25">
      <c r="A94" s="1619" t="s">
        <v>704</v>
      </c>
      <c r="B94" s="1620">
        <v>1</v>
      </c>
      <c r="C94" s="1619" t="s">
        <v>1520</v>
      </c>
    </row>
    <row r="95" spans="1:3" x14ac:dyDescent="0.25">
      <c r="A95" s="1619" t="s">
        <v>704</v>
      </c>
      <c r="B95" s="1620">
        <v>1</v>
      </c>
      <c r="C95" s="1619" t="s">
        <v>1544</v>
      </c>
    </row>
    <row r="96" spans="1:3" x14ac:dyDescent="0.25">
      <c r="A96" s="1619" t="s">
        <v>704</v>
      </c>
      <c r="B96" s="1620">
        <v>1</v>
      </c>
      <c r="C96" s="1619" t="s">
        <v>1570</v>
      </c>
    </row>
    <row r="97" spans="1:3" ht="38.25" x14ac:dyDescent="0.25">
      <c r="A97" s="1619" t="s">
        <v>704</v>
      </c>
      <c r="B97" s="1620">
        <v>1</v>
      </c>
      <c r="C97" s="1619" t="s">
        <v>1553</v>
      </c>
    </row>
    <row r="98" spans="1:3" x14ac:dyDescent="0.25">
      <c r="A98" s="1619" t="s">
        <v>704</v>
      </c>
      <c r="B98" s="1620">
        <v>1</v>
      </c>
      <c r="C98" s="1619" t="s">
        <v>1514</v>
      </c>
    </row>
    <row r="99" spans="1:3" x14ac:dyDescent="0.25">
      <c r="A99" s="1619" t="s">
        <v>704</v>
      </c>
      <c r="B99" s="1620">
        <v>1</v>
      </c>
      <c r="C99" s="1619" t="s">
        <v>1522</v>
      </c>
    </row>
    <row r="100" spans="1:3" x14ac:dyDescent="0.25">
      <c r="A100" s="1619" t="s">
        <v>622</v>
      </c>
      <c r="B100" s="1620">
        <v>1</v>
      </c>
      <c r="C100" s="1619" t="s">
        <v>1568</v>
      </c>
    </row>
    <row r="101" spans="1:3" x14ac:dyDescent="0.25">
      <c r="A101" s="1619" t="s">
        <v>622</v>
      </c>
      <c r="B101" s="1620">
        <v>1</v>
      </c>
      <c r="C101" s="1619" t="s">
        <v>1545</v>
      </c>
    </row>
    <row r="102" spans="1:3" x14ac:dyDescent="0.25">
      <c r="A102" s="1619" t="s">
        <v>811</v>
      </c>
      <c r="B102" s="1620">
        <v>1</v>
      </c>
      <c r="C102" s="1619" t="s">
        <v>1558</v>
      </c>
    </row>
    <row r="103" spans="1:3" x14ac:dyDescent="0.25">
      <c r="A103" s="1619" t="s">
        <v>811</v>
      </c>
      <c r="B103" s="1620">
        <v>1</v>
      </c>
      <c r="C103" s="1619" t="s">
        <v>1507</v>
      </c>
    </row>
    <row r="104" spans="1:3" ht="25.5" x14ac:dyDescent="0.25">
      <c r="A104" s="1619" t="s">
        <v>811</v>
      </c>
      <c r="B104" s="1620">
        <v>1</v>
      </c>
      <c r="C104" s="1619" t="s">
        <v>1517</v>
      </c>
    </row>
    <row r="105" spans="1:3" x14ac:dyDescent="0.25">
      <c r="A105" s="1619" t="s">
        <v>811</v>
      </c>
      <c r="B105" s="1620">
        <v>1</v>
      </c>
      <c r="C105" s="1619" t="s">
        <v>1566</v>
      </c>
    </row>
    <row r="106" spans="1:3" hidden="1" x14ac:dyDescent="0.25">
      <c r="A106" s="1619"/>
      <c r="B106" s="1620"/>
      <c r="C106" s="1619"/>
    </row>
    <row r="107" spans="1:3" hidden="1" x14ac:dyDescent="0.25">
      <c r="A107" s="1619"/>
      <c r="B107" s="1620"/>
      <c r="C107" s="1619"/>
    </row>
    <row r="108" spans="1:3" hidden="1" x14ac:dyDescent="0.25">
      <c r="A108" s="1619"/>
      <c r="B108" s="1620"/>
      <c r="C108" s="1619"/>
    </row>
    <row r="109" spans="1:3" hidden="1" x14ac:dyDescent="0.25">
      <c r="A109" s="1619"/>
      <c r="B109" s="1620"/>
      <c r="C109" s="1619"/>
    </row>
    <row r="110" spans="1:3" hidden="1" x14ac:dyDescent="0.25">
      <c r="A110" s="1619"/>
      <c r="B110" s="1620"/>
      <c r="C110" s="1619"/>
    </row>
    <row r="111" spans="1:3" hidden="1" x14ac:dyDescent="0.25">
      <c r="A111" s="1619"/>
      <c r="B111" s="1620"/>
      <c r="C111" s="1619"/>
    </row>
    <row r="112" spans="1:3" hidden="1" x14ac:dyDescent="0.25">
      <c r="A112" s="1619"/>
      <c r="B112" s="1620"/>
      <c r="C112" s="1619"/>
    </row>
    <row r="113" spans="1:3" hidden="1" x14ac:dyDescent="0.25">
      <c r="A113" s="1619"/>
      <c r="B113" s="1620"/>
      <c r="C113" s="1619"/>
    </row>
    <row r="114" spans="1:3" hidden="1" x14ac:dyDescent="0.25">
      <c r="A114" s="1619"/>
      <c r="B114" s="1620"/>
      <c r="C114" s="1619"/>
    </row>
    <row r="115" spans="1:3" hidden="1" x14ac:dyDescent="0.25">
      <c r="A115" s="1433"/>
      <c r="B115" s="1434"/>
      <c r="C115" s="1433"/>
    </row>
    <row r="116" spans="1:3" hidden="1" x14ac:dyDescent="0.25">
      <c r="A116" s="1433"/>
      <c r="B116" s="1434"/>
      <c r="C116" s="1433"/>
    </row>
    <row r="117" spans="1:3" hidden="1" x14ac:dyDescent="0.25">
      <c r="A117" s="1433"/>
      <c r="B117" s="1434"/>
      <c r="C117" s="1433"/>
    </row>
    <row r="118" spans="1:3" hidden="1" x14ac:dyDescent="0.25">
      <c r="A118" s="1433"/>
      <c r="B118" s="1434"/>
      <c r="C118" s="1433"/>
    </row>
    <row r="119" spans="1:3" x14ac:dyDescent="0.25">
      <c r="A119" s="1435" t="s">
        <v>29</v>
      </c>
      <c r="B119" s="1436">
        <f>SUM(B11:B118)</f>
        <v>126</v>
      </c>
      <c r="C119" s="1435"/>
    </row>
    <row r="120" spans="1:3" x14ac:dyDescent="0.25">
      <c r="A120" s="1975" t="s">
        <v>618</v>
      </c>
      <c r="B120" s="1975"/>
    </row>
    <row r="121" spans="1:3" x14ac:dyDescent="0.25">
      <c r="A121" s="929"/>
      <c r="B121" s="929"/>
    </row>
    <row r="122" spans="1:3" x14ac:dyDescent="0.25">
      <c r="A122" s="1976" t="s">
        <v>492</v>
      </c>
      <c r="B122" s="1976"/>
      <c r="C122" s="1976"/>
    </row>
    <row r="123" spans="1:3" x14ac:dyDescent="0.25">
      <c r="A123" s="1976"/>
      <c r="B123" s="1976"/>
      <c r="C123" s="1976"/>
    </row>
    <row r="124" spans="1:3" x14ac:dyDescent="0.25">
      <c r="A124" s="985" t="s">
        <v>543</v>
      </c>
      <c r="B124" s="986">
        <v>1</v>
      </c>
      <c r="C124" s="985" t="s">
        <v>1507</v>
      </c>
    </row>
    <row r="125" spans="1:3" x14ac:dyDescent="0.25">
      <c r="A125" s="985" t="s">
        <v>543</v>
      </c>
      <c r="B125" s="986">
        <v>1</v>
      </c>
      <c r="C125" s="985" t="s">
        <v>1508</v>
      </c>
    </row>
    <row r="126" spans="1:3" x14ac:dyDescent="0.25">
      <c r="A126" s="985" t="s">
        <v>632</v>
      </c>
      <c r="B126" s="986">
        <v>1</v>
      </c>
      <c r="C126" s="985" t="s">
        <v>1509</v>
      </c>
    </row>
    <row r="127" spans="1:3" ht="25.5" x14ac:dyDescent="0.25">
      <c r="A127" s="985" t="s">
        <v>632</v>
      </c>
      <c r="B127" s="986">
        <v>1</v>
      </c>
      <c r="C127" s="985" t="s">
        <v>1510</v>
      </c>
    </row>
    <row r="128" spans="1:3" x14ac:dyDescent="0.25">
      <c r="A128" s="985" t="s">
        <v>632</v>
      </c>
      <c r="B128" s="986">
        <v>1</v>
      </c>
      <c r="C128" s="985" t="s">
        <v>1511</v>
      </c>
    </row>
    <row r="129" spans="1:3" x14ac:dyDescent="0.25">
      <c r="A129" s="985" t="s">
        <v>632</v>
      </c>
      <c r="B129" s="986">
        <v>1</v>
      </c>
      <c r="C129" s="985" t="s">
        <v>1512</v>
      </c>
    </row>
    <row r="130" spans="1:3" x14ac:dyDescent="0.25">
      <c r="A130" s="985" t="s">
        <v>632</v>
      </c>
      <c r="B130" s="986">
        <v>1</v>
      </c>
      <c r="C130" s="985" t="s">
        <v>1513</v>
      </c>
    </row>
    <row r="131" spans="1:3" x14ac:dyDescent="0.25">
      <c r="A131" s="985" t="s">
        <v>632</v>
      </c>
      <c r="B131" s="986">
        <v>1</v>
      </c>
      <c r="C131" s="985" t="s">
        <v>1514</v>
      </c>
    </row>
    <row r="132" spans="1:3" x14ac:dyDescent="0.25">
      <c r="A132" s="985" t="s">
        <v>788</v>
      </c>
      <c r="B132" s="986">
        <v>1</v>
      </c>
      <c r="C132" s="985" t="s">
        <v>1515</v>
      </c>
    </row>
    <row r="133" spans="1:3" ht="14.1" customHeight="1" x14ac:dyDescent="0.25">
      <c r="A133" s="985" t="s">
        <v>722</v>
      </c>
      <c r="B133" s="986">
        <v>1</v>
      </c>
      <c r="C133" s="985" t="s">
        <v>1507</v>
      </c>
    </row>
    <row r="134" spans="1:3" ht="25.5" x14ac:dyDescent="0.25">
      <c r="A134" s="985" t="s">
        <v>722</v>
      </c>
      <c r="B134" s="986">
        <v>1</v>
      </c>
      <c r="C134" s="985" t="s">
        <v>1516</v>
      </c>
    </row>
    <row r="135" spans="1:3" ht="25.5" x14ac:dyDescent="0.25">
      <c r="A135" s="985" t="s">
        <v>722</v>
      </c>
      <c r="B135" s="986">
        <v>1</v>
      </c>
      <c r="C135" s="985" t="s">
        <v>1517</v>
      </c>
    </row>
    <row r="136" spans="1:3" ht="25.5" x14ac:dyDescent="0.25">
      <c r="A136" s="985" t="s">
        <v>335</v>
      </c>
      <c r="B136" s="986">
        <v>2</v>
      </c>
      <c r="C136" s="985" t="s">
        <v>1518</v>
      </c>
    </row>
    <row r="137" spans="1:3" x14ac:dyDescent="0.25">
      <c r="A137" s="985" t="s">
        <v>335</v>
      </c>
      <c r="B137" s="986">
        <v>1</v>
      </c>
      <c r="C137" s="985" t="s">
        <v>1519</v>
      </c>
    </row>
    <row r="138" spans="1:3" x14ac:dyDescent="0.25">
      <c r="A138" s="985" t="s">
        <v>335</v>
      </c>
      <c r="B138" s="986">
        <v>1</v>
      </c>
      <c r="C138" s="985" t="s">
        <v>1520</v>
      </c>
    </row>
    <row r="139" spans="1:3" x14ac:dyDescent="0.25">
      <c r="A139" s="985" t="s">
        <v>335</v>
      </c>
      <c r="B139" s="986">
        <v>2</v>
      </c>
      <c r="C139" s="985" t="s">
        <v>1508</v>
      </c>
    </row>
    <row r="140" spans="1:3" x14ac:dyDescent="0.25">
      <c r="A140" s="985" t="s">
        <v>335</v>
      </c>
      <c r="B140" s="986">
        <v>1</v>
      </c>
      <c r="C140" s="985" t="s">
        <v>1521</v>
      </c>
    </row>
    <row r="141" spans="1:3" ht="25.5" x14ac:dyDescent="0.25">
      <c r="A141" s="985" t="s">
        <v>335</v>
      </c>
      <c r="B141" s="986">
        <v>2</v>
      </c>
      <c r="C141" s="985" t="s">
        <v>1517</v>
      </c>
    </row>
    <row r="142" spans="1:3" x14ac:dyDescent="0.25">
      <c r="A142" s="985" t="s">
        <v>335</v>
      </c>
      <c r="B142" s="986">
        <v>2</v>
      </c>
      <c r="C142" s="985" t="s">
        <v>1513</v>
      </c>
    </row>
    <row r="143" spans="1:3" x14ac:dyDescent="0.25">
      <c r="A143" s="985" t="s">
        <v>335</v>
      </c>
      <c r="B143" s="986">
        <v>2</v>
      </c>
      <c r="C143" s="985" t="s">
        <v>1514</v>
      </c>
    </row>
    <row r="144" spans="1:3" x14ac:dyDescent="0.25">
      <c r="A144" s="985" t="s">
        <v>335</v>
      </c>
      <c r="B144" s="986">
        <v>1</v>
      </c>
      <c r="C144" s="985" t="s">
        <v>1522</v>
      </c>
    </row>
    <row r="145" spans="1:3" ht="25.5" x14ac:dyDescent="0.25">
      <c r="A145" s="985" t="s">
        <v>637</v>
      </c>
      <c r="B145" s="986">
        <v>1</v>
      </c>
      <c r="C145" s="985" t="s">
        <v>1523</v>
      </c>
    </row>
    <row r="146" spans="1:3" x14ac:dyDescent="0.25">
      <c r="A146" s="985" t="s">
        <v>637</v>
      </c>
      <c r="B146" s="986">
        <v>1</v>
      </c>
      <c r="C146" s="985" t="s">
        <v>1515</v>
      </c>
    </row>
    <row r="147" spans="1:3" x14ac:dyDescent="0.25">
      <c r="A147" s="985" t="s">
        <v>637</v>
      </c>
      <c r="B147" s="986">
        <v>1</v>
      </c>
      <c r="C147" s="985" t="s">
        <v>1524</v>
      </c>
    </row>
    <row r="148" spans="1:3" x14ac:dyDescent="0.25">
      <c r="A148" s="985" t="s">
        <v>637</v>
      </c>
      <c r="B148" s="986">
        <v>1</v>
      </c>
      <c r="C148" s="985" t="s">
        <v>1514</v>
      </c>
    </row>
    <row r="149" spans="1:3" x14ac:dyDescent="0.25">
      <c r="A149" s="985" t="s">
        <v>178</v>
      </c>
      <c r="B149" s="986">
        <v>1</v>
      </c>
      <c r="C149" s="985" t="s">
        <v>1511</v>
      </c>
    </row>
    <row r="150" spans="1:3" ht="25.5" x14ac:dyDescent="0.25">
      <c r="A150" s="985" t="s">
        <v>636</v>
      </c>
      <c r="B150" s="986">
        <v>2</v>
      </c>
      <c r="C150" s="985" t="s">
        <v>1525</v>
      </c>
    </row>
    <row r="151" spans="1:3" x14ac:dyDescent="0.25">
      <c r="A151" s="985" t="s">
        <v>636</v>
      </c>
      <c r="B151" s="986">
        <v>1</v>
      </c>
      <c r="C151" s="985" t="s">
        <v>1526</v>
      </c>
    </row>
    <row r="152" spans="1:3" x14ac:dyDescent="0.25">
      <c r="A152" s="985" t="s">
        <v>636</v>
      </c>
      <c r="B152" s="986">
        <v>1</v>
      </c>
      <c r="C152" s="985" t="s">
        <v>1515</v>
      </c>
    </row>
    <row r="153" spans="1:3" ht="25.5" x14ac:dyDescent="0.25">
      <c r="A153" s="985" t="s">
        <v>636</v>
      </c>
      <c r="B153" s="986">
        <v>1</v>
      </c>
      <c r="C153" s="985" t="s">
        <v>1518</v>
      </c>
    </row>
    <row r="154" spans="1:3" ht="25.5" x14ac:dyDescent="0.25">
      <c r="A154" s="985" t="s">
        <v>636</v>
      </c>
      <c r="B154" s="986">
        <v>1</v>
      </c>
      <c r="C154" s="985" t="s">
        <v>1527</v>
      </c>
    </row>
    <row r="155" spans="1:3" x14ac:dyDescent="0.25">
      <c r="A155" s="985" t="s">
        <v>636</v>
      </c>
      <c r="B155" s="986">
        <v>1</v>
      </c>
      <c r="C155" s="985" t="s">
        <v>1528</v>
      </c>
    </row>
    <row r="156" spans="1:3" ht="25.5" x14ac:dyDescent="0.25">
      <c r="A156" s="985" t="s">
        <v>636</v>
      </c>
      <c r="B156" s="986">
        <v>1</v>
      </c>
      <c r="C156" s="985" t="s">
        <v>1529</v>
      </c>
    </row>
    <row r="157" spans="1:3" x14ac:dyDescent="0.25">
      <c r="A157" s="985" t="s">
        <v>636</v>
      </c>
      <c r="B157" s="986">
        <v>2</v>
      </c>
      <c r="C157" s="985" t="s">
        <v>1530</v>
      </c>
    </row>
    <row r="158" spans="1:3" x14ac:dyDescent="0.25">
      <c r="A158" s="985" t="s">
        <v>636</v>
      </c>
      <c r="B158" s="986">
        <v>1</v>
      </c>
      <c r="C158" s="985" t="s">
        <v>1507</v>
      </c>
    </row>
    <row r="159" spans="1:3" x14ac:dyDescent="0.25">
      <c r="A159" s="985" t="s">
        <v>636</v>
      </c>
      <c r="B159" s="986">
        <v>1</v>
      </c>
      <c r="C159" s="985" t="s">
        <v>1531</v>
      </c>
    </row>
    <row r="160" spans="1:3" x14ac:dyDescent="0.25">
      <c r="A160" s="985" t="s">
        <v>636</v>
      </c>
      <c r="B160" s="986">
        <v>1</v>
      </c>
      <c r="C160" s="985" t="s">
        <v>1532</v>
      </c>
    </row>
    <row r="161" spans="1:3" x14ac:dyDescent="0.25">
      <c r="A161" s="985" t="s">
        <v>636</v>
      </c>
      <c r="B161" s="986">
        <v>3</v>
      </c>
      <c r="C161" s="985" t="s">
        <v>1519</v>
      </c>
    </row>
    <row r="162" spans="1:3" x14ac:dyDescent="0.25">
      <c r="A162" s="985" t="s">
        <v>636</v>
      </c>
      <c r="B162" s="986">
        <v>1</v>
      </c>
      <c r="C162" s="985" t="s">
        <v>1533</v>
      </c>
    </row>
    <row r="163" spans="1:3" x14ac:dyDescent="0.25">
      <c r="A163" s="985" t="s">
        <v>636</v>
      </c>
      <c r="B163" s="986">
        <v>1</v>
      </c>
      <c r="C163" s="985" t="s">
        <v>1534</v>
      </c>
    </row>
    <row r="164" spans="1:3" x14ac:dyDescent="0.25">
      <c r="A164" s="985" t="s">
        <v>636</v>
      </c>
      <c r="B164" s="986">
        <v>8</v>
      </c>
      <c r="C164" s="985" t="s">
        <v>1511</v>
      </c>
    </row>
    <row r="165" spans="1:3" x14ac:dyDescent="0.25">
      <c r="A165" s="985" t="s">
        <v>636</v>
      </c>
      <c r="B165" s="986">
        <v>1</v>
      </c>
      <c r="C165" s="985" t="s">
        <v>1508</v>
      </c>
    </row>
    <row r="166" spans="1:3" x14ac:dyDescent="0.25">
      <c r="A166" s="985" t="s">
        <v>636</v>
      </c>
      <c r="B166" s="986">
        <v>5</v>
      </c>
      <c r="C166" s="985" t="s">
        <v>1512</v>
      </c>
    </row>
    <row r="167" spans="1:3" ht="30" customHeight="1" x14ac:dyDescent="0.25">
      <c r="A167" s="985" t="s">
        <v>636</v>
      </c>
      <c r="B167" s="986">
        <v>5</v>
      </c>
      <c r="C167" s="985" t="s">
        <v>1516</v>
      </c>
    </row>
    <row r="168" spans="1:3" x14ac:dyDescent="0.25">
      <c r="A168" s="985" t="s">
        <v>636</v>
      </c>
      <c r="B168" s="986">
        <v>1</v>
      </c>
      <c r="C168" s="985" t="s">
        <v>1535</v>
      </c>
    </row>
    <row r="169" spans="1:3" x14ac:dyDescent="0.25">
      <c r="A169" s="985" t="s">
        <v>636</v>
      </c>
      <c r="B169" s="986">
        <v>1</v>
      </c>
      <c r="C169" s="985" t="s">
        <v>1536</v>
      </c>
    </row>
    <row r="170" spans="1:3" x14ac:dyDescent="0.25">
      <c r="A170" s="985" t="s">
        <v>636</v>
      </c>
      <c r="B170" s="986">
        <v>1</v>
      </c>
      <c r="C170" s="985" t="s">
        <v>1537</v>
      </c>
    </row>
    <row r="171" spans="1:3" ht="25.5" x14ac:dyDescent="0.25">
      <c r="A171" s="985" t="s">
        <v>636</v>
      </c>
      <c r="B171" s="986">
        <v>1</v>
      </c>
      <c r="C171" s="985" t="s">
        <v>1538</v>
      </c>
    </row>
    <row r="172" spans="1:3" x14ac:dyDescent="0.25">
      <c r="A172" s="985" t="s">
        <v>636</v>
      </c>
      <c r="B172" s="986">
        <v>1</v>
      </c>
      <c r="C172" s="985" t="s">
        <v>1539</v>
      </c>
    </row>
    <row r="173" spans="1:3" ht="31.5" customHeight="1" x14ac:dyDescent="0.25">
      <c r="A173" s="985" t="s">
        <v>636</v>
      </c>
      <c r="B173" s="986">
        <v>1</v>
      </c>
      <c r="C173" s="985" t="s">
        <v>1540</v>
      </c>
    </row>
    <row r="174" spans="1:3" x14ac:dyDescent="0.25">
      <c r="A174" s="985" t="s">
        <v>636</v>
      </c>
      <c r="B174" s="986">
        <v>1</v>
      </c>
      <c r="C174" s="985" t="s">
        <v>1541</v>
      </c>
    </row>
    <row r="175" spans="1:3" x14ac:dyDescent="0.25">
      <c r="A175" s="985" t="s">
        <v>636</v>
      </c>
      <c r="B175" s="986">
        <v>4</v>
      </c>
      <c r="C175" s="985" t="s">
        <v>1513</v>
      </c>
    </row>
    <row r="176" spans="1:3" x14ac:dyDescent="0.25">
      <c r="A176" s="985" t="s">
        <v>636</v>
      </c>
      <c r="B176" s="986">
        <v>5</v>
      </c>
      <c r="C176" s="985" t="s">
        <v>1542</v>
      </c>
    </row>
    <row r="177" spans="1:3" x14ac:dyDescent="0.25">
      <c r="A177" s="985" t="s">
        <v>636</v>
      </c>
      <c r="B177" s="986">
        <v>1</v>
      </c>
      <c r="C177" s="985" t="s">
        <v>1514</v>
      </c>
    </row>
    <row r="178" spans="1:3" x14ac:dyDescent="0.25">
      <c r="A178" s="1433" t="s">
        <v>636</v>
      </c>
      <c r="B178" s="1434">
        <v>1</v>
      </c>
      <c r="C178" s="1433" t="s">
        <v>1522</v>
      </c>
    </row>
    <row r="179" spans="1:3" x14ac:dyDescent="0.25">
      <c r="A179" s="1433" t="s">
        <v>745</v>
      </c>
      <c r="B179" s="1434">
        <v>1</v>
      </c>
      <c r="C179" s="1433" t="s">
        <v>1511</v>
      </c>
    </row>
    <row r="180" spans="1:3" x14ac:dyDescent="0.25">
      <c r="A180" s="1433" t="s">
        <v>745</v>
      </c>
      <c r="B180" s="1434">
        <v>1</v>
      </c>
      <c r="C180" s="1433" t="s">
        <v>1508</v>
      </c>
    </row>
    <row r="181" spans="1:3" ht="25.5" x14ac:dyDescent="0.25">
      <c r="A181" s="1433" t="s">
        <v>745</v>
      </c>
      <c r="B181" s="1434">
        <v>1</v>
      </c>
      <c r="C181" s="1433" t="s">
        <v>1543</v>
      </c>
    </row>
    <row r="182" spans="1:3" x14ac:dyDescent="0.25">
      <c r="A182" s="1433" t="s">
        <v>745</v>
      </c>
      <c r="B182" s="1434">
        <v>2</v>
      </c>
      <c r="C182" s="1433" t="s">
        <v>1513</v>
      </c>
    </row>
    <row r="183" spans="1:3" x14ac:dyDescent="0.25">
      <c r="A183" s="1433" t="s">
        <v>622</v>
      </c>
      <c r="B183" s="1434">
        <v>1</v>
      </c>
      <c r="C183" s="1433" t="s">
        <v>1515</v>
      </c>
    </row>
    <row r="184" spans="1:3" x14ac:dyDescent="0.25">
      <c r="A184" s="1433" t="s">
        <v>622</v>
      </c>
      <c r="B184" s="1434">
        <v>1</v>
      </c>
      <c r="C184" s="1433" t="s">
        <v>1520</v>
      </c>
    </row>
    <row r="185" spans="1:3" x14ac:dyDescent="0.25">
      <c r="A185" s="1433" t="s">
        <v>622</v>
      </c>
      <c r="B185" s="1434">
        <v>1</v>
      </c>
      <c r="C185" s="1433" t="s">
        <v>1544</v>
      </c>
    </row>
    <row r="186" spans="1:3" x14ac:dyDescent="0.25">
      <c r="A186" s="1433" t="s">
        <v>622</v>
      </c>
      <c r="B186" s="1434">
        <v>1</v>
      </c>
      <c r="C186" s="1433" t="s">
        <v>1545</v>
      </c>
    </row>
    <row r="187" spans="1:3" x14ac:dyDescent="0.25">
      <c r="A187" s="1433" t="s">
        <v>622</v>
      </c>
      <c r="B187" s="1434">
        <v>1</v>
      </c>
      <c r="C187" s="1433" t="s">
        <v>1546</v>
      </c>
    </row>
    <row r="188" spans="1:3" hidden="1" x14ac:dyDescent="0.25">
      <c r="A188" s="1433"/>
      <c r="B188" s="1434"/>
      <c r="C188" s="1433"/>
    </row>
    <row r="189" spans="1:3" hidden="1" x14ac:dyDescent="0.25">
      <c r="A189" s="1433"/>
      <c r="B189" s="1434"/>
      <c r="C189" s="1433"/>
    </row>
    <row r="190" spans="1:3" hidden="1" x14ac:dyDescent="0.25">
      <c r="A190" s="1433"/>
      <c r="B190" s="1434"/>
      <c r="C190" s="1433"/>
    </row>
    <row r="191" spans="1:3" hidden="1" x14ac:dyDescent="0.25">
      <c r="A191" s="1433"/>
      <c r="B191" s="1434"/>
      <c r="C191" s="1433"/>
    </row>
    <row r="192" spans="1:3" hidden="1" x14ac:dyDescent="0.25">
      <c r="A192" s="1433"/>
      <c r="B192" s="1434"/>
      <c r="C192" s="1433"/>
    </row>
    <row r="193" spans="1:3" hidden="1" x14ac:dyDescent="0.25">
      <c r="A193" s="985"/>
      <c r="B193" s="986"/>
      <c r="C193" s="985"/>
    </row>
    <row r="194" spans="1:3" hidden="1" x14ac:dyDescent="0.25">
      <c r="A194" s="985"/>
      <c r="B194" s="986"/>
      <c r="C194" s="985"/>
    </row>
    <row r="195" spans="1:3" hidden="1" x14ac:dyDescent="0.25">
      <c r="A195" s="985"/>
      <c r="B195" s="986"/>
      <c r="C195" s="985"/>
    </row>
    <row r="196" spans="1:3" hidden="1" x14ac:dyDescent="0.25">
      <c r="A196" s="985"/>
      <c r="B196" s="986"/>
      <c r="C196" s="985"/>
    </row>
    <row r="197" spans="1:3" hidden="1" x14ac:dyDescent="0.25">
      <c r="A197" s="985"/>
      <c r="B197" s="986"/>
      <c r="C197" s="985"/>
    </row>
    <row r="198" spans="1:3" hidden="1" x14ac:dyDescent="0.25">
      <c r="A198" s="985"/>
      <c r="B198" s="986"/>
      <c r="C198" s="985"/>
    </row>
    <row r="199" spans="1:3" x14ac:dyDescent="0.25">
      <c r="A199" s="1437" t="s">
        <v>29</v>
      </c>
      <c r="B199" s="1342">
        <f>SUM(B124:B198)</f>
        <v>96</v>
      </c>
      <c r="C199" s="1622"/>
    </row>
    <row r="200" spans="1:3" x14ac:dyDescent="0.25">
      <c r="A200" s="1977" t="s">
        <v>618</v>
      </c>
      <c r="B200" s="1977"/>
      <c r="C200" s="1977"/>
    </row>
    <row r="201" spans="1:3" x14ac:dyDescent="0.25">
      <c r="A201" s="930"/>
    </row>
    <row r="202" spans="1:3" x14ac:dyDescent="0.25">
      <c r="A202" s="1978" t="s">
        <v>493</v>
      </c>
      <c r="B202" s="1979"/>
      <c r="C202" s="1623"/>
    </row>
    <row r="203" spans="1:3" ht="15" customHeight="1" x14ac:dyDescent="0.25">
      <c r="A203" s="1980"/>
      <c r="B203" s="1981"/>
      <c r="C203" s="1623"/>
    </row>
    <row r="204" spans="1:3" x14ac:dyDescent="0.25">
      <c r="A204" s="1344" t="s">
        <v>474</v>
      </c>
      <c r="B204" s="1345" t="s">
        <v>477</v>
      </c>
    </row>
    <row r="205" spans="1:3" ht="30" x14ac:dyDescent="0.25">
      <c r="A205" s="1289" t="s">
        <v>945</v>
      </c>
      <c r="B205" s="1290" t="s">
        <v>5</v>
      </c>
    </row>
    <row r="206" spans="1:3" hidden="1" x14ac:dyDescent="0.25">
      <c r="A206" s="1617" t="s">
        <v>543</v>
      </c>
      <c r="B206" s="1618">
        <v>18</v>
      </c>
    </row>
    <row r="207" spans="1:3" x14ac:dyDescent="0.25">
      <c r="A207" s="1617" t="s">
        <v>907</v>
      </c>
      <c r="B207" s="1618">
        <v>2</v>
      </c>
    </row>
    <row r="208" spans="1:3" x14ac:dyDescent="0.25">
      <c r="A208" s="1617" t="s">
        <v>119</v>
      </c>
      <c r="B208" s="1618">
        <v>2</v>
      </c>
    </row>
    <row r="209" spans="1:2" x14ac:dyDescent="0.25">
      <c r="A209" s="1617" t="s">
        <v>722</v>
      </c>
      <c r="B209" s="1618">
        <v>4</v>
      </c>
    </row>
    <row r="210" spans="1:2" x14ac:dyDescent="0.25">
      <c r="A210" s="1617" t="s">
        <v>335</v>
      </c>
      <c r="B210" s="1618">
        <v>18</v>
      </c>
    </row>
    <row r="211" spans="1:2" x14ac:dyDescent="0.25">
      <c r="A211" s="1617" t="s">
        <v>637</v>
      </c>
      <c r="B211" s="1618">
        <v>3</v>
      </c>
    </row>
    <row r="212" spans="1:2" x14ac:dyDescent="0.25">
      <c r="A212" s="1617" t="s">
        <v>178</v>
      </c>
      <c r="B212" s="1618">
        <v>7</v>
      </c>
    </row>
    <row r="213" spans="1:2" x14ac:dyDescent="0.25">
      <c r="A213" s="1617" t="s">
        <v>908</v>
      </c>
      <c r="B213" s="1618">
        <v>1</v>
      </c>
    </row>
    <row r="214" spans="1:2" ht="30" x14ac:dyDescent="0.25">
      <c r="A214" s="1617" t="s">
        <v>636</v>
      </c>
      <c r="B214" s="1618">
        <v>33</v>
      </c>
    </row>
    <row r="215" spans="1:2" x14ac:dyDescent="0.25">
      <c r="A215" s="1617" t="s">
        <v>745</v>
      </c>
      <c r="B215" s="1618">
        <v>13</v>
      </c>
    </row>
    <row r="216" spans="1:2" x14ac:dyDescent="0.25">
      <c r="A216" s="1617" t="s">
        <v>164</v>
      </c>
      <c r="B216" s="1618">
        <v>1</v>
      </c>
    </row>
    <row r="217" spans="1:2" x14ac:dyDescent="0.25">
      <c r="A217" s="1617" t="s">
        <v>514</v>
      </c>
      <c r="B217" s="1618">
        <v>12</v>
      </c>
    </row>
    <row r="218" spans="1:2" x14ac:dyDescent="0.25">
      <c r="A218" s="1617" t="s">
        <v>294</v>
      </c>
      <c r="B218" s="1618">
        <v>1</v>
      </c>
    </row>
    <row r="219" spans="1:2" x14ac:dyDescent="0.25">
      <c r="A219" s="1617" t="s">
        <v>617</v>
      </c>
      <c r="B219" s="1618">
        <v>3</v>
      </c>
    </row>
    <row r="220" spans="1:2" x14ac:dyDescent="0.25">
      <c r="A220" s="1289" t="s">
        <v>704</v>
      </c>
      <c r="B220" s="1290">
        <v>5</v>
      </c>
    </row>
    <row r="221" spans="1:2" x14ac:dyDescent="0.25">
      <c r="A221" s="1466" t="s">
        <v>622</v>
      </c>
      <c r="B221" s="1467">
        <v>1</v>
      </c>
    </row>
    <row r="222" spans="1:2" x14ac:dyDescent="0.25">
      <c r="A222" s="1466" t="s">
        <v>811</v>
      </c>
      <c r="B222" s="1467">
        <v>10</v>
      </c>
    </row>
    <row r="223" spans="1:2" x14ac:dyDescent="0.25">
      <c r="A223" s="1466"/>
      <c r="B223" s="1467"/>
    </row>
    <row r="224" spans="1:2" hidden="1" x14ac:dyDescent="0.25">
      <c r="A224" s="1466"/>
      <c r="B224" s="1467"/>
    </row>
    <row r="225" spans="1:2" hidden="1" x14ac:dyDescent="0.25">
      <c r="A225" s="1466"/>
      <c r="B225" s="1467"/>
    </row>
    <row r="226" spans="1:2" hidden="1" x14ac:dyDescent="0.25">
      <c r="A226" s="1466"/>
      <c r="B226" s="1467"/>
    </row>
    <row r="227" spans="1:2" hidden="1" x14ac:dyDescent="0.25">
      <c r="A227" s="1466"/>
      <c r="B227" s="1467"/>
    </row>
    <row r="228" spans="1:2" hidden="1" x14ac:dyDescent="0.25">
      <c r="A228" s="1466"/>
      <c r="B228" s="1467"/>
    </row>
    <row r="229" spans="1:2" hidden="1" x14ac:dyDescent="0.25">
      <c r="A229" s="1466"/>
      <c r="B229" s="1467"/>
    </row>
    <row r="230" spans="1:2" hidden="1" x14ac:dyDescent="0.25">
      <c r="A230" s="1289"/>
      <c r="B230" s="1290"/>
    </row>
    <row r="231" spans="1:2" hidden="1" x14ac:dyDescent="0.25">
      <c r="A231" s="1340" t="s">
        <v>29</v>
      </c>
      <c r="B231" s="1438">
        <f>SUM(B205:B230)</f>
        <v>134</v>
      </c>
    </row>
    <row r="232" spans="1:2" x14ac:dyDescent="0.25">
      <c r="A232" s="931" t="s">
        <v>478</v>
      </c>
    </row>
    <row r="235" spans="1:2" x14ac:dyDescent="0.25">
      <c r="A235" s="1973" t="s">
        <v>494</v>
      </c>
      <c r="B235" s="1973"/>
    </row>
    <row r="236" spans="1:2" x14ac:dyDescent="0.25">
      <c r="A236" s="1973"/>
      <c r="B236" s="1973"/>
    </row>
    <row r="237" spans="1:2" x14ac:dyDescent="0.25">
      <c r="A237" s="1346" t="s">
        <v>495</v>
      </c>
      <c r="B237" s="1346" t="s">
        <v>477</v>
      </c>
    </row>
    <row r="238" spans="1:2" x14ac:dyDescent="0.25">
      <c r="A238" s="1343" t="s">
        <v>543</v>
      </c>
      <c r="B238" s="1347">
        <v>7</v>
      </c>
    </row>
    <row r="239" spans="1:2" x14ac:dyDescent="0.25">
      <c r="A239" s="1615" t="s">
        <v>632</v>
      </c>
      <c r="B239" s="1616">
        <v>2</v>
      </c>
    </row>
    <row r="240" spans="1:2" x14ac:dyDescent="0.25">
      <c r="A240" s="1615" t="s">
        <v>788</v>
      </c>
      <c r="B240" s="1616">
        <v>4</v>
      </c>
    </row>
    <row r="241" spans="1:2" x14ac:dyDescent="0.25">
      <c r="A241" s="1615" t="s">
        <v>722</v>
      </c>
      <c r="B241" s="1616">
        <v>3</v>
      </c>
    </row>
    <row r="242" spans="1:2" x14ac:dyDescent="0.25">
      <c r="A242" s="1615" t="s">
        <v>335</v>
      </c>
      <c r="B242" s="1616">
        <v>4</v>
      </c>
    </row>
    <row r="243" spans="1:2" x14ac:dyDescent="0.25">
      <c r="A243" s="1615" t="s">
        <v>637</v>
      </c>
      <c r="B243" s="1616">
        <v>3</v>
      </c>
    </row>
    <row r="244" spans="1:2" x14ac:dyDescent="0.25">
      <c r="A244" s="1343" t="s">
        <v>178</v>
      </c>
      <c r="B244" s="1347">
        <v>2</v>
      </c>
    </row>
    <row r="245" spans="1:2" x14ac:dyDescent="0.25">
      <c r="A245" s="1343" t="s">
        <v>636</v>
      </c>
      <c r="B245" s="1347">
        <v>37</v>
      </c>
    </row>
    <row r="246" spans="1:2" x14ac:dyDescent="0.25">
      <c r="A246" s="1343" t="s">
        <v>745</v>
      </c>
      <c r="B246" s="1347">
        <v>4</v>
      </c>
    </row>
    <row r="247" spans="1:2" x14ac:dyDescent="0.25">
      <c r="A247" s="1343" t="s">
        <v>622</v>
      </c>
      <c r="B247" s="1347">
        <v>1</v>
      </c>
    </row>
    <row r="248" spans="1:2" x14ac:dyDescent="0.25">
      <c r="A248" s="1485"/>
      <c r="B248" s="1486"/>
    </row>
    <row r="249" spans="1:2" hidden="1" x14ac:dyDescent="0.25">
      <c r="A249" s="1485"/>
      <c r="B249" s="1486"/>
    </row>
    <row r="250" spans="1:2" hidden="1" x14ac:dyDescent="0.25">
      <c r="A250" s="1343"/>
      <c r="B250" s="1347"/>
    </row>
    <row r="251" spans="1:2" hidden="1" x14ac:dyDescent="0.25">
      <c r="A251" s="1343"/>
      <c r="B251" s="1347"/>
    </row>
    <row r="252" spans="1:2" hidden="1" x14ac:dyDescent="0.25">
      <c r="A252" s="1340" t="s">
        <v>29</v>
      </c>
      <c r="B252" s="1346">
        <f>SUM(B238:B251)</f>
        <v>67</v>
      </c>
    </row>
    <row r="253" spans="1:2" x14ac:dyDescent="0.25">
      <c r="A253" s="931" t="s">
        <v>478</v>
      </c>
    </row>
  </sheetData>
  <mergeCells count="11">
    <mergeCell ref="A1:D1"/>
    <mergeCell ref="A2:D2"/>
    <mergeCell ref="A3:D3"/>
    <mergeCell ref="A5:C5"/>
    <mergeCell ref="A6:C6"/>
    <mergeCell ref="A235:B236"/>
    <mergeCell ref="A8:C9"/>
    <mergeCell ref="A120:B120"/>
    <mergeCell ref="A122:C123"/>
    <mergeCell ref="A200:C200"/>
    <mergeCell ref="A202:B203"/>
  </mergeCells>
  <pageMargins left="0.7" right="0.7" top="0.75" bottom="0.75" header="0.3" footer="0.3"/>
  <pageSetup scale="30"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2"/>
  <sheetViews>
    <sheetView showGridLines="0" topLeftCell="B264" zoomScaleNormal="100" zoomScaleSheetLayoutView="40" workbookViewId="0">
      <selection activeCell="B215" sqref="B215:D215"/>
    </sheetView>
  </sheetViews>
  <sheetFormatPr baseColWidth="10" defaultRowHeight="15" x14ac:dyDescent="0.2"/>
  <cols>
    <col min="1" max="1" width="1.42578125" style="20" hidden="1" customWidth="1"/>
    <col min="2" max="2" width="29.42578125" style="2" customWidth="1"/>
    <col min="3" max="3" width="19" style="644" customWidth="1"/>
    <col min="4" max="4" width="27.7109375" style="644"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49" customWidth="1"/>
    <col min="24" max="24" width="35" style="326" customWidth="1"/>
    <col min="25" max="25" width="19.7109375" style="326" customWidth="1"/>
    <col min="26" max="26" width="24.42578125" style="326" customWidth="1"/>
    <col min="27" max="27" width="23.42578125" style="326"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694" t="s">
        <v>0</v>
      </c>
      <c r="B1" s="1694"/>
      <c r="C1" s="1694"/>
      <c r="D1" s="1694"/>
      <c r="E1" s="1694"/>
      <c r="F1" s="1694"/>
      <c r="G1" s="1694"/>
      <c r="H1" s="1694"/>
      <c r="I1" s="1694"/>
      <c r="J1" s="1694"/>
      <c r="K1" s="1694"/>
      <c r="L1" s="1694"/>
      <c r="M1" s="1694"/>
      <c r="N1" s="485"/>
      <c r="O1" s="485"/>
      <c r="Q1" s="486"/>
      <c r="R1" s="486"/>
      <c r="S1" s="486"/>
      <c r="T1" s="486"/>
      <c r="U1" s="486"/>
      <c r="V1" s="486"/>
      <c r="W1" s="487"/>
      <c r="X1" s="488"/>
      <c r="Y1" s="488"/>
      <c r="Z1" s="487"/>
      <c r="AA1" s="488"/>
      <c r="AC1" s="489"/>
    </row>
    <row r="2" spans="1:35" s="2" customFormat="1" ht="18" customHeight="1" x14ac:dyDescent="0.2">
      <c r="A2" s="1694" t="s">
        <v>420</v>
      </c>
      <c r="B2" s="1694"/>
      <c r="C2" s="1694"/>
      <c r="D2" s="1694"/>
      <c r="E2" s="1694"/>
      <c r="F2" s="1694"/>
      <c r="G2" s="1694"/>
      <c r="H2" s="1694"/>
      <c r="I2" s="1694"/>
      <c r="J2" s="1694"/>
      <c r="K2" s="1694"/>
      <c r="L2" s="1694"/>
      <c r="M2" s="1694"/>
      <c r="N2" s="485"/>
      <c r="O2" s="485"/>
      <c r="Q2" s="486"/>
      <c r="R2" s="486"/>
      <c r="S2" s="486"/>
      <c r="T2" s="486"/>
      <c r="U2" s="486"/>
      <c r="V2" s="486"/>
      <c r="W2" s="487"/>
      <c r="X2" s="488"/>
      <c r="Y2" s="488"/>
      <c r="Z2" s="487"/>
      <c r="AA2" s="488"/>
      <c r="AC2" s="489"/>
    </row>
    <row r="3" spans="1:35" s="2" customFormat="1" ht="18" customHeight="1" x14ac:dyDescent="0.2">
      <c r="A3" s="1694" t="s">
        <v>1350</v>
      </c>
      <c r="B3" s="1694"/>
      <c r="C3" s="1694"/>
      <c r="D3" s="1694"/>
      <c r="E3" s="1694"/>
      <c r="F3" s="1694"/>
      <c r="G3" s="1694"/>
      <c r="H3" s="1694"/>
      <c r="I3" s="1694"/>
      <c r="J3" s="1694"/>
      <c r="K3" s="1694"/>
      <c r="L3" s="1694"/>
      <c r="M3" s="1694"/>
      <c r="N3" s="485"/>
      <c r="O3" s="485"/>
      <c r="P3" s="486"/>
      <c r="Q3" s="486"/>
      <c r="R3" s="486"/>
      <c r="S3" s="486"/>
      <c r="T3" s="486"/>
      <c r="U3" s="486"/>
      <c r="V3" s="486"/>
      <c r="W3" s="487"/>
      <c r="X3" s="488"/>
      <c r="Y3" s="488"/>
      <c r="Z3" s="487"/>
      <c r="AA3" s="488"/>
      <c r="AC3" s="489"/>
    </row>
    <row r="4" spans="1:35" s="2" customFormat="1" ht="18" customHeight="1" x14ac:dyDescent="0.2">
      <c r="A4" s="1694" t="s">
        <v>1</v>
      </c>
      <c r="B4" s="1694"/>
      <c r="C4" s="1694"/>
      <c r="D4" s="1694"/>
      <c r="E4" s="1694"/>
      <c r="F4" s="1694"/>
      <c r="G4" s="1694"/>
      <c r="H4" s="1694"/>
      <c r="I4" s="1694"/>
      <c r="J4" s="1694"/>
      <c r="K4" s="1694"/>
      <c r="L4" s="1694"/>
      <c r="M4" s="1694"/>
      <c r="N4" s="485"/>
      <c r="O4" s="485"/>
      <c r="P4" s="486"/>
      <c r="Q4" s="486"/>
      <c r="R4" s="486"/>
      <c r="S4" s="486"/>
      <c r="T4" s="486"/>
      <c r="U4" s="486"/>
      <c r="V4" s="486"/>
      <c r="W4" s="487"/>
      <c r="X4" s="488"/>
      <c r="Y4" s="488"/>
      <c r="Z4" s="487"/>
      <c r="AA4" s="488"/>
      <c r="AC4" s="489"/>
    </row>
    <row r="5" spans="1:35" x14ac:dyDescent="0.2">
      <c r="A5" s="10"/>
      <c r="B5" s="827"/>
      <c r="E5" s="827"/>
      <c r="F5" s="1"/>
      <c r="I5" s="1"/>
      <c r="J5" s="1"/>
      <c r="K5" s="1"/>
      <c r="L5" s="1"/>
      <c r="M5" s="129"/>
      <c r="N5" s="1"/>
      <c r="O5" s="1"/>
      <c r="P5" s="129"/>
      <c r="Z5" s="349"/>
      <c r="AC5" s="17"/>
    </row>
    <row r="6" spans="1:35" x14ac:dyDescent="0.2">
      <c r="A6" s="10"/>
      <c r="B6" s="827"/>
      <c r="E6" s="827"/>
      <c r="F6" s="1"/>
      <c r="I6" s="1"/>
      <c r="J6" s="1"/>
      <c r="K6" s="1"/>
      <c r="L6" s="1"/>
      <c r="M6" s="129"/>
      <c r="N6" s="1"/>
      <c r="O6" s="1"/>
      <c r="P6" s="129"/>
      <c r="Z6" s="349"/>
      <c r="AC6" s="17"/>
    </row>
    <row r="7" spans="1:35" x14ac:dyDescent="0.2">
      <c r="A7" s="10"/>
      <c r="B7" s="827"/>
      <c r="E7" s="827"/>
      <c r="F7" s="1"/>
      <c r="I7" s="1"/>
      <c r="J7" s="1"/>
      <c r="K7" s="1"/>
      <c r="L7" s="1"/>
      <c r="M7" s="129"/>
      <c r="N7" s="1"/>
      <c r="O7" s="1"/>
      <c r="P7" s="1"/>
      <c r="Z7" s="349"/>
      <c r="AC7" s="17"/>
    </row>
    <row r="8" spans="1:35" x14ac:dyDescent="0.2">
      <c r="A8" s="10"/>
      <c r="B8" s="827"/>
      <c r="E8" s="827"/>
      <c r="F8" s="1"/>
      <c r="I8" s="1"/>
      <c r="J8" s="1"/>
      <c r="K8" s="1"/>
      <c r="L8" s="1"/>
      <c r="M8" s="129"/>
      <c r="N8" s="1"/>
      <c r="O8" s="1"/>
      <c r="P8" s="1"/>
      <c r="Z8" s="349"/>
      <c r="AC8" s="17"/>
    </row>
    <row r="9" spans="1:35" x14ac:dyDescent="0.2">
      <c r="A9" s="10" t="s">
        <v>353</v>
      </c>
      <c r="B9" s="827"/>
      <c r="E9" s="827"/>
      <c r="F9" s="1"/>
      <c r="I9" s="1"/>
      <c r="J9" s="1"/>
      <c r="K9" s="1"/>
      <c r="L9" s="1"/>
      <c r="M9" s="129"/>
      <c r="N9" s="1"/>
      <c r="O9" s="1"/>
      <c r="P9" s="1"/>
      <c r="Z9" s="349"/>
      <c r="AC9" s="17"/>
    </row>
    <row r="10" spans="1:35" ht="15" customHeight="1" x14ac:dyDescent="0.2">
      <c r="A10" s="16"/>
      <c r="Z10" s="349"/>
      <c r="AC10" s="17"/>
    </row>
    <row r="11" spans="1:35" ht="27" customHeight="1" x14ac:dyDescent="0.2">
      <c r="A11" s="30"/>
      <c r="B11" s="1695" t="s">
        <v>194</v>
      </c>
      <c r="C11" s="1695"/>
      <c r="D11" s="1695"/>
      <c r="E11" s="1685"/>
      <c r="Y11" s="350"/>
      <c r="Z11" s="349"/>
      <c r="AC11" s="17"/>
    </row>
    <row r="12" spans="1:35" x14ac:dyDescent="0.2">
      <c r="A12" s="16"/>
      <c r="I12" s="4"/>
      <c r="J12" s="4"/>
      <c r="Y12" s="350"/>
      <c r="Z12" s="349"/>
      <c r="AC12" s="17"/>
    </row>
    <row r="13" spans="1:35" ht="15" customHeight="1" x14ac:dyDescent="0.25">
      <c r="A13" s="16"/>
      <c r="B13" s="788" t="s">
        <v>2</v>
      </c>
      <c r="C13" s="645" t="s">
        <v>3</v>
      </c>
      <c r="D13" s="786" t="s">
        <v>117</v>
      </c>
      <c r="E13" s="668"/>
      <c r="F13" s="4"/>
      <c r="G13" s="4"/>
      <c r="K13" s="24"/>
      <c r="M13" s="20"/>
      <c r="O13" s="24"/>
      <c r="P13" s="24"/>
      <c r="U13" s="349"/>
      <c r="V13" s="438" t="s">
        <v>4</v>
      </c>
      <c r="W13" s="438" t="s">
        <v>5</v>
      </c>
      <c r="X13" s="438" t="s">
        <v>49</v>
      </c>
      <c r="Y13" s="351"/>
      <c r="Z13" s="20"/>
      <c r="AA13" s="17"/>
      <c r="AG13" s="185"/>
      <c r="AH13" s="185"/>
      <c r="AI13" s="185"/>
    </row>
    <row r="14" spans="1:35" ht="15" customHeight="1" x14ac:dyDescent="0.25">
      <c r="A14" s="16"/>
      <c r="B14" s="646" t="s">
        <v>337</v>
      </c>
      <c r="C14" s="647">
        <v>1655</v>
      </c>
      <c r="D14" s="648">
        <v>15982893000</v>
      </c>
      <c r="E14" s="668"/>
      <c r="F14" s="4"/>
      <c r="G14" s="4"/>
      <c r="K14" s="24"/>
      <c r="M14" s="20"/>
      <c r="N14" s="26"/>
      <c r="O14" s="24"/>
      <c r="P14" s="24"/>
      <c r="U14" s="352">
        <f>W14/W21</f>
        <v>0.46863468634686345</v>
      </c>
      <c r="V14" s="646" t="s">
        <v>337</v>
      </c>
      <c r="W14" s="647">
        <v>635</v>
      </c>
      <c r="X14" s="648">
        <v>6122297000</v>
      </c>
      <c r="Y14" s="441"/>
      <c r="Z14" s="20"/>
      <c r="AA14" s="17"/>
      <c r="AG14" s="186"/>
      <c r="AH14" s="187"/>
      <c r="AI14" s="187"/>
    </row>
    <row r="15" spans="1:35" ht="15" customHeight="1" x14ac:dyDescent="0.25">
      <c r="A15" s="16"/>
      <c r="B15" s="649" t="s">
        <v>338</v>
      </c>
      <c r="C15" s="647">
        <v>657</v>
      </c>
      <c r="D15" s="648">
        <v>6206435000</v>
      </c>
      <c r="E15" s="668"/>
      <c r="F15" s="4"/>
      <c r="G15" s="4"/>
      <c r="K15" s="24"/>
      <c r="M15" s="20"/>
      <c r="O15" s="24"/>
      <c r="P15" s="24"/>
      <c r="U15" s="352">
        <f>W15/W21</f>
        <v>0.18671586715867158</v>
      </c>
      <c r="V15" s="649" t="s">
        <v>338</v>
      </c>
      <c r="W15" s="647">
        <v>253</v>
      </c>
      <c r="X15" s="648">
        <v>2376589000</v>
      </c>
      <c r="Y15" s="441"/>
      <c r="Z15" s="20"/>
      <c r="AA15" s="17"/>
      <c r="AG15" s="186"/>
      <c r="AH15" s="187"/>
      <c r="AI15" s="187"/>
    </row>
    <row r="16" spans="1:35" ht="15" customHeight="1" x14ac:dyDescent="0.25">
      <c r="A16" s="16"/>
      <c r="B16" s="647" t="s">
        <v>339</v>
      </c>
      <c r="C16" s="647">
        <v>334</v>
      </c>
      <c r="D16" s="648">
        <v>3096014000</v>
      </c>
      <c r="E16" s="668"/>
      <c r="F16" s="4"/>
      <c r="G16" s="4"/>
      <c r="K16" s="24"/>
      <c r="M16" s="20"/>
      <c r="O16" s="24"/>
      <c r="P16" s="24"/>
      <c r="U16" s="352">
        <f>W16/W21</f>
        <v>9.6678966789667892E-2</v>
      </c>
      <c r="V16" s="647" t="s">
        <v>339</v>
      </c>
      <c r="W16" s="647">
        <v>131</v>
      </c>
      <c r="X16" s="648">
        <v>1205811000</v>
      </c>
      <c r="Y16" s="441"/>
      <c r="Z16" s="20"/>
      <c r="AA16" s="17"/>
      <c r="AG16" s="186"/>
      <c r="AH16" s="187"/>
      <c r="AI16" s="187"/>
    </row>
    <row r="17" spans="1:26" ht="15" customHeight="1" x14ac:dyDescent="0.2">
      <c r="A17" s="16"/>
      <c r="B17" s="647" t="s">
        <v>340</v>
      </c>
      <c r="C17" s="647">
        <v>378</v>
      </c>
      <c r="D17" s="648">
        <v>3346692000</v>
      </c>
      <c r="E17" s="668"/>
      <c r="F17" s="4"/>
      <c r="G17" s="4"/>
      <c r="K17" s="24"/>
      <c r="M17" s="20"/>
      <c r="O17" s="24"/>
      <c r="P17" s="24"/>
      <c r="U17" s="352">
        <f>W17/W21</f>
        <v>0.12619926199261994</v>
      </c>
      <c r="V17" s="647" t="s">
        <v>340</v>
      </c>
      <c r="W17" s="647">
        <v>171</v>
      </c>
      <c r="X17" s="648">
        <v>1513370000</v>
      </c>
      <c r="Y17" s="441"/>
      <c r="Z17" s="20"/>
    </row>
    <row r="18" spans="1:26" ht="15" customHeight="1" x14ac:dyDescent="0.2">
      <c r="A18" s="16"/>
      <c r="B18" s="647" t="s">
        <v>407</v>
      </c>
      <c r="C18" s="647">
        <v>173</v>
      </c>
      <c r="D18" s="648">
        <v>1382201000</v>
      </c>
      <c r="E18" s="668"/>
      <c r="F18" s="4"/>
      <c r="G18" s="4"/>
      <c r="K18" s="24"/>
      <c r="M18" s="20"/>
      <c r="O18" s="24"/>
      <c r="P18" s="24"/>
      <c r="U18" s="352">
        <f>W18/W21</f>
        <v>5.4612546125461257E-2</v>
      </c>
      <c r="V18" s="647" t="s">
        <v>407</v>
      </c>
      <c r="W18" s="647">
        <v>74</v>
      </c>
      <c r="X18" s="648">
        <v>594222000</v>
      </c>
      <c r="Y18" s="441"/>
      <c r="Z18" s="20"/>
    </row>
    <row r="19" spans="1:26" ht="15" customHeight="1" x14ac:dyDescent="0.2">
      <c r="A19" s="16"/>
      <c r="B19" s="647" t="s">
        <v>408</v>
      </c>
      <c r="C19" s="647">
        <v>130</v>
      </c>
      <c r="D19" s="648">
        <v>920096000</v>
      </c>
      <c r="E19" s="668"/>
      <c r="F19" s="4"/>
      <c r="G19" s="4"/>
      <c r="K19" s="24"/>
      <c r="M19" s="20"/>
      <c r="O19" s="24"/>
      <c r="P19" s="24"/>
      <c r="U19" s="352">
        <f>W19/W21</f>
        <v>4.797047970479705E-2</v>
      </c>
      <c r="V19" s="647" t="s">
        <v>408</v>
      </c>
      <c r="W19" s="647">
        <v>65</v>
      </c>
      <c r="X19" s="648">
        <v>460094000</v>
      </c>
      <c r="Y19" s="349"/>
      <c r="Z19" s="20"/>
    </row>
    <row r="20" spans="1:26" ht="15" customHeight="1" x14ac:dyDescent="0.2">
      <c r="A20" s="16"/>
      <c r="B20" s="647" t="s">
        <v>409</v>
      </c>
      <c r="C20" s="647">
        <v>58</v>
      </c>
      <c r="D20" s="648">
        <v>368075000</v>
      </c>
      <c r="E20" s="668"/>
      <c r="F20" s="4"/>
      <c r="G20" s="4"/>
      <c r="K20" s="24"/>
      <c r="M20" s="20"/>
      <c r="O20" s="24"/>
      <c r="P20" s="24"/>
      <c r="U20" s="352">
        <f>W20/W21</f>
        <v>1.9188191881918819E-2</v>
      </c>
      <c r="V20" s="647" t="s">
        <v>409</v>
      </c>
      <c r="W20" s="647">
        <v>26</v>
      </c>
      <c r="X20" s="648">
        <v>165139000</v>
      </c>
      <c r="Z20" s="20"/>
    </row>
    <row r="21" spans="1:26" ht="15" customHeight="1" x14ac:dyDescent="0.2">
      <c r="A21" s="16"/>
      <c r="B21" s="789" t="s">
        <v>6</v>
      </c>
      <c r="C21" s="643">
        <f>SUM(C14:C20)</f>
        <v>3385</v>
      </c>
      <c r="D21" s="787">
        <f>SUM(D14:D20)</f>
        <v>31302406000</v>
      </c>
      <c r="E21" s="668"/>
      <c r="F21" s="4"/>
      <c r="G21" s="4"/>
      <c r="K21" s="24"/>
      <c r="M21" s="20"/>
      <c r="O21" s="130"/>
      <c r="P21" s="130"/>
      <c r="Q21" s="130"/>
      <c r="R21" s="130"/>
      <c r="S21" s="130"/>
      <c r="T21" s="130"/>
      <c r="U21" s="353">
        <f>SUM(U14:U20)</f>
        <v>1.0000000000000002</v>
      </c>
      <c r="V21" s="354"/>
      <c r="W21" s="355">
        <f>SUM(W14:W20)</f>
        <v>1355</v>
      </c>
      <c r="X21" s="356">
        <f>SUM(X14:X20)</f>
        <v>12437522000</v>
      </c>
      <c r="Z21" s="20"/>
    </row>
    <row r="22" spans="1:26" x14ac:dyDescent="0.2">
      <c r="A22" s="16"/>
      <c r="B22" s="969" t="s">
        <v>538</v>
      </c>
      <c r="I22" s="4"/>
      <c r="J22" s="4"/>
      <c r="Y22" s="350"/>
      <c r="Z22" s="349"/>
    </row>
    <row r="23" spans="1:26" ht="15" customHeight="1" x14ac:dyDescent="0.2">
      <c r="A23" s="16"/>
      <c r="E23" s="650"/>
      <c r="G23" s="131"/>
      <c r="Y23" s="357">
        <f>+C14+C16</f>
        <v>1989</v>
      </c>
      <c r="Z23" s="326" t="s">
        <v>7</v>
      </c>
    </row>
    <row r="24" spans="1:26" ht="15" customHeight="1" x14ac:dyDescent="0.2">
      <c r="A24" s="16"/>
      <c r="C24" s="651"/>
      <c r="D24" s="651"/>
      <c r="E24" s="651"/>
      <c r="I24" s="19"/>
      <c r="Y24" s="326">
        <v>10315</v>
      </c>
      <c r="Z24" s="326" t="s">
        <v>8</v>
      </c>
    </row>
    <row r="25" spans="1:26" ht="15" customHeight="1" x14ac:dyDescent="0.2">
      <c r="A25" s="16"/>
      <c r="C25" s="651"/>
      <c r="D25" s="651"/>
      <c r="E25" s="650"/>
      <c r="Y25" s="352"/>
      <c r="Z25" s="349"/>
    </row>
    <row r="26" spans="1:26" ht="15" customHeight="1" x14ac:dyDescent="0.2">
      <c r="A26" s="16"/>
      <c r="B26" s="759"/>
      <c r="C26" s="653"/>
      <c r="D26" s="653"/>
      <c r="E26" s="650"/>
      <c r="Y26" s="352"/>
      <c r="Z26" s="349"/>
    </row>
    <row r="27" spans="1:26" ht="15" customHeight="1" x14ac:dyDescent="0.2">
      <c r="A27" s="16"/>
      <c r="B27" s="652"/>
      <c r="C27" s="653"/>
      <c r="D27" s="653"/>
      <c r="E27" s="650"/>
      <c r="Y27" s="352"/>
      <c r="Z27" s="349"/>
    </row>
    <row r="28" spans="1:26" ht="15" customHeight="1" x14ac:dyDescent="0.2">
      <c r="A28" s="16"/>
      <c r="B28" s="652"/>
      <c r="C28" s="653"/>
      <c r="D28" s="653"/>
      <c r="E28" s="650"/>
      <c r="Y28" s="352"/>
      <c r="Z28" s="349"/>
    </row>
    <row r="29" spans="1:26" ht="24.75" customHeight="1" x14ac:dyDescent="0.2">
      <c r="A29" s="16"/>
      <c r="B29" s="1695" t="s">
        <v>195</v>
      </c>
      <c r="C29" s="1695"/>
      <c r="D29" s="1695"/>
      <c r="E29" s="1684"/>
      <c r="I29" s="4"/>
      <c r="J29" s="4"/>
      <c r="Y29" s="352"/>
      <c r="Z29" s="349"/>
    </row>
    <row r="30" spans="1:26" ht="15" customHeight="1" x14ac:dyDescent="0.2">
      <c r="A30" s="16"/>
      <c r="B30" s="652"/>
      <c r="C30" s="653"/>
      <c r="D30" s="653"/>
      <c r="E30" s="650"/>
      <c r="I30" s="4"/>
      <c r="J30" s="4"/>
      <c r="Y30" s="352"/>
      <c r="Z30" s="349"/>
    </row>
    <row r="31" spans="1:26" ht="15" customHeight="1" x14ac:dyDescent="0.2">
      <c r="A31" s="16"/>
      <c r="B31" s="788" t="s">
        <v>2</v>
      </c>
      <c r="C31" s="645" t="s">
        <v>251</v>
      </c>
      <c r="D31" s="786" t="s">
        <v>117</v>
      </c>
      <c r="F31" s="13"/>
      <c r="G31" s="4"/>
      <c r="I31" s="4"/>
      <c r="L31" s="24"/>
      <c r="M31" s="20"/>
      <c r="P31" s="24"/>
      <c r="V31" s="349"/>
      <c r="W31" s="326"/>
      <c r="X31" s="352"/>
      <c r="Y31" s="349"/>
      <c r="Z31" s="358"/>
    </row>
    <row r="32" spans="1:26" ht="15" customHeight="1" x14ac:dyDescent="0.2">
      <c r="A32" s="16"/>
      <c r="B32" s="647" t="s">
        <v>337</v>
      </c>
      <c r="C32" s="654">
        <v>767</v>
      </c>
      <c r="D32" s="648">
        <v>16242211155.879953</v>
      </c>
      <c r="F32" s="13"/>
      <c r="G32" s="4"/>
      <c r="I32" s="4"/>
      <c r="L32" s="24"/>
      <c r="M32" s="20"/>
      <c r="P32" s="24"/>
      <c r="V32" s="349"/>
      <c r="W32" s="438" t="s">
        <v>337</v>
      </c>
      <c r="X32" s="438">
        <v>1094</v>
      </c>
      <c r="Y32" s="438">
        <v>18699552024.320038</v>
      </c>
      <c r="Z32" s="358"/>
    </row>
    <row r="33" spans="1:26" ht="15" customHeight="1" x14ac:dyDescent="0.25">
      <c r="A33" s="16"/>
      <c r="B33" s="655" t="s">
        <v>338</v>
      </c>
      <c r="C33" s="654">
        <v>155</v>
      </c>
      <c r="D33" s="648">
        <v>4091275759.5700026</v>
      </c>
      <c r="F33" s="13"/>
      <c r="G33" s="4"/>
      <c r="I33" s="4"/>
      <c r="L33" s="24"/>
      <c r="M33" s="20"/>
      <c r="P33" s="24"/>
      <c r="V33" s="352">
        <f>+C32/C36</f>
        <v>0.83188720173535791</v>
      </c>
      <c r="W33" s="531" t="s">
        <v>337</v>
      </c>
      <c r="X33" s="532">
        <v>264</v>
      </c>
      <c r="Y33" s="528">
        <v>5190204908.869998</v>
      </c>
      <c r="Z33" s="358"/>
    </row>
    <row r="34" spans="1:26" ht="15" customHeight="1" x14ac:dyDescent="0.25">
      <c r="A34" s="16"/>
      <c r="B34" s="647" t="s">
        <v>339</v>
      </c>
      <c r="C34" s="654">
        <v>0</v>
      </c>
      <c r="D34" s="648">
        <v>0</v>
      </c>
      <c r="F34" s="13"/>
      <c r="G34" s="4"/>
      <c r="I34" s="4"/>
      <c r="L34" s="24"/>
      <c r="M34" s="20"/>
      <c r="P34" s="24"/>
      <c r="V34" s="352">
        <f>+C33/C36</f>
        <v>0.16811279826464209</v>
      </c>
      <c r="W34" s="529" t="s">
        <v>338</v>
      </c>
      <c r="X34" s="532">
        <v>35</v>
      </c>
      <c r="Y34" s="528">
        <v>785841491.10000002</v>
      </c>
      <c r="Z34" s="358"/>
    </row>
    <row r="35" spans="1:26" ht="15" hidden="1" customHeight="1" x14ac:dyDescent="0.25">
      <c r="A35" s="16"/>
      <c r="B35" s="647" t="s">
        <v>340</v>
      </c>
      <c r="C35" s="654">
        <v>0</v>
      </c>
      <c r="D35" s="648">
        <v>0</v>
      </c>
      <c r="F35" s="13"/>
      <c r="G35" s="4"/>
      <c r="I35" s="4"/>
      <c r="L35" s="24"/>
      <c r="M35" s="20"/>
      <c r="P35" s="24"/>
      <c r="V35" s="352">
        <f>C34/C36</f>
        <v>0</v>
      </c>
      <c r="W35" s="529" t="s">
        <v>339</v>
      </c>
      <c r="X35" s="532">
        <v>1</v>
      </c>
      <c r="Y35" s="528">
        <v>14792598.48</v>
      </c>
      <c r="Z35" s="358"/>
    </row>
    <row r="36" spans="1:26" ht="15" customHeight="1" x14ac:dyDescent="0.25">
      <c r="A36" s="16"/>
      <c r="B36" s="789" t="s">
        <v>6</v>
      </c>
      <c r="C36" s="643">
        <f>SUM(C32:C35)</f>
        <v>922</v>
      </c>
      <c r="D36" s="787">
        <f>SUM(D32:D35)</f>
        <v>20333486915.449955</v>
      </c>
      <c r="E36" s="644"/>
      <c r="F36" s="13"/>
      <c r="G36" s="4"/>
      <c r="I36" s="4"/>
      <c r="L36" s="24"/>
      <c r="M36" s="20"/>
      <c r="P36" s="24"/>
      <c r="V36" s="352">
        <f>+C35/C36</f>
        <v>0</v>
      </c>
      <c r="W36" s="531" t="s">
        <v>340</v>
      </c>
      <c r="X36" s="532">
        <v>0</v>
      </c>
      <c r="Y36" s="528">
        <v>0</v>
      </c>
      <c r="Z36" s="358"/>
    </row>
    <row r="37" spans="1:26" ht="15" customHeight="1" x14ac:dyDescent="0.2">
      <c r="A37" s="16"/>
      <c r="B37" s="969" t="s">
        <v>538</v>
      </c>
      <c r="C37" s="829"/>
      <c r="D37" s="829"/>
      <c r="E37" s="678"/>
      <c r="F37" s="4"/>
      <c r="I37" s="4"/>
      <c r="J37" s="4"/>
      <c r="W37" s="359"/>
      <c r="X37" s="439"/>
      <c r="Y37" s="440"/>
      <c r="Z37" s="372">
        <v>0</v>
      </c>
    </row>
    <row r="38" spans="1:26" ht="15" customHeight="1" x14ac:dyDescent="0.2">
      <c r="A38" s="16"/>
      <c r="B38" s="828"/>
      <c r="C38" s="830"/>
      <c r="D38" s="830"/>
      <c r="E38" s="678"/>
      <c r="F38" s="4"/>
      <c r="I38" s="4"/>
      <c r="J38" s="4"/>
      <c r="W38" s="359"/>
      <c r="X38" s="439"/>
      <c r="Y38" s="440"/>
      <c r="Z38" s="372">
        <v>0</v>
      </c>
    </row>
    <row r="39" spans="1:26" ht="15" customHeight="1" x14ac:dyDescent="0.2">
      <c r="A39" s="16"/>
      <c r="B39" s="828"/>
      <c r="C39" s="830"/>
      <c r="D39" s="830"/>
      <c r="E39" s="831"/>
      <c r="F39" s="4"/>
      <c r="I39" s="4"/>
      <c r="J39" s="4"/>
      <c r="W39" s="359"/>
    </row>
    <row r="40" spans="1:26" ht="15" customHeight="1" x14ac:dyDescent="0.2">
      <c r="A40" s="16"/>
      <c r="B40" s="832"/>
      <c r="I40" s="4"/>
      <c r="J40" s="4"/>
      <c r="W40" s="359"/>
    </row>
    <row r="41" spans="1:26" ht="15" customHeight="1" x14ac:dyDescent="0.2">
      <c r="A41" s="16"/>
      <c r="I41" s="4"/>
      <c r="J41" s="4"/>
      <c r="W41" s="360"/>
      <c r="X41" s="354"/>
      <c r="Y41" s="355">
        <f>SUM(Y33:Y34)</f>
        <v>5976046399.9699984</v>
      </c>
      <c r="Z41" s="356">
        <f>SUM(Z33:Z38)</f>
        <v>0</v>
      </c>
    </row>
    <row r="42" spans="1:26" ht="15" customHeight="1" x14ac:dyDescent="0.2">
      <c r="A42" s="16"/>
      <c r="I42" s="4"/>
      <c r="J42" s="4"/>
      <c r="Y42" s="352"/>
      <c r="Z42" s="349"/>
    </row>
    <row r="43" spans="1:26" ht="15" customHeight="1" x14ac:dyDescent="0.2">
      <c r="A43" s="16"/>
      <c r="B43" s="652"/>
      <c r="C43" s="653"/>
      <c r="D43" s="653"/>
      <c r="E43" s="650"/>
      <c r="I43" s="4"/>
      <c r="J43" s="4"/>
      <c r="Y43" s="352"/>
      <c r="Z43" s="349"/>
    </row>
    <row r="44" spans="1:26" ht="15" customHeight="1" x14ac:dyDescent="0.2">
      <c r="A44" s="16"/>
      <c r="B44" s="652"/>
      <c r="C44" s="653"/>
      <c r="D44" s="653"/>
      <c r="E44" s="650"/>
      <c r="H44" s="127"/>
      <c r="Y44" s="352"/>
      <c r="Z44" s="349"/>
    </row>
    <row r="45" spans="1:26" ht="15" customHeight="1" x14ac:dyDescent="0.2">
      <c r="A45" s="16"/>
      <c r="B45" s="652"/>
      <c r="C45" s="653"/>
      <c r="D45" s="653"/>
      <c r="E45" s="650"/>
      <c r="Y45" s="352"/>
      <c r="Z45" s="349"/>
    </row>
    <row r="46" spans="1:26" ht="15" customHeight="1" x14ac:dyDescent="0.2">
      <c r="A46" s="16"/>
      <c r="B46" s="652"/>
      <c r="C46" s="653"/>
      <c r="D46" s="653"/>
      <c r="E46" s="650"/>
      <c r="Y46" s="352"/>
      <c r="Z46" s="349"/>
    </row>
    <row r="47" spans="1:26" ht="15" customHeight="1" x14ac:dyDescent="0.2">
      <c r="A47" s="16"/>
      <c r="B47" s="652"/>
      <c r="C47" s="653"/>
      <c r="D47" s="653"/>
      <c r="E47" s="650"/>
      <c r="H47" s="13"/>
      <c r="I47" s="13"/>
      <c r="J47" s="13"/>
      <c r="Y47" s="352"/>
      <c r="Z47" s="349"/>
    </row>
    <row r="48" spans="1:26" ht="15" customHeight="1" x14ac:dyDescent="0.2">
      <c r="A48" s="16"/>
      <c r="B48" s="652"/>
      <c r="C48" s="653"/>
      <c r="D48" s="653"/>
      <c r="E48" s="650"/>
      <c r="H48" s="13"/>
      <c r="I48" s="13"/>
      <c r="J48" s="13"/>
      <c r="Y48" s="352"/>
      <c r="Z48" s="349"/>
    </row>
    <row r="49" spans="1:16" ht="34.5" customHeight="1" x14ac:dyDescent="0.2">
      <c r="A49" s="16"/>
      <c r="B49" s="1695" t="s">
        <v>196</v>
      </c>
      <c r="C49" s="1695"/>
      <c r="D49" s="1695"/>
      <c r="E49" s="1684"/>
      <c r="H49" s="13"/>
      <c r="I49" s="13"/>
      <c r="J49" s="13"/>
    </row>
    <row r="50" spans="1:16" ht="15" customHeight="1" x14ac:dyDescent="0.2">
      <c r="A50" s="16"/>
      <c r="B50" s="652"/>
      <c r="C50" s="653"/>
      <c r="D50" s="653"/>
      <c r="E50" s="650"/>
      <c r="H50" s="13"/>
      <c r="I50" s="13"/>
      <c r="J50" s="13"/>
    </row>
    <row r="51" spans="1:16" ht="15" customHeight="1" x14ac:dyDescent="0.2">
      <c r="A51" s="16"/>
      <c r="B51" s="788" t="s">
        <v>2</v>
      </c>
      <c r="C51" s="645" t="s">
        <v>3</v>
      </c>
      <c r="D51" s="786" t="s">
        <v>117</v>
      </c>
      <c r="H51" s="13"/>
      <c r="I51" s="13"/>
      <c r="L51" s="24"/>
      <c r="M51" s="20"/>
      <c r="P51" s="24"/>
    </row>
    <row r="52" spans="1:16" ht="15" customHeight="1" x14ac:dyDescent="0.2">
      <c r="A52" s="16"/>
      <c r="B52" s="646">
        <v>1</v>
      </c>
      <c r="C52" s="647">
        <f t="shared" ref="C52:D55" si="0">+C14+C32</f>
        <v>2422</v>
      </c>
      <c r="D52" s="648">
        <f t="shared" si="0"/>
        <v>32225104155.879951</v>
      </c>
      <c r="H52" s="13"/>
      <c r="I52" s="13"/>
      <c r="L52" s="24"/>
      <c r="M52" s="20"/>
      <c r="N52" s="133"/>
      <c r="P52" s="24"/>
    </row>
    <row r="53" spans="1:16" ht="15" customHeight="1" x14ac:dyDescent="0.2">
      <c r="A53" s="16"/>
      <c r="B53" s="649">
        <v>1.5</v>
      </c>
      <c r="C53" s="647">
        <f t="shared" si="0"/>
        <v>812</v>
      </c>
      <c r="D53" s="648">
        <f t="shared" si="0"/>
        <v>10297710759.570004</v>
      </c>
      <c r="H53" s="13"/>
      <c r="I53" s="13"/>
      <c r="L53" s="24"/>
      <c r="M53" s="20"/>
      <c r="P53" s="24"/>
    </row>
    <row r="54" spans="1:16" ht="15" customHeight="1" x14ac:dyDescent="0.2">
      <c r="A54" s="16"/>
      <c r="B54" s="647">
        <v>2</v>
      </c>
      <c r="C54" s="647">
        <f t="shared" si="0"/>
        <v>334</v>
      </c>
      <c r="D54" s="648">
        <f t="shared" si="0"/>
        <v>3096014000</v>
      </c>
      <c r="E54" s="644"/>
      <c r="H54" s="13"/>
      <c r="I54" s="13"/>
      <c r="L54" s="24"/>
      <c r="M54" s="20"/>
      <c r="P54" s="24"/>
    </row>
    <row r="55" spans="1:16" ht="15" customHeight="1" x14ac:dyDescent="0.2">
      <c r="A55" s="16"/>
      <c r="B55" s="647">
        <v>3</v>
      </c>
      <c r="C55" s="647">
        <f t="shared" si="0"/>
        <v>378</v>
      </c>
      <c r="D55" s="648">
        <f t="shared" si="0"/>
        <v>3346692000</v>
      </c>
      <c r="E55" s="644"/>
      <c r="H55" s="13"/>
      <c r="I55" s="13"/>
      <c r="L55" s="24"/>
      <c r="M55" s="20"/>
      <c r="P55" s="24"/>
    </row>
    <row r="56" spans="1:16" ht="15" customHeight="1" x14ac:dyDescent="0.2">
      <c r="A56" s="16"/>
      <c r="B56" s="647">
        <v>4</v>
      </c>
      <c r="C56" s="647">
        <f t="shared" ref="C56:D58" si="1">+C18</f>
        <v>173</v>
      </c>
      <c r="D56" s="648">
        <f t="shared" si="1"/>
        <v>1382201000</v>
      </c>
      <c r="E56" s="644"/>
      <c r="H56" s="13"/>
      <c r="I56" s="13"/>
      <c r="L56" s="24"/>
      <c r="M56" s="20"/>
      <c r="P56" s="24"/>
    </row>
    <row r="57" spans="1:16" ht="15" customHeight="1" x14ac:dyDescent="0.2">
      <c r="A57" s="16"/>
      <c r="B57" s="647">
        <v>5</v>
      </c>
      <c r="C57" s="647">
        <f t="shared" si="1"/>
        <v>130</v>
      </c>
      <c r="D57" s="648">
        <f t="shared" si="1"/>
        <v>920096000</v>
      </c>
      <c r="E57" s="644"/>
      <c r="H57" s="13"/>
      <c r="I57" s="13"/>
      <c r="L57" s="24"/>
      <c r="M57" s="20"/>
      <c r="P57" s="24"/>
    </row>
    <row r="58" spans="1:16" ht="15" customHeight="1" x14ac:dyDescent="0.2">
      <c r="A58" s="16"/>
      <c r="B58" s="647">
        <v>6</v>
      </c>
      <c r="C58" s="647">
        <f t="shared" si="1"/>
        <v>58</v>
      </c>
      <c r="D58" s="648">
        <f t="shared" si="1"/>
        <v>368075000</v>
      </c>
      <c r="H58" s="13"/>
      <c r="I58" s="13"/>
      <c r="L58" s="24"/>
      <c r="M58" s="20"/>
      <c r="P58" s="24"/>
    </row>
    <row r="59" spans="1:16" ht="15" customHeight="1" x14ac:dyDescent="0.2">
      <c r="A59" s="16"/>
      <c r="B59" s="789" t="s">
        <v>6</v>
      </c>
      <c r="C59" s="643">
        <f>SUM(C52:C58)</f>
        <v>4307</v>
      </c>
      <c r="D59" s="787">
        <f>SUM(D52:D58)</f>
        <v>51635892915.449951</v>
      </c>
      <c r="H59" s="13"/>
      <c r="I59" s="13"/>
      <c r="L59" s="24"/>
      <c r="M59" s="20"/>
      <c r="P59" s="24"/>
    </row>
    <row r="60" spans="1:16" ht="15" customHeight="1" x14ac:dyDescent="0.2">
      <c r="A60" s="16"/>
      <c r="B60" s="969" t="s">
        <v>538</v>
      </c>
      <c r="G60" s="20"/>
      <c r="H60" s="13"/>
      <c r="I60" s="13"/>
      <c r="J60" s="13"/>
    </row>
    <row r="61" spans="1:16" ht="15" customHeight="1" x14ac:dyDescent="0.2">
      <c r="A61" s="16"/>
      <c r="B61" s="652"/>
      <c r="C61" s="651"/>
      <c r="D61" s="651"/>
      <c r="E61" s="650"/>
      <c r="H61" s="13"/>
      <c r="I61" s="13"/>
      <c r="J61" s="13"/>
    </row>
    <row r="62" spans="1:16" ht="15" customHeight="1" x14ac:dyDescent="0.2">
      <c r="A62" s="16"/>
      <c r="B62" s="652"/>
      <c r="C62" s="651"/>
      <c r="D62" s="651"/>
      <c r="E62" s="650"/>
      <c r="G62" s="132"/>
    </row>
    <row r="63" spans="1:16" ht="15" customHeight="1" x14ac:dyDescent="0.2">
      <c r="A63" s="16"/>
      <c r="B63" s="652"/>
      <c r="C63" s="656"/>
      <c r="D63" s="656"/>
      <c r="E63" s="650"/>
      <c r="G63" s="347"/>
    </row>
    <row r="64" spans="1:16" ht="15" customHeight="1" x14ac:dyDescent="0.2">
      <c r="A64" s="16"/>
      <c r="B64" s="652"/>
      <c r="C64" s="653"/>
      <c r="D64" s="653"/>
      <c r="E64" s="933"/>
      <c r="I64" s="128"/>
    </row>
    <row r="65" spans="1:26" ht="15" customHeight="1" x14ac:dyDescent="0.2">
      <c r="A65" s="16"/>
      <c r="B65" s="652"/>
      <c r="C65" s="653"/>
      <c r="D65" s="653"/>
      <c r="E65" s="650"/>
      <c r="I65" s="128"/>
      <c r="Y65" s="352"/>
      <c r="Z65" s="349"/>
    </row>
    <row r="66" spans="1:26" ht="33.75" customHeight="1" x14ac:dyDescent="0.2">
      <c r="A66" s="16"/>
      <c r="B66" s="1695" t="s">
        <v>197</v>
      </c>
      <c r="C66" s="1695"/>
      <c r="D66" s="1695"/>
      <c r="E66" s="1684"/>
      <c r="Y66" s="352"/>
      <c r="Z66" s="349"/>
    </row>
    <row r="67" spans="1:26" ht="15" customHeight="1" x14ac:dyDescent="0.2">
      <c r="A67" s="16"/>
      <c r="B67" s="652"/>
      <c r="C67" s="653"/>
      <c r="D67" s="653"/>
      <c r="E67" s="650"/>
      <c r="I67" s="4"/>
      <c r="J67" s="4"/>
      <c r="X67" s="1696" t="s">
        <v>197</v>
      </c>
      <c r="Y67" s="1696"/>
      <c r="Z67" s="1696"/>
    </row>
    <row r="68" spans="1:26" ht="15" customHeight="1" x14ac:dyDescent="0.2">
      <c r="A68" s="16"/>
      <c r="B68" s="788" t="s">
        <v>67</v>
      </c>
      <c r="C68" s="645" t="s">
        <v>3</v>
      </c>
      <c r="D68" s="786" t="s">
        <v>117</v>
      </c>
      <c r="E68" s="833"/>
      <c r="G68" s="4"/>
      <c r="I68" s="4"/>
      <c r="L68" s="24"/>
      <c r="M68" s="20"/>
      <c r="P68" s="133"/>
      <c r="Q68" s="133"/>
      <c r="R68" s="133"/>
      <c r="S68" s="133"/>
      <c r="T68" s="133"/>
      <c r="U68" s="133"/>
      <c r="V68" s="352"/>
      <c r="W68" s="361" t="s">
        <v>63</v>
      </c>
      <c r="X68" s="362">
        <v>1240</v>
      </c>
      <c r="Y68" s="363">
        <v>17861792195.639965</v>
      </c>
    </row>
    <row r="69" spans="1:26" ht="14.25" customHeight="1" x14ac:dyDescent="0.2">
      <c r="A69" s="16"/>
      <c r="B69" s="657" t="s">
        <v>63</v>
      </c>
      <c r="C69" s="654">
        <v>1240</v>
      </c>
      <c r="D69" s="648">
        <v>17861792195.639965</v>
      </c>
      <c r="E69" s="833"/>
      <c r="G69" s="4"/>
      <c r="I69" s="4"/>
      <c r="L69" s="24"/>
      <c r="M69" s="20"/>
      <c r="P69" s="133"/>
      <c r="Q69" s="133"/>
      <c r="R69" s="133"/>
      <c r="S69" s="133"/>
      <c r="T69" s="133"/>
      <c r="U69" s="133"/>
      <c r="V69" s="352"/>
      <c r="W69" s="361" t="s">
        <v>64</v>
      </c>
      <c r="X69" s="362">
        <v>1283</v>
      </c>
      <c r="Y69" s="363">
        <v>15881458681.789988</v>
      </c>
    </row>
    <row r="70" spans="1:26" ht="15" customHeight="1" x14ac:dyDescent="0.2">
      <c r="A70" s="16"/>
      <c r="B70" s="658" t="s">
        <v>64</v>
      </c>
      <c r="C70" s="654">
        <v>1283</v>
      </c>
      <c r="D70" s="648">
        <v>15881458681.789988</v>
      </c>
      <c r="E70" s="833"/>
      <c r="G70" s="4"/>
      <c r="I70" s="4"/>
      <c r="L70" s="24"/>
      <c r="M70" s="20"/>
      <c r="P70" s="133"/>
      <c r="Q70" s="133"/>
      <c r="R70" s="133"/>
      <c r="S70" s="133"/>
      <c r="T70" s="133"/>
      <c r="U70" s="133"/>
      <c r="V70" s="352"/>
      <c r="W70" s="361" t="s">
        <v>65</v>
      </c>
      <c r="X70" s="362">
        <v>1784</v>
      </c>
      <c r="Y70" s="363">
        <v>17892642038.019981</v>
      </c>
    </row>
    <row r="71" spans="1:26" ht="15" customHeight="1" x14ac:dyDescent="0.2">
      <c r="A71" s="16"/>
      <c r="B71" s="658" t="s">
        <v>65</v>
      </c>
      <c r="C71" s="654">
        <v>1784</v>
      </c>
      <c r="D71" s="648">
        <v>17892642038.019981</v>
      </c>
      <c r="E71" s="833"/>
      <c r="G71" s="4"/>
      <c r="I71" s="4"/>
      <c r="L71" s="24"/>
      <c r="M71" s="20"/>
      <c r="P71" s="25"/>
      <c r="Q71" s="25"/>
      <c r="R71" s="25"/>
      <c r="S71" s="25"/>
      <c r="T71" s="25"/>
      <c r="U71" s="25"/>
      <c r="V71" s="359"/>
      <c r="W71" s="354" t="s">
        <v>29</v>
      </c>
      <c r="X71" s="355">
        <f>SUM(X68:X70)</f>
        <v>4307</v>
      </c>
      <c r="Y71" s="356">
        <f>SUM(Y68:Y70)</f>
        <v>51635892915.449936</v>
      </c>
    </row>
    <row r="72" spans="1:26" ht="15" customHeight="1" x14ac:dyDescent="0.2">
      <c r="A72" s="16"/>
      <c r="B72" s="790" t="s">
        <v>6</v>
      </c>
      <c r="C72" s="643">
        <f>SUM(C69:C71)</f>
        <v>4307</v>
      </c>
      <c r="D72" s="787">
        <f>SUM(D69:D71)</f>
        <v>51635892915.449936</v>
      </c>
      <c r="E72" s="833"/>
      <c r="G72" s="4"/>
      <c r="I72" s="4"/>
      <c r="L72" s="24"/>
      <c r="M72" s="20"/>
      <c r="N72" s="133"/>
      <c r="O72" s="24"/>
      <c r="P72" s="25"/>
      <c r="Q72" s="25"/>
      <c r="R72" s="25"/>
      <c r="S72" s="25"/>
      <c r="T72" s="25"/>
      <c r="U72" s="25"/>
      <c r="V72" s="349"/>
      <c r="W72" s="326"/>
      <c r="X72" s="350"/>
      <c r="Y72" s="349"/>
    </row>
    <row r="73" spans="1:26" ht="15" customHeight="1" x14ac:dyDescent="0.2">
      <c r="A73" s="16"/>
      <c r="B73" s="969" t="s">
        <v>538</v>
      </c>
      <c r="C73" s="888"/>
      <c r="D73" s="970"/>
      <c r="E73" s="833"/>
      <c r="G73" s="4"/>
      <c r="I73" s="4"/>
      <c r="L73" s="24"/>
      <c r="M73" s="20"/>
      <c r="N73" s="133"/>
      <c r="O73" s="24"/>
      <c r="P73" s="25"/>
      <c r="Q73" s="25"/>
      <c r="R73" s="25"/>
      <c r="S73" s="25"/>
      <c r="T73" s="25"/>
      <c r="U73" s="25"/>
      <c r="V73" s="349"/>
      <c r="W73" s="326"/>
      <c r="X73" s="350"/>
      <c r="Y73" s="349"/>
    </row>
    <row r="74" spans="1:26" ht="15" customHeight="1" x14ac:dyDescent="0.2">
      <c r="A74" s="16"/>
      <c r="B74" s="833" t="s">
        <v>66</v>
      </c>
      <c r="C74" s="659"/>
      <c r="D74" s="659"/>
      <c r="E74" s="660"/>
      <c r="F74" s="12"/>
      <c r="G74" s="20"/>
      <c r="I74" s="4"/>
      <c r="J74" s="4"/>
      <c r="Q74" s="25"/>
      <c r="R74" s="25"/>
      <c r="S74" s="25"/>
      <c r="T74" s="25"/>
      <c r="U74" s="25"/>
      <c r="V74" s="25"/>
      <c r="Y74" s="350"/>
      <c r="Z74" s="349"/>
    </row>
    <row r="75" spans="1:26" ht="15" customHeight="1" x14ac:dyDescent="0.2">
      <c r="A75" s="16"/>
      <c r="E75" s="1991"/>
      <c r="F75" s="12"/>
      <c r="G75" s="20"/>
      <c r="I75" s="4"/>
      <c r="J75" s="4"/>
      <c r="Q75" s="25"/>
      <c r="R75" s="25"/>
      <c r="S75" s="25"/>
      <c r="T75" s="25"/>
      <c r="U75" s="25"/>
      <c r="V75" s="25"/>
      <c r="Y75" s="350"/>
      <c r="Z75" s="349"/>
    </row>
    <row r="76" spans="1:26" ht="15" customHeight="1" x14ac:dyDescent="0.2">
      <c r="A76" s="16"/>
      <c r="B76" s="1986" t="s">
        <v>626</v>
      </c>
      <c r="C76" s="1987"/>
      <c r="D76" s="1988"/>
      <c r="E76" s="1992"/>
      <c r="F76" s="12"/>
      <c r="G76" s="134"/>
      <c r="I76" s="4"/>
      <c r="J76" s="4"/>
      <c r="Q76" s="25"/>
      <c r="R76" s="25"/>
      <c r="S76" s="25"/>
      <c r="T76" s="25"/>
      <c r="U76" s="25"/>
      <c r="V76" s="25"/>
      <c r="Y76" s="350"/>
      <c r="Z76" s="349"/>
    </row>
    <row r="77" spans="1:26" ht="15" customHeight="1" x14ac:dyDescent="0.2">
      <c r="A77" s="16"/>
      <c r="B77" s="971" t="s">
        <v>63</v>
      </c>
      <c r="C77" s="1989" t="s">
        <v>627</v>
      </c>
      <c r="D77" s="1989"/>
      <c r="E77" s="1993"/>
      <c r="G77" s="20"/>
      <c r="H77" s="20"/>
      <c r="Q77" s="25"/>
      <c r="R77" s="25"/>
      <c r="S77" s="25"/>
      <c r="T77" s="25"/>
      <c r="U77" s="25"/>
      <c r="V77" s="25"/>
      <c r="X77" s="364"/>
      <c r="Y77" s="350"/>
      <c r="Z77" s="349"/>
    </row>
    <row r="78" spans="1:26" ht="26.25" customHeight="1" x14ac:dyDescent="0.2">
      <c r="A78" s="16"/>
      <c r="B78" s="972" t="s">
        <v>64</v>
      </c>
      <c r="C78" s="1989" t="s">
        <v>628</v>
      </c>
      <c r="D78" s="1989"/>
      <c r="E78" s="1994"/>
      <c r="G78" s="20"/>
      <c r="H78" s="20"/>
      <c r="Q78" s="25"/>
      <c r="R78" s="25"/>
      <c r="S78" s="25"/>
      <c r="T78" s="25"/>
      <c r="U78" s="25"/>
      <c r="V78" s="25"/>
      <c r="Y78" s="350"/>
      <c r="Z78" s="349"/>
    </row>
    <row r="79" spans="1:26" ht="81.75" customHeight="1" x14ac:dyDescent="0.2">
      <c r="A79" s="16"/>
      <c r="B79" s="972" t="s">
        <v>65</v>
      </c>
      <c r="C79" s="1990" t="s">
        <v>629</v>
      </c>
      <c r="D79" s="1990"/>
      <c r="E79" s="1994"/>
      <c r="G79" s="20"/>
      <c r="H79" s="20"/>
      <c r="Q79" s="25"/>
      <c r="R79" s="25"/>
      <c r="S79" s="25"/>
      <c r="T79" s="25"/>
      <c r="U79" s="25"/>
      <c r="V79" s="25"/>
      <c r="Y79" s="350"/>
      <c r="Z79" s="349"/>
    </row>
    <row r="80" spans="1:26" x14ac:dyDescent="0.2">
      <c r="A80" s="16"/>
      <c r="G80" s="20"/>
      <c r="H80" s="20"/>
      <c r="Q80" s="25"/>
      <c r="R80" s="25"/>
      <c r="S80" s="25"/>
      <c r="T80" s="25"/>
      <c r="U80" s="25"/>
      <c r="V80" s="25"/>
      <c r="Y80" s="350"/>
      <c r="Z80" s="349"/>
    </row>
    <row r="81" spans="1:25" x14ac:dyDescent="0.2">
      <c r="A81" s="16"/>
      <c r="G81" s="20"/>
      <c r="H81" s="20"/>
      <c r="Q81" s="25"/>
      <c r="R81" s="25"/>
      <c r="S81" s="25"/>
      <c r="T81" s="25"/>
      <c r="U81" s="25"/>
      <c r="V81" s="25"/>
      <c r="Y81" s="350"/>
    </row>
    <row r="82" spans="1:25" ht="15" customHeight="1" x14ac:dyDescent="0.2">
      <c r="A82" s="16"/>
      <c r="G82" s="20"/>
      <c r="H82" s="20"/>
      <c r="X82" s="349"/>
    </row>
    <row r="83" spans="1:25" ht="26.25" customHeight="1" x14ac:dyDescent="0.2">
      <c r="A83" s="30"/>
      <c r="B83" s="1695" t="s">
        <v>199</v>
      </c>
      <c r="C83" s="1695"/>
      <c r="D83" s="1695"/>
      <c r="E83" s="1684"/>
      <c r="G83" s="37"/>
      <c r="H83" s="20"/>
      <c r="X83" s="349"/>
    </row>
    <row r="84" spans="1:25" x14ac:dyDescent="0.2">
      <c r="A84" s="30"/>
      <c r="B84" s="661"/>
      <c r="C84" s="662"/>
      <c r="D84" s="662"/>
      <c r="G84" s="37"/>
      <c r="H84" s="20"/>
    </row>
    <row r="85" spans="1:25" ht="23.25" customHeight="1" x14ac:dyDescent="0.2">
      <c r="A85" s="16"/>
      <c r="B85" s="825" t="s">
        <v>198</v>
      </c>
      <c r="C85" s="645" t="s">
        <v>3</v>
      </c>
      <c r="D85" s="786" t="s">
        <v>117</v>
      </c>
      <c r="G85" s="20"/>
      <c r="H85" s="20"/>
      <c r="L85" s="24"/>
      <c r="M85" s="20"/>
      <c r="P85" s="24"/>
      <c r="V85" s="349"/>
      <c r="W85" s="1697" t="s">
        <v>199</v>
      </c>
      <c r="X85" s="1697"/>
      <c r="Y85" s="1697"/>
    </row>
    <row r="86" spans="1:25" ht="30" customHeight="1" x14ac:dyDescent="0.2">
      <c r="A86" s="16"/>
      <c r="B86" s="663" t="s">
        <v>129</v>
      </c>
      <c r="C86" s="654">
        <f t="shared" ref="C86:C92" si="2">+X87</f>
        <v>284</v>
      </c>
      <c r="D86" s="648">
        <f>+Y87/1000000</f>
        <v>2354.8310000000001</v>
      </c>
      <c r="G86" s="20"/>
      <c r="H86" s="20"/>
      <c r="L86" s="24"/>
      <c r="M86" s="20"/>
      <c r="P86" s="24"/>
      <c r="V86" s="349"/>
      <c r="W86" s="442" t="s">
        <v>10</v>
      </c>
      <c r="X86" s="443" t="s">
        <v>5</v>
      </c>
      <c r="Y86" s="442" t="s">
        <v>4</v>
      </c>
    </row>
    <row r="87" spans="1:25" ht="30" customHeight="1" x14ac:dyDescent="0.25">
      <c r="A87" s="16"/>
      <c r="B87" s="654" t="s">
        <v>130</v>
      </c>
      <c r="C87" s="654">
        <f t="shared" si="2"/>
        <v>315</v>
      </c>
      <c r="D87" s="648">
        <f t="shared" ref="D87:D92" si="3">+Y88/1000000</f>
        <v>2857.915</v>
      </c>
      <c r="G87" s="20"/>
      <c r="H87" s="20"/>
      <c r="L87" s="24"/>
      <c r="M87" s="20"/>
      <c r="P87" s="24"/>
      <c r="V87" s="349"/>
      <c r="W87" s="553" t="s">
        <v>129</v>
      </c>
      <c r="X87" s="554">
        <v>284</v>
      </c>
      <c r="Y87" s="555">
        <v>2354831000</v>
      </c>
    </row>
    <row r="88" spans="1:25" ht="30" customHeight="1" x14ac:dyDescent="0.25">
      <c r="B88" s="663" t="s">
        <v>14</v>
      </c>
      <c r="C88" s="654">
        <f t="shared" si="2"/>
        <v>420</v>
      </c>
      <c r="D88" s="648">
        <f t="shared" si="3"/>
        <v>3935.4090000000001</v>
      </c>
      <c r="G88" s="20"/>
      <c r="H88" s="20"/>
      <c r="L88" s="24"/>
      <c r="M88" s="20"/>
      <c r="P88" s="24"/>
      <c r="V88" s="349"/>
      <c r="W88" s="553" t="s">
        <v>130</v>
      </c>
      <c r="X88" s="554">
        <v>315</v>
      </c>
      <c r="Y88" s="555">
        <v>2857915000</v>
      </c>
    </row>
    <row r="89" spans="1:25" ht="30" customHeight="1" x14ac:dyDescent="0.25">
      <c r="A89" s="16"/>
      <c r="B89" s="654" t="s">
        <v>15</v>
      </c>
      <c r="C89" s="654">
        <f t="shared" si="2"/>
        <v>218</v>
      </c>
      <c r="D89" s="648">
        <f t="shared" si="3"/>
        <v>2042.749</v>
      </c>
      <c r="G89" s="20"/>
      <c r="H89" s="20"/>
      <c r="L89" s="24"/>
      <c r="M89" s="20"/>
      <c r="P89" s="24"/>
      <c r="V89" s="349"/>
      <c r="W89" s="553" t="s">
        <v>14</v>
      </c>
      <c r="X89" s="554">
        <v>420</v>
      </c>
      <c r="Y89" s="555">
        <v>3935409000</v>
      </c>
    </row>
    <row r="90" spans="1:25" ht="30" customHeight="1" x14ac:dyDescent="0.25">
      <c r="A90" s="16"/>
      <c r="B90" s="663" t="s">
        <v>16</v>
      </c>
      <c r="C90" s="654">
        <f t="shared" si="2"/>
        <v>698</v>
      </c>
      <c r="D90" s="648">
        <f t="shared" si="3"/>
        <v>6525.4129999999996</v>
      </c>
      <c r="G90" s="20"/>
      <c r="H90" s="20"/>
      <c r="L90" s="24"/>
      <c r="M90" s="20"/>
      <c r="P90" s="24"/>
      <c r="V90" s="349"/>
      <c r="W90" s="553" t="s">
        <v>15</v>
      </c>
      <c r="X90" s="554">
        <v>218</v>
      </c>
      <c r="Y90" s="555">
        <v>2042749000</v>
      </c>
    </row>
    <row r="91" spans="1:25" ht="30" customHeight="1" x14ac:dyDescent="0.25">
      <c r="A91" s="16"/>
      <c r="B91" s="654" t="s">
        <v>18</v>
      </c>
      <c r="C91" s="654">
        <f t="shared" si="2"/>
        <v>581</v>
      </c>
      <c r="D91" s="648">
        <f t="shared" si="3"/>
        <v>5448.9110000000001</v>
      </c>
      <c r="G91" s="20"/>
      <c r="H91" s="20"/>
      <c r="L91" s="24"/>
      <c r="M91" s="20"/>
      <c r="P91" s="24"/>
      <c r="V91" s="349"/>
      <c r="W91" s="553" t="s">
        <v>16</v>
      </c>
      <c r="X91" s="554">
        <v>698</v>
      </c>
      <c r="Y91" s="555">
        <v>6525413000</v>
      </c>
    </row>
    <row r="92" spans="1:25" ht="30" customHeight="1" x14ac:dyDescent="0.25">
      <c r="A92" s="16"/>
      <c r="B92" s="663" t="s">
        <v>17</v>
      </c>
      <c r="C92" s="654">
        <f t="shared" si="2"/>
        <v>869</v>
      </c>
      <c r="D92" s="648">
        <f t="shared" si="3"/>
        <v>8137.1779999999999</v>
      </c>
      <c r="G92" s="20"/>
      <c r="H92" s="20"/>
      <c r="L92" s="24"/>
      <c r="M92" s="20"/>
      <c r="P92" s="24"/>
      <c r="V92" s="349"/>
      <c r="W92" s="553" t="s">
        <v>18</v>
      </c>
      <c r="X92" s="554">
        <v>581</v>
      </c>
      <c r="Y92" s="555">
        <v>5448911000</v>
      </c>
    </row>
    <row r="93" spans="1:25" x14ac:dyDescent="0.25">
      <c r="A93" s="16"/>
      <c r="B93" s="791" t="s">
        <v>6</v>
      </c>
      <c r="C93" s="643">
        <f>SUM(C86:C92)</f>
        <v>3385</v>
      </c>
      <c r="D93" s="787">
        <f>SUM(D86:D92)</f>
        <v>31302.405999999999</v>
      </c>
      <c r="G93" s="20"/>
      <c r="H93" s="20"/>
      <c r="L93" s="24"/>
      <c r="M93" s="20"/>
      <c r="P93" s="24"/>
      <c r="V93" s="349"/>
      <c r="W93" s="553" t="s">
        <v>17</v>
      </c>
      <c r="X93" s="554">
        <v>869</v>
      </c>
      <c r="Y93" s="555">
        <v>8137178000</v>
      </c>
    </row>
    <row r="94" spans="1:25" x14ac:dyDescent="0.2">
      <c r="A94" s="16"/>
      <c r="G94" s="20"/>
      <c r="H94" s="20"/>
      <c r="W94" s="444"/>
      <c r="X94" s="446">
        <f>SUM(X87:X93)</f>
        <v>3385</v>
      </c>
      <c r="Y94" s="445">
        <f>SUM(Y87:Y93)</f>
        <v>31302406000</v>
      </c>
    </row>
    <row r="95" spans="1:25" x14ac:dyDescent="0.2">
      <c r="A95" s="16"/>
      <c r="G95" s="20"/>
      <c r="H95" s="20"/>
    </row>
    <row r="96" spans="1:25" x14ac:dyDescent="0.2">
      <c r="A96" s="30"/>
      <c r="B96" s="661"/>
      <c r="C96" s="662"/>
      <c r="D96" s="662"/>
      <c r="G96" s="37"/>
      <c r="H96" s="37"/>
      <c r="I96" s="37"/>
      <c r="J96" s="37"/>
    </row>
    <row r="97" spans="1:28" ht="27" customHeight="1" x14ac:dyDescent="0.2">
      <c r="A97" s="30"/>
      <c r="B97" s="1695" t="s">
        <v>200</v>
      </c>
      <c r="C97" s="1695"/>
      <c r="D97" s="1695"/>
      <c r="E97" s="1684"/>
      <c r="G97" s="37"/>
      <c r="H97" s="37"/>
      <c r="I97" s="37"/>
      <c r="J97" s="37"/>
      <c r="W97" s="1698" t="s">
        <v>200</v>
      </c>
      <c r="X97" s="1698"/>
      <c r="Y97" s="1698"/>
      <c r="AA97" s="20"/>
    </row>
    <row r="98" spans="1:28" ht="12.75" customHeight="1" x14ac:dyDescent="0.2">
      <c r="A98" s="30"/>
      <c r="B98" s="661"/>
      <c r="C98" s="662"/>
      <c r="D98" s="662"/>
      <c r="G98" s="37"/>
      <c r="H98" s="37"/>
      <c r="I98" s="37"/>
      <c r="J98" s="37"/>
      <c r="W98" s="1698"/>
      <c r="X98" s="1698"/>
      <c r="Y98" s="1698"/>
      <c r="AA98" s="20"/>
    </row>
    <row r="99" spans="1:28" ht="31.5" customHeight="1" x14ac:dyDescent="0.2">
      <c r="A99" s="16"/>
      <c r="B99" s="825" t="s">
        <v>133</v>
      </c>
      <c r="C99" s="645" t="s">
        <v>3</v>
      </c>
      <c r="D99" s="786" t="s">
        <v>117</v>
      </c>
      <c r="F99" s="37"/>
      <c r="G99" s="37"/>
      <c r="H99" s="37"/>
      <c r="I99" s="37"/>
      <c r="L99" s="24"/>
      <c r="M99" s="20"/>
      <c r="P99" s="24"/>
      <c r="V99" s="349"/>
      <c r="W99" s="447" t="s">
        <v>10</v>
      </c>
      <c r="X99" s="450" t="s">
        <v>5</v>
      </c>
      <c r="Y99" s="447" t="s">
        <v>4</v>
      </c>
      <c r="AA99" s="20"/>
      <c r="AB99" s="17"/>
    </row>
    <row r="100" spans="1:28" s="43" customFormat="1" ht="30" customHeight="1" x14ac:dyDescent="0.25">
      <c r="A100" s="40"/>
      <c r="B100" s="663" t="s">
        <v>129</v>
      </c>
      <c r="C100" s="654">
        <f t="shared" ref="C100:C106" si="4">+X100</f>
        <v>28</v>
      </c>
      <c r="D100" s="664">
        <f t="shared" ref="D100:D106" si="5">+Y100/1000000</f>
        <v>669.10657048000007</v>
      </c>
      <c r="E100" s="654"/>
      <c r="F100" s="49"/>
      <c r="G100" s="49"/>
      <c r="H100" s="49"/>
      <c r="I100" s="49"/>
      <c r="L100" s="50"/>
      <c r="P100" s="50"/>
      <c r="Q100" s="50"/>
      <c r="R100" s="50"/>
      <c r="S100" s="50"/>
      <c r="T100" s="50"/>
      <c r="U100" s="50"/>
      <c r="V100" s="320"/>
      <c r="W100" s="553" t="s">
        <v>129</v>
      </c>
      <c r="X100" s="554">
        <v>28</v>
      </c>
      <c r="Y100" s="555">
        <v>669106570.48000002</v>
      </c>
      <c r="Z100" s="319"/>
      <c r="AA100" s="20"/>
      <c r="AB100" s="17"/>
    </row>
    <row r="101" spans="1:28" s="43" customFormat="1" ht="30" customHeight="1" x14ac:dyDescent="0.25">
      <c r="A101" s="40"/>
      <c r="B101" s="654" t="s">
        <v>130</v>
      </c>
      <c r="C101" s="654">
        <f t="shared" si="4"/>
        <v>150</v>
      </c>
      <c r="D101" s="664">
        <f>+Y101/1000000</f>
        <v>3142.2562128600002</v>
      </c>
      <c r="E101" s="654"/>
      <c r="F101" s="49"/>
      <c r="G101" s="49"/>
      <c r="H101" s="49"/>
      <c r="I101" s="49"/>
      <c r="L101" s="50"/>
      <c r="P101" s="50"/>
      <c r="Q101" s="50"/>
      <c r="R101" s="50"/>
      <c r="S101" s="50"/>
      <c r="T101" s="50"/>
      <c r="U101" s="50"/>
      <c r="V101" s="320"/>
      <c r="W101" s="553" t="s">
        <v>130</v>
      </c>
      <c r="X101" s="554">
        <v>150</v>
      </c>
      <c r="Y101" s="555">
        <v>3142256212.8600001</v>
      </c>
      <c r="Z101" s="319"/>
      <c r="AA101" s="20"/>
      <c r="AB101" s="17"/>
    </row>
    <row r="102" spans="1:28" s="43" customFormat="1" ht="30" customHeight="1" x14ac:dyDescent="0.25">
      <c r="B102" s="663" t="s">
        <v>14</v>
      </c>
      <c r="C102" s="654">
        <f t="shared" si="4"/>
        <v>175</v>
      </c>
      <c r="D102" s="664">
        <f t="shared" si="5"/>
        <v>4931.3695975699993</v>
      </c>
      <c r="E102" s="654"/>
      <c r="F102" s="49"/>
      <c r="G102" s="49"/>
      <c r="H102" s="49"/>
      <c r="I102" s="49"/>
      <c r="L102" s="50"/>
      <c r="P102" s="50"/>
      <c r="Q102" s="50"/>
      <c r="R102" s="50"/>
      <c r="S102" s="50"/>
      <c r="T102" s="50"/>
      <c r="U102" s="50"/>
      <c r="V102" s="320"/>
      <c r="W102" s="553" t="s">
        <v>14</v>
      </c>
      <c r="X102" s="554">
        <v>175</v>
      </c>
      <c r="Y102" s="555">
        <v>4931369597.5699997</v>
      </c>
      <c r="Z102" s="319"/>
      <c r="AA102" s="20"/>
      <c r="AB102" s="17"/>
    </row>
    <row r="103" spans="1:28" s="43" customFormat="1" ht="30" customHeight="1" x14ac:dyDescent="0.25">
      <c r="A103" s="40"/>
      <c r="B103" s="654" t="s">
        <v>15</v>
      </c>
      <c r="C103" s="654">
        <f t="shared" si="4"/>
        <v>102</v>
      </c>
      <c r="D103" s="664">
        <f t="shared" si="5"/>
        <v>2153.6339150700001</v>
      </c>
      <c r="E103" s="654"/>
      <c r="F103" s="49"/>
      <c r="G103" s="49"/>
      <c r="H103" s="49"/>
      <c r="I103" s="49"/>
      <c r="L103" s="50"/>
      <c r="P103" s="50"/>
      <c r="Q103" s="50"/>
      <c r="R103" s="50"/>
      <c r="S103" s="50"/>
      <c r="T103" s="50"/>
      <c r="U103" s="50"/>
      <c r="V103" s="320"/>
      <c r="W103" s="553" t="s">
        <v>15</v>
      </c>
      <c r="X103" s="554">
        <v>102</v>
      </c>
      <c r="Y103" s="555">
        <v>2153633915.0700002</v>
      </c>
      <c r="Z103" s="319"/>
      <c r="AA103" s="20"/>
      <c r="AB103" s="17"/>
    </row>
    <row r="104" spans="1:28" s="43" customFormat="1" ht="30" customHeight="1" x14ac:dyDescent="0.25">
      <c r="A104" s="40"/>
      <c r="B104" s="663" t="s">
        <v>16</v>
      </c>
      <c r="C104" s="654">
        <f t="shared" si="4"/>
        <v>113</v>
      </c>
      <c r="D104" s="664">
        <f t="shared" si="5"/>
        <v>1944.9690584800001</v>
      </c>
      <c r="E104" s="654"/>
      <c r="F104" s="49"/>
      <c r="G104" s="49"/>
      <c r="H104" s="49"/>
      <c r="I104" s="49"/>
      <c r="L104" s="50"/>
      <c r="P104" s="50"/>
      <c r="Q104" s="50"/>
      <c r="R104" s="50"/>
      <c r="S104" s="50"/>
      <c r="T104" s="50"/>
      <c r="U104" s="50"/>
      <c r="V104" s="320"/>
      <c r="W104" s="553" t="s">
        <v>16</v>
      </c>
      <c r="X104" s="554">
        <v>113</v>
      </c>
      <c r="Y104" s="555">
        <v>1944969058.48</v>
      </c>
      <c r="Z104" s="319"/>
      <c r="AA104" s="20"/>
      <c r="AB104" s="17"/>
    </row>
    <row r="105" spans="1:28" s="43" customFormat="1" ht="30" customHeight="1" x14ac:dyDescent="0.25">
      <c r="A105" s="40"/>
      <c r="B105" s="654" t="s">
        <v>18</v>
      </c>
      <c r="C105" s="654">
        <f t="shared" si="4"/>
        <v>209</v>
      </c>
      <c r="D105" s="664">
        <f t="shared" si="5"/>
        <v>4157.7497761999994</v>
      </c>
      <c r="E105" s="654"/>
      <c r="F105" s="49"/>
      <c r="G105" s="49"/>
      <c r="H105" s="49"/>
      <c r="I105" s="49"/>
      <c r="L105" s="50"/>
      <c r="P105" s="50"/>
      <c r="Q105" s="50"/>
      <c r="R105" s="50"/>
      <c r="S105" s="50"/>
      <c r="T105" s="50"/>
      <c r="U105" s="50"/>
      <c r="V105" s="320"/>
      <c r="W105" s="553" t="s">
        <v>18</v>
      </c>
      <c r="X105" s="554">
        <v>209</v>
      </c>
      <c r="Y105" s="555">
        <v>4157749776.1999998</v>
      </c>
      <c r="Z105" s="319"/>
      <c r="AA105" s="20"/>
      <c r="AB105" s="17"/>
    </row>
    <row r="106" spans="1:28" s="43" customFormat="1" ht="30" customHeight="1" x14ac:dyDescent="0.25">
      <c r="A106" s="40"/>
      <c r="B106" s="663" t="s">
        <v>17</v>
      </c>
      <c r="C106" s="654">
        <f t="shared" si="4"/>
        <v>145</v>
      </c>
      <c r="D106" s="664">
        <f t="shared" si="5"/>
        <v>3334.40178479</v>
      </c>
      <c r="E106" s="654"/>
      <c r="F106" s="49"/>
      <c r="G106" s="49"/>
      <c r="H106" s="49"/>
      <c r="I106" s="49"/>
      <c r="L106" s="50"/>
      <c r="P106" s="50"/>
      <c r="Q106" s="50"/>
      <c r="R106" s="50"/>
      <c r="S106" s="50"/>
      <c r="T106" s="50"/>
      <c r="U106" s="50"/>
      <c r="V106" s="320"/>
      <c r="W106" s="553" t="s">
        <v>17</v>
      </c>
      <c r="X106" s="554">
        <v>145</v>
      </c>
      <c r="Y106" s="555">
        <v>3334401784.79</v>
      </c>
      <c r="Z106" s="319"/>
      <c r="AA106" s="20"/>
      <c r="AB106" s="17"/>
    </row>
    <row r="107" spans="1:28" x14ac:dyDescent="0.2">
      <c r="A107" s="16"/>
      <c r="B107" s="791" t="s">
        <v>6</v>
      </c>
      <c r="C107" s="643">
        <f>SUM(C100:C106)</f>
        <v>922</v>
      </c>
      <c r="D107" s="787">
        <f>SUM(D100:D106)</f>
        <v>20333.486915449997</v>
      </c>
      <c r="F107" s="37"/>
      <c r="G107" s="37"/>
      <c r="H107" s="37"/>
      <c r="I107" s="37"/>
      <c r="L107" s="24"/>
      <c r="M107" s="20"/>
      <c r="P107" s="24"/>
      <c r="V107" s="349"/>
      <c r="W107" s="444" t="s">
        <v>6</v>
      </c>
      <c r="X107" s="448">
        <f>SUM(X100:X106)</f>
        <v>922</v>
      </c>
      <c r="Y107" s="449">
        <f>SUM(Y100:Y106)</f>
        <v>20333486915.450001</v>
      </c>
      <c r="AA107" s="20"/>
      <c r="AB107" s="17"/>
    </row>
    <row r="108" spans="1:28" x14ac:dyDescent="0.2">
      <c r="A108" s="16"/>
      <c r="C108" s="665"/>
      <c r="D108" s="665"/>
      <c r="E108" s="666"/>
      <c r="G108" s="37"/>
      <c r="H108" s="37"/>
      <c r="I108" s="37"/>
      <c r="J108" s="37"/>
      <c r="Z108" s="349"/>
    </row>
    <row r="109" spans="1:28" x14ac:dyDescent="0.2">
      <c r="A109" s="30"/>
      <c r="B109" s="661"/>
      <c r="C109" s="662"/>
      <c r="D109" s="662"/>
      <c r="E109" s="667"/>
      <c r="G109" s="37"/>
      <c r="H109" s="37"/>
      <c r="I109" s="37"/>
      <c r="J109" s="37"/>
      <c r="Z109" s="349"/>
    </row>
    <row r="110" spans="1:28" ht="12.75" customHeight="1" x14ac:dyDescent="0.2">
      <c r="A110" s="30"/>
      <c r="C110" s="2"/>
      <c r="D110" s="2"/>
      <c r="G110" s="37"/>
      <c r="H110" s="37"/>
      <c r="I110" s="37"/>
      <c r="J110" s="37"/>
      <c r="Z110" s="349"/>
    </row>
    <row r="111" spans="1:28" ht="26.25" customHeight="1" x14ac:dyDescent="0.2">
      <c r="A111" s="30"/>
      <c r="B111" s="1695" t="s">
        <v>201</v>
      </c>
      <c r="C111" s="1695"/>
      <c r="D111" s="1695"/>
      <c r="E111" s="1684"/>
      <c r="G111" s="37"/>
      <c r="H111" s="37"/>
      <c r="I111" s="37"/>
      <c r="J111" s="37"/>
      <c r="Z111" s="349"/>
    </row>
    <row r="112" spans="1:28" x14ac:dyDescent="0.2">
      <c r="A112" s="16"/>
      <c r="B112" s="123"/>
      <c r="G112" s="37"/>
      <c r="H112" s="37"/>
      <c r="I112" s="37"/>
      <c r="J112" s="37"/>
      <c r="Z112" s="349"/>
    </row>
    <row r="113" spans="1:25" ht="15" customHeight="1" x14ac:dyDescent="0.2">
      <c r="A113" s="16"/>
      <c r="B113" s="792" t="s">
        <v>134</v>
      </c>
      <c r="C113" s="645" t="s">
        <v>3</v>
      </c>
      <c r="D113" s="786" t="s">
        <v>117</v>
      </c>
      <c r="G113" s="37"/>
      <c r="H113" s="37"/>
      <c r="I113" s="37"/>
      <c r="L113" s="24"/>
      <c r="M113" s="20"/>
      <c r="P113" s="24"/>
      <c r="V113" s="349"/>
      <c r="W113" s="326"/>
      <c r="Y113" s="349"/>
    </row>
    <row r="114" spans="1:25" s="43" customFormat="1" ht="30" customHeight="1" x14ac:dyDescent="0.2">
      <c r="A114" s="40"/>
      <c r="B114" s="663" t="s">
        <v>129</v>
      </c>
      <c r="C114" s="654">
        <f>+C86+C100</f>
        <v>312</v>
      </c>
      <c r="D114" s="664">
        <f>+D86+D100</f>
        <v>3023.9375704800004</v>
      </c>
      <c r="E114" s="654"/>
      <c r="G114" s="49"/>
      <c r="H114" s="49"/>
      <c r="I114" s="49"/>
      <c r="L114" s="50"/>
      <c r="P114" s="50"/>
      <c r="Q114" s="50"/>
      <c r="R114" s="50"/>
      <c r="S114" s="50"/>
      <c r="T114" s="50"/>
      <c r="U114" s="50"/>
      <c r="V114" s="320"/>
      <c r="W114" s="319"/>
      <c r="X114" s="319"/>
      <c r="Y114" s="320"/>
    </row>
    <row r="115" spans="1:25" s="43" customFormat="1" ht="30" customHeight="1" x14ac:dyDescent="0.2">
      <c r="A115" s="40"/>
      <c r="B115" s="654" t="s">
        <v>130</v>
      </c>
      <c r="C115" s="654">
        <f t="shared" ref="C115:C120" si="6">+C87+C101</f>
        <v>465</v>
      </c>
      <c r="D115" s="664">
        <f t="shared" ref="D115:D120" si="7">+D87+D101</f>
        <v>6000.1712128600002</v>
      </c>
      <c r="E115" s="654"/>
      <c r="G115" s="49"/>
      <c r="H115" s="49"/>
      <c r="I115" s="49"/>
      <c r="L115" s="50"/>
      <c r="N115" s="20"/>
      <c r="P115" s="50"/>
      <c r="Q115" s="50"/>
      <c r="R115" s="50"/>
      <c r="S115" s="50"/>
      <c r="T115" s="50"/>
      <c r="U115" s="50"/>
      <c r="V115" s="320"/>
      <c r="W115" s="319"/>
      <c r="X115" s="319"/>
      <c r="Y115" s="320"/>
    </row>
    <row r="116" spans="1:25" s="43" customFormat="1" ht="30" customHeight="1" x14ac:dyDescent="0.2">
      <c r="B116" s="663" t="s">
        <v>14</v>
      </c>
      <c r="C116" s="654">
        <f>+C88+C102</f>
        <v>595</v>
      </c>
      <c r="D116" s="664">
        <f t="shared" si="7"/>
        <v>8866.778597569999</v>
      </c>
      <c r="E116" s="654"/>
      <c r="G116" s="49"/>
      <c r="H116" s="49"/>
      <c r="I116" s="49"/>
      <c r="L116" s="50"/>
      <c r="N116" s="772"/>
      <c r="P116" s="50"/>
      <c r="Q116" s="50"/>
      <c r="R116" s="50"/>
      <c r="S116" s="50"/>
      <c r="T116" s="50"/>
      <c r="U116" s="50"/>
      <c r="V116" s="320"/>
      <c r="W116" s="319"/>
      <c r="X116" s="319"/>
      <c r="Y116" s="320"/>
    </row>
    <row r="117" spans="1:25" s="43" customFormat="1" ht="30" customHeight="1" x14ac:dyDescent="0.2">
      <c r="A117" s="40"/>
      <c r="B117" s="654" t="s">
        <v>15</v>
      </c>
      <c r="C117" s="654">
        <f t="shared" si="6"/>
        <v>320</v>
      </c>
      <c r="D117" s="664">
        <f t="shared" si="7"/>
        <v>4196.3829150700003</v>
      </c>
      <c r="E117" s="654"/>
      <c r="G117" s="49"/>
      <c r="H117" s="49"/>
      <c r="I117" s="49"/>
      <c r="L117" s="50"/>
      <c r="P117" s="50"/>
      <c r="Q117" s="50"/>
      <c r="R117" s="50"/>
      <c r="S117" s="50"/>
      <c r="T117" s="50"/>
      <c r="U117" s="50"/>
      <c r="V117" s="320"/>
      <c r="W117" s="319"/>
      <c r="X117" s="319"/>
      <c r="Y117" s="320"/>
    </row>
    <row r="118" spans="1:25" s="43" customFormat="1" ht="30" customHeight="1" x14ac:dyDescent="0.2">
      <c r="A118" s="40"/>
      <c r="B118" s="663" t="s">
        <v>16</v>
      </c>
      <c r="C118" s="654">
        <f t="shared" si="6"/>
        <v>811</v>
      </c>
      <c r="D118" s="664">
        <f t="shared" si="7"/>
        <v>8470.3820584799996</v>
      </c>
      <c r="E118" s="654"/>
      <c r="G118" s="49"/>
      <c r="H118" s="49"/>
      <c r="I118" s="49"/>
      <c r="L118" s="50"/>
      <c r="P118" s="50"/>
      <c r="Q118" s="50"/>
      <c r="R118" s="50"/>
      <c r="S118" s="50"/>
      <c r="T118" s="50"/>
      <c r="U118" s="50"/>
      <c r="V118" s="320"/>
      <c r="W118" s="319"/>
      <c r="X118" s="319"/>
      <c r="Y118" s="320"/>
    </row>
    <row r="119" spans="1:25" s="43" customFormat="1" ht="30" customHeight="1" x14ac:dyDescent="0.2">
      <c r="A119" s="40"/>
      <c r="B119" s="654" t="s">
        <v>18</v>
      </c>
      <c r="C119" s="654">
        <f t="shared" si="6"/>
        <v>790</v>
      </c>
      <c r="D119" s="664">
        <f t="shared" si="7"/>
        <v>9606.6607761999985</v>
      </c>
      <c r="E119" s="654"/>
      <c r="G119" s="49"/>
      <c r="H119" s="49"/>
      <c r="I119" s="49"/>
      <c r="L119" s="50"/>
      <c r="P119" s="50"/>
      <c r="Q119" s="50"/>
      <c r="R119" s="50"/>
      <c r="S119" s="50"/>
      <c r="T119" s="50"/>
      <c r="U119" s="50"/>
      <c r="V119" s="320"/>
      <c r="W119" s="319"/>
      <c r="X119" s="319"/>
      <c r="Y119" s="320"/>
    </row>
    <row r="120" spans="1:25" s="43" customFormat="1" ht="30" customHeight="1" x14ac:dyDescent="0.2">
      <c r="A120" s="40"/>
      <c r="B120" s="663" t="s">
        <v>17</v>
      </c>
      <c r="C120" s="654">
        <f t="shared" si="6"/>
        <v>1014</v>
      </c>
      <c r="D120" s="664">
        <f t="shared" si="7"/>
        <v>11471.579784789999</v>
      </c>
      <c r="E120" s="654"/>
      <c r="G120" s="49"/>
      <c r="H120" s="49"/>
      <c r="I120" s="49"/>
      <c r="L120" s="50"/>
      <c r="P120" s="50"/>
      <c r="Q120" s="50"/>
      <c r="R120" s="50"/>
      <c r="S120" s="50"/>
      <c r="T120" s="50"/>
      <c r="U120" s="50"/>
      <c r="V120" s="320"/>
      <c r="W120" s="319"/>
      <c r="X120" s="319"/>
      <c r="Y120" s="320"/>
    </row>
    <row r="121" spans="1:25" s="43" customFormat="1" x14ac:dyDescent="0.2">
      <c r="A121" s="40"/>
      <c r="B121" s="793" t="s">
        <v>6</v>
      </c>
      <c r="C121" s="643">
        <f>SUM(C114:C120)</f>
        <v>4307</v>
      </c>
      <c r="D121" s="787">
        <f>SUM(D114:D120)</f>
        <v>51635.892915449993</v>
      </c>
      <c r="E121" s="654"/>
      <c r="G121" s="49"/>
      <c r="H121" s="49"/>
      <c r="I121" s="49"/>
      <c r="L121" s="50"/>
      <c r="P121" s="50"/>
      <c r="Q121" s="50"/>
      <c r="R121" s="50"/>
      <c r="S121" s="50"/>
      <c r="T121" s="50"/>
      <c r="U121" s="50"/>
      <c r="V121" s="320"/>
      <c r="W121" s="319"/>
      <c r="X121" s="319"/>
      <c r="Y121" s="320"/>
    </row>
    <row r="122" spans="1:25" ht="15" customHeight="1" x14ac:dyDescent="0.2">
      <c r="A122" s="16"/>
      <c r="C122" s="665"/>
      <c r="D122" s="665"/>
      <c r="E122" s="666"/>
      <c r="G122" s="20"/>
      <c r="H122" s="37"/>
      <c r="I122" s="37"/>
      <c r="J122" s="37"/>
      <c r="Q122" s="117"/>
      <c r="R122" s="117"/>
      <c r="S122" s="117"/>
      <c r="T122" s="117"/>
      <c r="U122" s="117"/>
      <c r="V122" s="117"/>
      <c r="W122" s="320"/>
      <c r="X122" s="319"/>
      <c r="Y122" s="319"/>
    </row>
    <row r="123" spans="1:25" ht="15" customHeight="1" x14ac:dyDescent="0.2">
      <c r="A123" s="16"/>
      <c r="B123" s="668"/>
      <c r="C123" s="665"/>
      <c r="D123" s="665"/>
      <c r="E123" s="666"/>
      <c r="G123" s="20"/>
      <c r="H123" s="37"/>
      <c r="I123" s="37"/>
      <c r="J123" s="37"/>
      <c r="Q123" s="117"/>
      <c r="R123" s="117"/>
      <c r="S123" s="117"/>
      <c r="T123" s="117"/>
      <c r="U123" s="117"/>
      <c r="V123" s="117"/>
      <c r="W123" s="320"/>
      <c r="X123" s="319"/>
      <c r="Y123" s="319"/>
    </row>
    <row r="124" spans="1:25" ht="15" customHeight="1" x14ac:dyDescent="0.2">
      <c r="A124" s="16"/>
      <c r="G124" s="20"/>
      <c r="H124" s="37"/>
      <c r="I124" s="37"/>
      <c r="J124" s="37"/>
      <c r="W124" s="320"/>
      <c r="X124" s="319"/>
      <c r="Y124" s="319"/>
    </row>
    <row r="125" spans="1:25" ht="26.25" customHeight="1" x14ac:dyDescent="0.2">
      <c r="A125" s="30"/>
      <c r="B125" s="1695" t="s">
        <v>203</v>
      </c>
      <c r="C125" s="1695"/>
      <c r="D125" s="1695"/>
      <c r="E125" s="1684"/>
      <c r="H125" s="13"/>
      <c r="I125" s="13"/>
      <c r="J125" s="13"/>
      <c r="X125" s="365"/>
      <c r="Y125" s="366"/>
    </row>
    <row r="126" spans="1:25" x14ac:dyDescent="0.2">
      <c r="A126" s="16"/>
      <c r="H126" s="13"/>
      <c r="I126" s="13"/>
      <c r="J126" s="13"/>
      <c r="X126" s="365"/>
      <c r="Y126" s="366"/>
    </row>
    <row r="127" spans="1:25" ht="15" customHeight="1" x14ac:dyDescent="0.25">
      <c r="A127" s="16"/>
      <c r="B127" s="792" t="s">
        <v>19</v>
      </c>
      <c r="C127" s="645" t="s">
        <v>3</v>
      </c>
      <c r="D127" s="786" t="s">
        <v>117</v>
      </c>
      <c r="E127" s="668"/>
      <c r="F127" s="13"/>
      <c r="H127" s="13"/>
      <c r="I127" s="13"/>
      <c r="L127" s="24"/>
      <c r="M127" s="20"/>
      <c r="P127" s="24"/>
      <c r="V127" s="349"/>
      <c r="W127" s="612" t="s">
        <v>147</v>
      </c>
      <c r="X127" s="612" t="s">
        <v>5</v>
      </c>
      <c r="Y127" s="612" t="s">
        <v>49</v>
      </c>
    </row>
    <row r="128" spans="1:25" ht="30" customHeight="1" x14ac:dyDescent="0.25">
      <c r="A128" s="16"/>
      <c r="B128" s="669" t="s">
        <v>20</v>
      </c>
      <c r="C128" s="654">
        <f>X134</f>
        <v>892</v>
      </c>
      <c r="D128" s="664">
        <f>Y134/1000000</f>
        <v>16042.914316549999</v>
      </c>
      <c r="E128" s="668"/>
      <c r="F128" s="13"/>
      <c r="H128" s="13"/>
      <c r="I128" s="13"/>
      <c r="L128" s="24"/>
      <c r="M128" s="20"/>
      <c r="N128" s="140"/>
      <c r="P128" s="24"/>
      <c r="V128" s="349"/>
      <c r="W128" s="613" t="s">
        <v>146</v>
      </c>
      <c r="X128">
        <v>270</v>
      </c>
      <c r="Y128">
        <v>2685909518.0100002</v>
      </c>
    </row>
    <row r="129" spans="1:28" s="43" customFormat="1" ht="30" customHeight="1" x14ac:dyDescent="0.25">
      <c r="A129" s="40"/>
      <c r="B129" s="669" t="s">
        <v>21</v>
      </c>
      <c r="C129" s="654">
        <f>X129</f>
        <v>2804</v>
      </c>
      <c r="D129" s="664">
        <f>Y129/1000000</f>
        <v>29081.697438380001</v>
      </c>
      <c r="E129" s="654"/>
      <c r="L129" s="50"/>
      <c r="N129" s="278"/>
      <c r="P129" s="50"/>
      <c r="Q129" s="50"/>
      <c r="R129" s="50"/>
      <c r="S129" s="50"/>
      <c r="T129" s="50"/>
      <c r="U129" s="50"/>
      <c r="V129" s="352"/>
      <c r="W129" s="613" t="s">
        <v>120</v>
      </c>
      <c r="X129">
        <v>2804</v>
      </c>
      <c r="Y129">
        <v>29081697438.380001</v>
      </c>
      <c r="Z129" s="326"/>
      <c r="AA129" s="20"/>
      <c r="AB129" s="20"/>
    </row>
    <row r="130" spans="1:28" s="43" customFormat="1" ht="30" customHeight="1" x14ac:dyDescent="0.25">
      <c r="A130" s="40"/>
      <c r="B130" s="669" t="s">
        <v>22</v>
      </c>
      <c r="C130" s="654">
        <f>X132</f>
        <v>235</v>
      </c>
      <c r="D130" s="664">
        <f>Y132/1000000</f>
        <v>2654.2676425100003</v>
      </c>
      <c r="E130" s="654"/>
      <c r="L130" s="50"/>
      <c r="N130" s="278"/>
      <c r="P130" s="50"/>
      <c r="Q130" s="50"/>
      <c r="R130" s="50"/>
      <c r="S130" s="50"/>
      <c r="T130" s="50"/>
      <c r="U130" s="50"/>
      <c r="V130" s="352"/>
      <c r="W130" s="613" t="s">
        <v>316</v>
      </c>
      <c r="X130">
        <v>23</v>
      </c>
      <c r="Y130">
        <v>235043000</v>
      </c>
      <c r="Z130" s="326"/>
      <c r="AA130" s="20"/>
      <c r="AB130" s="20"/>
    </row>
    <row r="131" spans="1:28" s="43" customFormat="1" ht="30" customHeight="1" x14ac:dyDescent="0.25">
      <c r="A131" s="40"/>
      <c r="B131" s="669" t="s">
        <v>23</v>
      </c>
      <c r="C131" s="654">
        <f>X128</f>
        <v>270</v>
      </c>
      <c r="D131" s="664">
        <f>Y128/1000000</f>
        <v>2685.9095180100003</v>
      </c>
      <c r="E131" s="654"/>
      <c r="L131" s="50"/>
      <c r="N131" s="278"/>
      <c r="P131" s="50"/>
      <c r="Q131" s="50"/>
      <c r="R131" s="50"/>
      <c r="S131" s="50"/>
      <c r="T131" s="50"/>
      <c r="U131" s="50"/>
      <c r="V131" s="352"/>
      <c r="W131" s="613" t="s">
        <v>148</v>
      </c>
      <c r="X131">
        <v>83</v>
      </c>
      <c r="Y131">
        <v>936061000</v>
      </c>
      <c r="Z131" s="326"/>
      <c r="AA131" s="20"/>
      <c r="AB131" s="20"/>
    </row>
    <row r="132" spans="1:28" s="43" customFormat="1" ht="30" customHeight="1" x14ac:dyDescent="0.25">
      <c r="A132" s="40"/>
      <c r="B132" s="669" t="s">
        <v>135</v>
      </c>
      <c r="C132" s="654">
        <f>X130+X131+X133</f>
        <v>106</v>
      </c>
      <c r="D132" s="664">
        <f>(Y130+Y131+Y133)/1000000</f>
        <v>1171.104</v>
      </c>
      <c r="E132" s="654"/>
      <c r="L132" s="50"/>
      <c r="N132" s="207"/>
      <c r="P132" s="50"/>
      <c r="Q132" s="50"/>
      <c r="R132" s="50"/>
      <c r="S132" s="50"/>
      <c r="T132" s="50"/>
      <c r="U132" s="50"/>
      <c r="V132" s="352"/>
      <c r="W132" s="613" t="s">
        <v>121</v>
      </c>
      <c r="X132">
        <v>235</v>
      </c>
      <c r="Y132">
        <v>2654267642.5100002</v>
      </c>
      <c r="Z132" s="326"/>
      <c r="AA132" s="20"/>
      <c r="AB132" s="20"/>
    </row>
    <row r="133" spans="1:28" s="43" customFormat="1" ht="30" customHeight="1" x14ac:dyDescent="0.25">
      <c r="A133" s="40"/>
      <c r="B133" s="669" t="s">
        <v>136</v>
      </c>
      <c r="C133" s="654">
        <v>0</v>
      </c>
      <c r="D133" s="664">
        <v>0</v>
      </c>
      <c r="E133" s="654"/>
      <c r="L133" s="50"/>
      <c r="N133" s="50"/>
      <c r="P133" s="50"/>
      <c r="Q133" s="50"/>
      <c r="R133" s="50"/>
      <c r="S133" s="50"/>
      <c r="T133" s="50"/>
      <c r="U133" s="50"/>
      <c r="V133" s="352"/>
      <c r="W133" s="613" t="s">
        <v>155</v>
      </c>
      <c r="X133" s="714">
        <v>0</v>
      </c>
      <c r="Y133" s="714">
        <v>0</v>
      </c>
      <c r="Z133" s="326"/>
      <c r="AA133" s="20"/>
      <c r="AB133" s="20"/>
    </row>
    <row r="134" spans="1:28" s="43" customFormat="1" ht="30" customHeight="1" x14ac:dyDescent="0.25">
      <c r="A134" s="40"/>
      <c r="B134" s="669" t="s">
        <v>300</v>
      </c>
      <c r="C134" s="654">
        <v>0</v>
      </c>
      <c r="D134" s="664">
        <v>0</v>
      </c>
      <c r="E134" s="654"/>
      <c r="L134" s="50"/>
      <c r="N134" s="278"/>
      <c r="P134" s="50"/>
      <c r="Q134" s="50"/>
      <c r="R134" s="50"/>
      <c r="S134" s="50"/>
      <c r="T134" s="50"/>
      <c r="U134" s="50"/>
      <c r="V134" s="352"/>
      <c r="W134" s="613" t="s">
        <v>125</v>
      </c>
      <c r="X134">
        <v>892</v>
      </c>
      <c r="Y134">
        <v>16042914316.549999</v>
      </c>
      <c r="Z134" s="326"/>
      <c r="AA134" s="20"/>
      <c r="AB134" s="20"/>
    </row>
    <row r="135" spans="1:28" s="43" customFormat="1" ht="15" customHeight="1" x14ac:dyDescent="0.2">
      <c r="A135" s="40"/>
      <c r="B135" s="794" t="s">
        <v>6</v>
      </c>
      <c r="C135" s="670">
        <f>SUM(C128:C134)</f>
        <v>4307</v>
      </c>
      <c r="D135" s="795">
        <f>SUM(D128:D134)</f>
        <v>51635.892915449993</v>
      </c>
      <c r="E135" s="654"/>
      <c r="L135" s="50"/>
      <c r="P135" s="50"/>
      <c r="Q135" s="50"/>
      <c r="R135" s="50"/>
      <c r="S135" s="50"/>
      <c r="T135" s="50"/>
      <c r="U135" s="50"/>
      <c r="V135" s="352"/>
      <c r="W135" s="431" t="s">
        <v>6</v>
      </c>
      <c r="X135" s="432">
        <f>SUM(X128:X134)</f>
        <v>4307</v>
      </c>
      <c r="Y135" s="430">
        <f>SUM(Y128:Y134)</f>
        <v>51635892915.449997</v>
      </c>
      <c r="Z135" s="326"/>
      <c r="AA135" s="20"/>
      <c r="AB135" s="20"/>
    </row>
    <row r="136" spans="1:28" ht="15" customHeight="1" x14ac:dyDescent="0.2">
      <c r="A136" s="16"/>
      <c r="F136" s="13"/>
      <c r="H136" s="13"/>
      <c r="I136" s="13"/>
      <c r="J136" s="13"/>
    </row>
    <row r="137" spans="1:28" ht="15" customHeight="1" x14ac:dyDescent="0.2">
      <c r="A137" s="16"/>
      <c r="G137" s="347"/>
      <c r="H137" s="13"/>
      <c r="I137" s="13"/>
      <c r="J137" s="13"/>
      <c r="Q137" s="25"/>
      <c r="R137" s="25"/>
      <c r="S137" s="25"/>
      <c r="T137" s="25"/>
      <c r="U137" s="25"/>
      <c r="V137" s="25"/>
      <c r="X137" s="367"/>
      <c r="Y137" s="367"/>
      <c r="Z137" s="367"/>
    </row>
    <row r="138" spans="1:28" ht="15" customHeight="1" x14ac:dyDescent="0.2">
      <c r="A138" s="16"/>
      <c r="H138" s="13"/>
      <c r="I138" s="13"/>
      <c r="J138" s="13"/>
      <c r="X138" s="367"/>
      <c r="Y138" s="367"/>
      <c r="Z138" s="367"/>
    </row>
    <row r="139" spans="1:28" ht="26.25" customHeight="1" x14ac:dyDescent="0.2">
      <c r="A139" s="30"/>
      <c r="B139" s="1695" t="s">
        <v>204</v>
      </c>
      <c r="C139" s="1695"/>
      <c r="D139" s="1695"/>
      <c r="E139" s="1684"/>
      <c r="H139" s="13"/>
      <c r="I139" s="13"/>
      <c r="J139" s="13"/>
      <c r="X139" s="367"/>
      <c r="Y139" s="367"/>
      <c r="Z139" s="367"/>
    </row>
    <row r="140" spans="1:28" x14ac:dyDescent="0.2">
      <c r="A140" s="16"/>
      <c r="H140" s="13"/>
      <c r="I140" s="13"/>
      <c r="J140" s="13"/>
      <c r="X140" s="367"/>
      <c r="Y140" s="367"/>
      <c r="Z140" s="367"/>
    </row>
    <row r="141" spans="1:28" ht="15" customHeight="1" x14ac:dyDescent="0.2">
      <c r="A141" s="16"/>
      <c r="B141" s="792" t="s">
        <v>24</v>
      </c>
      <c r="C141" s="645" t="s">
        <v>3</v>
      </c>
      <c r="D141" s="796" t="s">
        <v>117</v>
      </c>
      <c r="F141" s="13"/>
      <c r="H141" s="13"/>
      <c r="I141" s="13"/>
      <c r="L141" s="24"/>
      <c r="M141" s="20"/>
      <c r="P141" s="24"/>
      <c r="V141" s="349"/>
      <c r="W141" s="326"/>
      <c r="Y141" s="349"/>
      <c r="AA141" s="20"/>
      <c r="AB141" s="17"/>
    </row>
    <row r="142" spans="1:28" ht="30" customHeight="1" x14ac:dyDescent="0.25">
      <c r="A142" s="16"/>
      <c r="B142" s="671" t="s">
        <v>26</v>
      </c>
      <c r="C142" s="654">
        <f t="shared" ref="C142:D144" si="8">X144</f>
        <v>2767</v>
      </c>
      <c r="D142" s="664">
        <f t="shared" si="8"/>
        <v>34665992475.190002</v>
      </c>
      <c r="F142" s="13"/>
      <c r="H142" s="13"/>
      <c r="I142" s="13"/>
      <c r="L142" s="24"/>
      <c r="M142" s="20"/>
      <c r="P142" s="24"/>
      <c r="V142" s="349"/>
      <c r="W142" s="610" t="s">
        <v>25</v>
      </c>
      <c r="X142" s="610" t="s">
        <v>336</v>
      </c>
      <c r="Y142" s="610" t="s">
        <v>49</v>
      </c>
      <c r="AA142" s="20"/>
    </row>
    <row r="143" spans="1:28" ht="30" customHeight="1" x14ac:dyDescent="0.25">
      <c r="A143" s="16"/>
      <c r="B143" s="671" t="s">
        <v>522</v>
      </c>
      <c r="C143" s="654">
        <f t="shared" si="8"/>
        <v>35</v>
      </c>
      <c r="D143" s="664">
        <f t="shared" si="8"/>
        <v>377572726.63</v>
      </c>
      <c r="F143" s="13"/>
      <c r="H143" s="13"/>
      <c r="I143" s="13"/>
      <c r="L143" s="24"/>
      <c r="M143" s="20"/>
      <c r="O143" s="6"/>
      <c r="P143" s="24"/>
      <c r="V143" s="349"/>
      <c r="W143" s="705" t="s">
        <v>25</v>
      </c>
      <c r="X143" s="705" t="s">
        <v>336</v>
      </c>
      <c r="Y143" s="705" t="s">
        <v>49</v>
      </c>
      <c r="AA143" s="20"/>
    </row>
    <row r="144" spans="1:28" ht="30" customHeight="1" x14ac:dyDescent="0.25">
      <c r="A144" s="16"/>
      <c r="B144" s="671" t="s">
        <v>27</v>
      </c>
      <c r="C144" s="654">
        <f t="shared" si="8"/>
        <v>1505</v>
      </c>
      <c r="D144" s="664">
        <f t="shared" si="8"/>
        <v>16592327713.629999</v>
      </c>
      <c r="F144" s="13"/>
      <c r="H144" s="13"/>
      <c r="I144" s="13"/>
      <c r="L144" s="24"/>
      <c r="M144" s="20"/>
      <c r="O144" s="24"/>
      <c r="P144" s="18"/>
      <c r="Q144" s="18"/>
      <c r="R144" s="18"/>
      <c r="S144" s="18"/>
      <c r="T144" s="18"/>
      <c r="U144" s="18"/>
      <c r="V144" s="352"/>
      <c r="W144" s="611" t="s">
        <v>116</v>
      </c>
      <c r="X144">
        <v>2767</v>
      </c>
      <c r="Y144" s="767">
        <v>34665992475.190002</v>
      </c>
      <c r="AA144" s="20"/>
    </row>
    <row r="145" spans="1:28" ht="30" customHeight="1" x14ac:dyDescent="0.25">
      <c r="A145" s="16"/>
      <c r="B145" s="671" t="s">
        <v>206</v>
      </c>
      <c r="C145" s="654">
        <v>0</v>
      </c>
      <c r="D145" s="664">
        <v>0</v>
      </c>
      <c r="F145" s="13"/>
      <c r="H145" s="13"/>
      <c r="I145" s="13"/>
      <c r="L145" s="24"/>
      <c r="M145" s="20"/>
      <c r="O145" s="133"/>
      <c r="P145" s="18"/>
      <c r="Q145" s="18"/>
      <c r="R145" s="18"/>
      <c r="S145" s="18"/>
      <c r="T145" s="18"/>
      <c r="U145" s="18"/>
      <c r="V145" s="352"/>
      <c r="W145" s="611" t="s">
        <v>498</v>
      </c>
      <c r="X145" s="768">
        <v>35</v>
      </c>
      <c r="Y145" s="769">
        <v>377572726.63</v>
      </c>
      <c r="AA145" s="20"/>
      <c r="AB145" s="6"/>
    </row>
    <row r="146" spans="1:28" ht="15" customHeight="1" x14ac:dyDescent="0.2">
      <c r="A146" s="16"/>
      <c r="B146" s="792" t="s">
        <v>6</v>
      </c>
      <c r="C146" s="670">
        <f>SUM(C142:C145)</f>
        <v>4307</v>
      </c>
      <c r="D146" s="795">
        <f>SUM(D142:D145)</f>
        <v>51635892915.449997</v>
      </c>
      <c r="F146" s="13"/>
      <c r="H146" s="13"/>
      <c r="I146" s="13"/>
      <c r="L146" s="24"/>
      <c r="M146" s="20"/>
      <c r="O146" s="133"/>
      <c r="P146" s="18"/>
      <c r="Q146" s="18"/>
      <c r="R146" s="18"/>
      <c r="S146" s="18"/>
      <c r="T146" s="18"/>
      <c r="U146" s="18"/>
      <c r="V146" s="352"/>
      <c r="W146" s="433" t="s">
        <v>115</v>
      </c>
      <c r="X146" s="770">
        <v>1505</v>
      </c>
      <c r="Y146" s="771">
        <v>16592327713.629999</v>
      </c>
      <c r="AA146" s="20"/>
      <c r="AB146" s="6"/>
    </row>
    <row r="147" spans="1:28" ht="15" customHeight="1" x14ac:dyDescent="0.2">
      <c r="A147" s="16"/>
      <c r="B147" s="969" t="s">
        <v>538</v>
      </c>
      <c r="C147" s="672"/>
      <c r="D147" s="672"/>
      <c r="E147" s="673"/>
      <c r="H147" s="13"/>
      <c r="I147" s="13"/>
      <c r="J147" s="13"/>
      <c r="W147" s="431" t="s">
        <v>6</v>
      </c>
      <c r="X147" s="434">
        <f>SUM(X144:X146)</f>
        <v>4307</v>
      </c>
      <c r="Y147" s="435">
        <f>SUM(Y144:Y146)</f>
        <v>51635892915.449997</v>
      </c>
      <c r="AB147" s="6"/>
    </row>
    <row r="148" spans="1:28" ht="15" customHeight="1" x14ac:dyDescent="0.2">
      <c r="A148" s="16"/>
      <c r="B148" s="1728" t="s">
        <v>205</v>
      </c>
      <c r="C148" s="1728"/>
      <c r="D148" s="1728"/>
      <c r="E148" s="1995"/>
      <c r="H148" s="13"/>
      <c r="I148" s="13"/>
      <c r="J148" s="13"/>
      <c r="Z148" s="349"/>
    </row>
    <row r="149" spans="1:28" ht="29.1" customHeight="1" x14ac:dyDescent="0.2">
      <c r="A149" s="16"/>
      <c r="B149" s="1728"/>
      <c r="C149" s="1728"/>
      <c r="D149" s="1728"/>
      <c r="E149" s="1995"/>
      <c r="G149" s="136"/>
      <c r="H149" s="13"/>
      <c r="I149" s="13"/>
      <c r="J149" s="13"/>
      <c r="W149" s="360"/>
      <c r="AA149" s="331"/>
    </row>
    <row r="150" spans="1:28" ht="18" customHeight="1" x14ac:dyDescent="0.2">
      <c r="A150" s="16"/>
      <c r="B150" s="1995"/>
      <c r="C150" s="1995"/>
      <c r="D150" s="1995"/>
      <c r="E150" s="1995"/>
      <c r="H150" s="13"/>
      <c r="I150" s="13"/>
      <c r="J150" s="13"/>
    </row>
    <row r="151" spans="1:28" ht="18" customHeight="1" x14ac:dyDescent="0.2">
      <c r="A151" s="16"/>
      <c r="E151" s="834"/>
      <c r="H151" s="13"/>
      <c r="I151" s="13"/>
      <c r="J151" s="13"/>
    </row>
    <row r="152" spans="1:28" ht="18" customHeight="1" x14ac:dyDescent="0.2">
      <c r="A152" s="16"/>
      <c r="B152" s="835"/>
      <c r="C152" s="836"/>
      <c r="D152" s="836"/>
      <c r="E152" s="660"/>
      <c r="I152" s="137"/>
      <c r="J152" s="135"/>
    </row>
    <row r="153" spans="1:28" ht="18" customHeight="1" x14ac:dyDescent="0.2">
      <c r="A153" s="16"/>
      <c r="B153" s="835"/>
      <c r="C153" s="671"/>
      <c r="D153" s="671"/>
      <c r="E153" s="660"/>
      <c r="I153" s="137"/>
      <c r="J153" s="135"/>
    </row>
    <row r="154" spans="1:28" ht="18" customHeight="1" x14ac:dyDescent="0.2">
      <c r="A154" s="16"/>
      <c r="B154" s="835"/>
      <c r="C154" s="671"/>
      <c r="D154" s="671"/>
      <c r="E154" s="660"/>
      <c r="I154" s="137"/>
      <c r="J154" s="135"/>
    </row>
    <row r="155" spans="1:28" ht="18" customHeight="1" x14ac:dyDescent="0.2">
      <c r="A155" s="16"/>
      <c r="B155" s="835"/>
      <c r="C155" s="671"/>
      <c r="D155" s="671"/>
      <c r="E155" s="834"/>
      <c r="I155" s="137"/>
      <c r="J155" s="13"/>
    </row>
    <row r="156" spans="1:28" ht="26.25" customHeight="1" x14ac:dyDescent="0.2">
      <c r="A156" s="30"/>
      <c r="B156" s="1695" t="s">
        <v>286</v>
      </c>
      <c r="C156" s="1695"/>
      <c r="D156" s="1695"/>
      <c r="E156" s="1684"/>
      <c r="J156" s="13"/>
      <c r="W156" s="368"/>
      <c r="X156" s="369"/>
      <c r="Y156" s="370"/>
      <c r="Z156" s="349"/>
    </row>
    <row r="157" spans="1:28" ht="15" customHeight="1" x14ac:dyDescent="0.2">
      <c r="A157" s="16"/>
      <c r="E157" s="837"/>
      <c r="J157" s="13"/>
      <c r="W157" s="368"/>
      <c r="X157" s="464" t="s">
        <v>67</v>
      </c>
      <c r="Y157" s="465" t="s">
        <v>68</v>
      </c>
      <c r="Z157" s="466" t="s">
        <v>49</v>
      </c>
    </row>
    <row r="158" spans="1:28" ht="15" customHeight="1" x14ac:dyDescent="0.2">
      <c r="A158" s="30"/>
      <c r="B158" s="838" t="s">
        <v>157</v>
      </c>
      <c r="C158" s="839" t="s">
        <v>3</v>
      </c>
      <c r="D158" s="786" t="s">
        <v>117</v>
      </c>
      <c r="G158" s="20"/>
      <c r="H158" s="20"/>
      <c r="I158" s="13"/>
      <c r="L158" s="24"/>
      <c r="M158" s="20"/>
      <c r="P158" s="24"/>
      <c r="V158" s="352">
        <f>+C159/C163</f>
        <v>0.537264917576039</v>
      </c>
      <c r="W158" s="539" t="s">
        <v>341</v>
      </c>
      <c r="X158">
        <v>919</v>
      </c>
      <c r="Y158">
        <v>9938841046.9699821</v>
      </c>
      <c r="AA158" s="20"/>
    </row>
    <row r="159" spans="1:28" ht="30" customHeight="1" x14ac:dyDescent="0.2">
      <c r="A159" s="16"/>
      <c r="B159" s="840" t="s">
        <v>153</v>
      </c>
      <c r="C159" s="654">
        <v>2314</v>
      </c>
      <c r="D159" s="664">
        <v>27364263766.299976</v>
      </c>
      <c r="G159" s="20"/>
      <c r="H159" s="20"/>
      <c r="I159" s="13"/>
      <c r="L159" s="24"/>
      <c r="M159" s="20"/>
      <c r="P159" s="24"/>
      <c r="V159" s="352">
        <f>+C160/C163</f>
        <v>0.39842117483166939</v>
      </c>
      <c r="W159" s="539" t="s">
        <v>342</v>
      </c>
      <c r="X159">
        <v>638</v>
      </c>
      <c r="Y159">
        <v>7199017163.6299982</v>
      </c>
      <c r="AA159" s="20"/>
    </row>
    <row r="160" spans="1:28" s="43" customFormat="1" ht="30" customHeight="1" x14ac:dyDescent="0.2">
      <c r="A160" s="40"/>
      <c r="B160" s="840" t="s">
        <v>154</v>
      </c>
      <c r="C160" s="654">
        <v>1716</v>
      </c>
      <c r="D160" s="664">
        <v>20589196574.139984</v>
      </c>
      <c r="E160" s="654"/>
      <c r="L160" s="50"/>
      <c r="P160" s="50"/>
      <c r="Q160" s="50"/>
      <c r="R160" s="50"/>
      <c r="S160" s="50"/>
      <c r="T160" s="50"/>
      <c r="U160" s="50"/>
      <c r="V160" s="352">
        <f>+C161/C163</f>
        <v>6.4313907592291622E-2</v>
      </c>
      <c r="W160" s="539" t="s">
        <v>343</v>
      </c>
      <c r="X160">
        <v>97</v>
      </c>
      <c r="Y160">
        <v>1275710189.3699999</v>
      </c>
      <c r="Z160" s="319"/>
      <c r="AA160" s="20"/>
      <c r="AB160" s="20"/>
    </row>
    <row r="161" spans="1:33" s="43" customFormat="1" ht="30" customHeight="1" x14ac:dyDescent="0.2">
      <c r="A161" s="40"/>
      <c r="B161" s="840" t="s">
        <v>152</v>
      </c>
      <c r="C161" s="654">
        <v>277</v>
      </c>
      <c r="D161" s="664">
        <v>3682432575.0100007</v>
      </c>
      <c r="E161" s="654"/>
      <c r="L161" s="50"/>
      <c r="P161" s="50"/>
      <c r="Q161" s="50"/>
      <c r="R161" s="50"/>
      <c r="S161" s="50"/>
      <c r="T161" s="50"/>
      <c r="U161" s="50"/>
      <c r="V161" s="352">
        <f>+C162/C163</f>
        <v>0</v>
      </c>
      <c r="W161" s="373" t="s">
        <v>207</v>
      </c>
      <c r="X161" s="472">
        <v>0</v>
      </c>
      <c r="Y161" s="375">
        <v>0</v>
      </c>
      <c r="Z161" s="319"/>
      <c r="AA161" s="20"/>
      <c r="AB161" s="20"/>
      <c r="AC161" s="20"/>
    </row>
    <row r="162" spans="1:33" s="43" customFormat="1" ht="30" customHeight="1" x14ac:dyDescent="0.2">
      <c r="A162" s="40"/>
      <c r="B162" s="840" t="s">
        <v>207</v>
      </c>
      <c r="C162" s="654">
        <f>+X161</f>
        <v>0</v>
      </c>
      <c r="D162" s="664">
        <f>Y161</f>
        <v>0</v>
      </c>
      <c r="E162" s="654"/>
      <c r="L162" s="50"/>
      <c r="P162" s="50"/>
      <c r="Q162" s="50"/>
      <c r="R162" s="50"/>
      <c r="S162" s="50"/>
      <c r="T162" s="50"/>
      <c r="U162" s="50"/>
      <c r="V162" s="374">
        <f>SUM(V158:V161)</f>
        <v>1</v>
      </c>
      <c r="W162" s="469" t="s">
        <v>6</v>
      </c>
      <c r="X162" s="470">
        <f>SUM(X158:X161)</f>
        <v>1654</v>
      </c>
      <c r="Y162" s="471">
        <f>SUM(Y158:Y161)</f>
        <v>18413568399.969978</v>
      </c>
      <c r="Z162" s="319"/>
      <c r="AA162" s="20"/>
      <c r="AB162" s="20"/>
      <c r="AC162" s="20"/>
    </row>
    <row r="163" spans="1:33" s="43" customFormat="1" ht="15" customHeight="1" x14ac:dyDescent="0.2">
      <c r="A163" s="40"/>
      <c r="B163" s="841" t="s">
        <v>6</v>
      </c>
      <c r="C163" s="842">
        <f>SUM(C159:C162)</f>
        <v>4307</v>
      </c>
      <c r="D163" s="795">
        <f>SUM(D159:D162)</f>
        <v>51635892915.449959</v>
      </c>
      <c r="E163" s="654"/>
      <c r="L163" s="50"/>
      <c r="P163" s="171"/>
      <c r="Q163" s="171"/>
      <c r="R163" s="171"/>
      <c r="S163" s="171"/>
      <c r="T163" s="171"/>
      <c r="U163" s="171"/>
      <c r="V163" s="375">
        <f>+D163-D303</f>
        <v>51635871133.44796</v>
      </c>
      <c r="W163" s="467"/>
      <c r="X163" s="468"/>
      <c r="Y163" s="463"/>
      <c r="Z163" s="319"/>
      <c r="AA163" s="20"/>
      <c r="AB163" s="20"/>
      <c r="AC163" s="20"/>
    </row>
    <row r="164" spans="1:33" ht="15" customHeight="1" x14ac:dyDescent="0.2">
      <c r="A164" s="16"/>
      <c r="C164" s="843"/>
      <c r="D164" s="843"/>
      <c r="E164" s="843"/>
      <c r="F164" s="102"/>
      <c r="G164" s="20"/>
      <c r="H164" s="20"/>
      <c r="J164" s="13"/>
      <c r="X164" s="369"/>
      <c r="Y164" s="370"/>
      <c r="Z164" s="349"/>
    </row>
    <row r="165" spans="1:33" ht="15" customHeight="1" x14ac:dyDescent="0.2">
      <c r="A165" s="16"/>
      <c r="B165" s="843"/>
      <c r="C165" s="843"/>
      <c r="D165" s="843"/>
      <c r="E165" s="843"/>
      <c r="F165" s="102"/>
      <c r="G165" s="20"/>
      <c r="H165" s="20"/>
      <c r="J165" s="13"/>
      <c r="W165" s="368"/>
      <c r="X165" s="369"/>
      <c r="Y165" s="370"/>
      <c r="Z165" s="349"/>
    </row>
    <row r="166" spans="1:33" s="458" customFormat="1" ht="25.5" customHeight="1" x14ac:dyDescent="0.2">
      <c r="A166" s="456"/>
      <c r="B166" s="1695" t="s">
        <v>537</v>
      </c>
      <c r="C166" s="1695"/>
      <c r="D166" s="1695"/>
      <c r="E166" s="1684"/>
      <c r="F166" s="457"/>
      <c r="G166" s="457"/>
      <c r="H166" s="457"/>
      <c r="I166" s="457"/>
      <c r="J166" s="457"/>
      <c r="M166" s="459"/>
      <c r="Q166" s="459"/>
      <c r="R166" s="459"/>
      <c r="S166" s="459"/>
      <c r="T166" s="459"/>
      <c r="U166" s="459"/>
      <c r="V166" s="459"/>
      <c r="W166" s="460"/>
      <c r="X166" s="454"/>
      <c r="Y166" s="454"/>
      <c r="Z166" s="454"/>
      <c r="AA166" s="454"/>
    </row>
    <row r="167" spans="1:33" s="13" customFormat="1" ht="54" customHeight="1" x14ac:dyDescent="0.2">
      <c r="A167" s="451"/>
      <c r="B167" s="1996" t="s">
        <v>205</v>
      </c>
      <c r="C167" s="1996"/>
      <c r="D167" s="1996"/>
      <c r="E167" s="1684"/>
      <c r="F167" s="348"/>
      <c r="G167" s="348"/>
      <c r="H167" s="348"/>
      <c r="I167" s="348"/>
      <c r="J167" s="348"/>
      <c r="K167" s="348"/>
      <c r="L167" s="348"/>
      <c r="M167" s="479"/>
      <c r="Q167" s="452"/>
      <c r="R167" s="452"/>
      <c r="S167" s="452"/>
      <c r="T167" s="452"/>
      <c r="U167" s="452"/>
      <c r="V167" s="452"/>
      <c r="W167" s="453"/>
      <c r="X167" s="455"/>
      <c r="Y167" s="455"/>
      <c r="Z167" s="462"/>
      <c r="AA167" s="455"/>
    </row>
    <row r="168" spans="1:33" ht="23.25" customHeight="1" x14ac:dyDescent="0.2">
      <c r="A168" s="16"/>
      <c r="B168" s="843"/>
      <c r="C168" s="843"/>
      <c r="D168" s="843"/>
      <c r="E168" s="843"/>
      <c r="F168" s="461"/>
      <c r="G168" s="102"/>
      <c r="H168" s="348"/>
      <c r="I168" s="348"/>
      <c r="J168" s="348"/>
      <c r="K168" s="348"/>
      <c r="L168" s="348"/>
      <c r="M168" s="479"/>
      <c r="W168" s="368"/>
      <c r="X168" s="343"/>
      <c r="Y168" s="343"/>
      <c r="Z168" s="376"/>
    </row>
    <row r="169" spans="1:33" ht="26.25" customHeight="1" x14ac:dyDescent="0.2">
      <c r="A169" s="30"/>
      <c r="B169" s="1695" t="s">
        <v>287</v>
      </c>
      <c r="C169" s="1695"/>
      <c r="D169" s="1695"/>
      <c r="E169" s="1684"/>
      <c r="J169" s="15"/>
      <c r="W169" s="368"/>
      <c r="X169" s="377"/>
      <c r="Y169" s="377"/>
      <c r="Z169" s="377"/>
    </row>
    <row r="170" spans="1:33" ht="15" customHeight="1" x14ac:dyDescent="0.2">
      <c r="A170" s="16"/>
      <c r="E170" s="837"/>
      <c r="J170" s="15"/>
      <c r="W170" s="368"/>
      <c r="X170" s="377"/>
      <c r="Y170" s="377"/>
      <c r="Z170" s="377"/>
    </row>
    <row r="171" spans="1:33" ht="32.25" customHeight="1" x14ac:dyDescent="0.2">
      <c r="A171" s="16"/>
      <c r="B171" s="473" t="s">
        <v>182</v>
      </c>
      <c r="C171" s="1711" t="s">
        <v>153</v>
      </c>
      <c r="D171" s="1712"/>
      <c r="E171" s="1692" t="s">
        <v>154</v>
      </c>
      <c r="F171" s="1693"/>
      <c r="G171" s="1692" t="s">
        <v>152</v>
      </c>
      <c r="H171" s="1693"/>
      <c r="I171" s="1692" t="s">
        <v>156</v>
      </c>
      <c r="J171" s="1693"/>
      <c r="K171" s="1692" t="s">
        <v>6</v>
      </c>
      <c r="L171" s="1693"/>
      <c r="M171" s="34"/>
      <c r="W171" s="378"/>
      <c r="X171" s="1704"/>
      <c r="Y171" s="1704"/>
      <c r="Z171" s="1704"/>
      <c r="AA171" s="1704"/>
      <c r="AB171" s="1701"/>
      <c r="AC171" s="1701"/>
      <c r="AD171" s="1701"/>
      <c r="AE171" s="1701"/>
      <c r="AF171" s="1703"/>
      <c r="AG171" s="1703"/>
    </row>
    <row r="172" spans="1:33" ht="15" customHeight="1" x14ac:dyDescent="0.2">
      <c r="A172" s="16"/>
      <c r="B172" s="844" t="s">
        <v>19</v>
      </c>
      <c r="C172" s="844" t="s">
        <v>68</v>
      </c>
      <c r="D172" s="845" t="s">
        <v>49</v>
      </c>
      <c r="E172" s="844" t="s">
        <v>68</v>
      </c>
      <c r="F172" s="475" t="s">
        <v>49</v>
      </c>
      <c r="G172" s="474" t="s">
        <v>68</v>
      </c>
      <c r="H172" s="475" t="s">
        <v>49</v>
      </c>
      <c r="I172" s="474" t="s">
        <v>68</v>
      </c>
      <c r="J172" s="475" t="s">
        <v>49</v>
      </c>
      <c r="K172" s="476" t="s">
        <v>68</v>
      </c>
      <c r="L172" s="480" t="s">
        <v>376</v>
      </c>
      <c r="M172" s="20"/>
      <c r="P172" s="24"/>
      <c r="V172" s="379"/>
      <c r="W172" s="379"/>
      <c r="X172" s="380"/>
      <c r="Y172" s="379"/>
      <c r="Z172" s="380"/>
      <c r="AA172" s="228"/>
      <c r="AB172" s="229"/>
      <c r="AC172" s="228"/>
      <c r="AD172" s="229"/>
      <c r="AE172" s="230"/>
      <c r="AF172" s="231"/>
    </row>
    <row r="173" spans="1:33" s="34" customFormat="1" ht="31.5" customHeight="1" x14ac:dyDescent="0.2">
      <c r="A173" s="48"/>
      <c r="B173" s="846" t="s">
        <v>183</v>
      </c>
      <c r="C173" s="847">
        <v>61</v>
      </c>
      <c r="D173" s="848">
        <v>629.99744897999994</v>
      </c>
      <c r="E173" s="849">
        <v>159</v>
      </c>
      <c r="F173" s="281">
        <v>1581.3903298199998</v>
      </c>
      <c r="G173" s="280">
        <v>50</v>
      </c>
      <c r="H173" s="281">
        <v>474.52173921000002</v>
      </c>
      <c r="I173" s="280">
        <v>0</v>
      </c>
      <c r="J173" s="282">
        <v>0</v>
      </c>
      <c r="K173" s="280">
        <v>270</v>
      </c>
      <c r="L173" s="281">
        <v>2685.9095180099998</v>
      </c>
      <c r="P173" s="139"/>
      <c r="Q173" s="139"/>
      <c r="R173" s="139"/>
      <c r="S173" s="139"/>
      <c r="T173" s="139"/>
      <c r="U173" s="139"/>
      <c r="V173" s="381"/>
      <c r="W173" s="382"/>
      <c r="X173" s="383"/>
      <c r="Y173" s="382"/>
      <c r="Z173" s="383"/>
      <c r="AA173" s="232"/>
      <c r="AB173" s="233"/>
      <c r="AC173" s="232"/>
      <c r="AD173" s="234"/>
      <c r="AE173" s="234"/>
      <c r="AF173" s="116"/>
      <c r="AG173" s="116"/>
    </row>
    <row r="174" spans="1:33" s="34" customFormat="1" ht="30" customHeight="1" x14ac:dyDescent="0.2">
      <c r="A174" s="48"/>
      <c r="B174" s="846" t="s">
        <v>184</v>
      </c>
      <c r="C174" s="847">
        <v>504</v>
      </c>
      <c r="D174" s="848">
        <v>8279.2452149299934</v>
      </c>
      <c r="E174" s="849">
        <v>356</v>
      </c>
      <c r="F174" s="281">
        <v>7035.667279379998</v>
      </c>
      <c r="G174" s="280">
        <v>32</v>
      </c>
      <c r="H174" s="281">
        <v>728.00182224000014</v>
      </c>
      <c r="I174" s="280">
        <v>0</v>
      </c>
      <c r="J174" s="282">
        <v>0</v>
      </c>
      <c r="K174" s="280">
        <v>892</v>
      </c>
      <c r="L174" s="281">
        <v>16042.914316549992</v>
      </c>
      <c r="P174" s="139"/>
      <c r="Q174" s="139"/>
      <c r="R174" s="139"/>
      <c r="S174" s="139"/>
      <c r="T174" s="139"/>
      <c r="U174" s="139"/>
      <c r="V174" s="381"/>
      <c r="W174" s="382"/>
      <c r="X174" s="383"/>
      <c r="Y174" s="382"/>
      <c r="Z174" s="383"/>
      <c r="AA174" s="232"/>
      <c r="AB174" s="233"/>
      <c r="AC174" s="232"/>
      <c r="AD174" s="234"/>
      <c r="AE174" s="234"/>
      <c r="AF174" s="116"/>
      <c r="AG174" s="116"/>
    </row>
    <row r="175" spans="1:33" s="34" customFormat="1" ht="45" x14ac:dyDescent="0.2">
      <c r="A175" s="48"/>
      <c r="B175" s="846" t="s">
        <v>309</v>
      </c>
      <c r="C175" s="847">
        <v>0</v>
      </c>
      <c r="D175" s="848">
        <v>0</v>
      </c>
      <c r="E175" s="849">
        <v>0</v>
      </c>
      <c r="F175" s="281">
        <v>0</v>
      </c>
      <c r="G175" s="280">
        <v>0</v>
      </c>
      <c r="H175" s="281">
        <v>0</v>
      </c>
      <c r="I175" s="280">
        <v>0</v>
      </c>
      <c r="J175" s="282">
        <v>0</v>
      </c>
      <c r="K175" s="280">
        <v>0</v>
      </c>
      <c r="L175" s="281">
        <v>0</v>
      </c>
      <c r="N175" s="206"/>
      <c r="P175" s="139"/>
      <c r="Q175" s="139"/>
      <c r="R175" s="139"/>
      <c r="S175" s="139"/>
      <c r="T175" s="139"/>
      <c r="U175" s="139"/>
      <c r="V175" s="381"/>
      <c r="W175" s="382"/>
      <c r="X175" s="383"/>
      <c r="Y175" s="382"/>
      <c r="Z175" s="383"/>
      <c r="AA175" s="232"/>
      <c r="AB175" s="233"/>
      <c r="AC175" s="232"/>
      <c r="AD175" s="234"/>
      <c r="AE175" s="234"/>
      <c r="AF175" s="116"/>
      <c r="AG175" s="116"/>
    </row>
    <row r="176" spans="1:33" s="34" customFormat="1" x14ac:dyDescent="0.2">
      <c r="A176" s="48"/>
      <c r="B176" s="846" t="s">
        <v>185</v>
      </c>
      <c r="C176" s="847">
        <v>133</v>
      </c>
      <c r="D176" s="848">
        <v>1403.2274732900005</v>
      </c>
      <c r="E176" s="849">
        <v>95</v>
      </c>
      <c r="F176" s="281">
        <v>1081.6922886700002</v>
      </c>
      <c r="G176" s="280">
        <v>7</v>
      </c>
      <c r="H176" s="281">
        <v>169.34788054999999</v>
      </c>
      <c r="I176" s="280">
        <v>0</v>
      </c>
      <c r="J176" s="282">
        <v>0</v>
      </c>
      <c r="K176" s="280">
        <v>235</v>
      </c>
      <c r="L176" s="281">
        <v>2654.2676425100008</v>
      </c>
      <c r="P176" s="139"/>
      <c r="Q176" s="139"/>
      <c r="R176" s="139"/>
      <c r="S176" s="139"/>
      <c r="T176" s="139"/>
      <c r="U176" s="139"/>
      <c r="V176" s="381"/>
      <c r="W176" s="382"/>
      <c r="X176" s="383"/>
      <c r="Y176" s="382"/>
      <c r="Z176" s="383"/>
      <c r="AA176" s="232"/>
      <c r="AB176" s="233"/>
      <c r="AC176" s="232"/>
      <c r="AD176" s="234"/>
      <c r="AE176" s="234"/>
      <c r="AF176" s="116"/>
      <c r="AG176" s="116"/>
    </row>
    <row r="177" spans="1:27" s="34" customFormat="1" ht="22.5" customHeight="1" x14ac:dyDescent="0.2">
      <c r="A177" s="48"/>
      <c r="B177" s="846" t="s">
        <v>186</v>
      </c>
      <c r="C177" s="847">
        <v>1548</v>
      </c>
      <c r="D177" s="848">
        <v>16300.688629099961</v>
      </c>
      <c r="E177" s="849">
        <v>1068</v>
      </c>
      <c r="F177" s="281">
        <v>10470.447676269998</v>
      </c>
      <c r="G177" s="280">
        <v>188</v>
      </c>
      <c r="H177" s="281">
        <v>2310.56113301</v>
      </c>
      <c r="I177" s="280">
        <v>0</v>
      </c>
      <c r="J177" s="282">
        <v>0</v>
      </c>
      <c r="K177" s="280">
        <v>2804</v>
      </c>
      <c r="L177" s="281">
        <v>29081.697438379961</v>
      </c>
      <c r="P177" s="139"/>
      <c r="Q177" s="139"/>
    </row>
    <row r="178" spans="1:27" s="34" customFormat="1" ht="30" x14ac:dyDescent="0.2">
      <c r="A178" s="48"/>
      <c r="B178" s="846" t="s">
        <v>187</v>
      </c>
      <c r="C178" s="847">
        <v>14</v>
      </c>
      <c r="D178" s="848">
        <v>144.209</v>
      </c>
      <c r="E178" s="849">
        <v>9</v>
      </c>
      <c r="F178" s="281">
        <v>90.834000000000003</v>
      </c>
      <c r="G178" s="280">
        <v>0</v>
      </c>
      <c r="H178" s="281">
        <v>0</v>
      </c>
      <c r="I178" s="280">
        <v>0</v>
      </c>
      <c r="J178" s="282">
        <v>0</v>
      </c>
      <c r="K178" s="280">
        <v>23</v>
      </c>
      <c r="L178" s="281">
        <v>235.04300000000001</v>
      </c>
      <c r="N178" s="206"/>
      <c r="P178" s="139"/>
      <c r="Q178" s="139"/>
    </row>
    <row r="179" spans="1:27" s="34" customFormat="1" ht="30" x14ac:dyDescent="0.2">
      <c r="A179" s="48"/>
      <c r="B179" s="846" t="s">
        <v>188</v>
      </c>
      <c r="C179" s="847">
        <v>54</v>
      </c>
      <c r="D179" s="848">
        <v>606.89599999999996</v>
      </c>
      <c r="E179" s="847">
        <v>29</v>
      </c>
      <c r="F179" s="281">
        <v>329.16500000000002</v>
      </c>
      <c r="G179" s="280">
        <v>0</v>
      </c>
      <c r="H179" s="279">
        <v>0</v>
      </c>
      <c r="I179" s="280">
        <v>0</v>
      </c>
      <c r="J179" s="282">
        <v>0</v>
      </c>
      <c r="K179" s="280">
        <v>83</v>
      </c>
      <c r="L179" s="281">
        <v>936.06099999999992</v>
      </c>
      <c r="N179" s="206"/>
      <c r="P179" s="139"/>
      <c r="Q179" s="139"/>
    </row>
    <row r="180" spans="1:27" s="34" customFormat="1" ht="30" x14ac:dyDescent="0.2">
      <c r="A180" s="48"/>
      <c r="B180" s="846" t="s">
        <v>345</v>
      </c>
      <c r="C180" s="850">
        <v>0</v>
      </c>
      <c r="D180" s="851">
        <v>0</v>
      </c>
      <c r="E180" s="850">
        <v>0</v>
      </c>
      <c r="F180" s="281">
        <v>0</v>
      </c>
      <c r="G180" s="280">
        <v>0</v>
      </c>
      <c r="H180" s="312">
        <v>0</v>
      </c>
      <c r="I180" s="280">
        <v>0</v>
      </c>
      <c r="J180" s="282">
        <v>0</v>
      </c>
      <c r="K180" s="280">
        <v>0</v>
      </c>
      <c r="L180" s="281">
        <v>0</v>
      </c>
      <c r="N180" s="206"/>
      <c r="P180" s="139"/>
      <c r="Q180" s="139"/>
    </row>
    <row r="181" spans="1:27" s="34" customFormat="1" ht="21" customHeight="1" x14ac:dyDescent="0.2">
      <c r="A181" s="48"/>
      <c r="B181" s="846" t="s">
        <v>310</v>
      </c>
      <c r="C181" s="849">
        <v>0</v>
      </c>
      <c r="D181" s="852">
        <v>0</v>
      </c>
      <c r="E181" s="849">
        <v>0</v>
      </c>
      <c r="F181" s="281">
        <v>0</v>
      </c>
      <c r="G181" s="280">
        <v>0</v>
      </c>
      <c r="H181" s="281">
        <v>0</v>
      </c>
      <c r="I181" s="280">
        <v>0</v>
      </c>
      <c r="J181" s="282">
        <v>0</v>
      </c>
      <c r="K181" s="280">
        <v>0</v>
      </c>
      <c r="L181" s="281">
        <v>0</v>
      </c>
      <c r="P181" s="139"/>
      <c r="Q181" s="139"/>
    </row>
    <row r="182" spans="1:27" s="34" customFormat="1" x14ac:dyDescent="0.2">
      <c r="A182" s="48"/>
      <c r="B182" s="853" t="s">
        <v>491</v>
      </c>
      <c r="C182" s="854">
        <v>2314</v>
      </c>
      <c r="D182" s="855">
        <v>27364.263766299955</v>
      </c>
      <c r="E182" s="854">
        <v>1716</v>
      </c>
      <c r="F182" s="196">
        <v>20589.196574139994</v>
      </c>
      <c r="G182" s="195">
        <v>277</v>
      </c>
      <c r="H182" s="196">
        <v>3682.4325750100002</v>
      </c>
      <c r="I182" s="195">
        <v>0</v>
      </c>
      <c r="J182" s="197">
        <v>0</v>
      </c>
      <c r="K182" s="306">
        <v>4307</v>
      </c>
      <c r="L182" s="197">
        <v>51635.892915449956</v>
      </c>
      <c r="P182" s="139"/>
      <c r="Q182" s="139"/>
    </row>
    <row r="183" spans="1:27" x14ac:dyDescent="0.2">
      <c r="A183" s="16"/>
      <c r="C183" s="671"/>
      <c r="D183" s="671"/>
      <c r="E183" s="834"/>
      <c r="I183" s="137"/>
      <c r="J183" s="135"/>
    </row>
    <row r="184" spans="1:27" ht="18" customHeight="1" x14ac:dyDescent="0.2">
      <c r="A184" s="16"/>
      <c r="B184" s="835"/>
      <c r="C184" s="646"/>
      <c r="D184" s="646"/>
      <c r="E184" s="834"/>
      <c r="F184" s="140"/>
      <c r="H184" s="188"/>
      <c r="I184" s="137"/>
      <c r="J184" s="135"/>
      <c r="L184" s="749"/>
    </row>
    <row r="185" spans="1:27" s="591" customFormat="1" ht="26.25" customHeight="1" x14ac:dyDescent="0.2">
      <c r="A185" s="1454"/>
      <c r="B185" s="1702" t="s">
        <v>311</v>
      </c>
      <c r="C185" s="1702"/>
      <c r="D185" s="1702"/>
      <c r="E185" s="1702"/>
      <c r="F185" s="1298" t="s">
        <v>552</v>
      </c>
      <c r="G185" s="1298"/>
      <c r="H185" s="1298"/>
      <c r="I185" s="223"/>
      <c r="J185" s="223"/>
      <c r="K185" s="607"/>
      <c r="L185" s="607"/>
      <c r="M185" s="1455"/>
      <c r="Q185" s="1455"/>
      <c r="R185" s="1455"/>
      <c r="S185" s="1455"/>
      <c r="T185" s="1455"/>
      <c r="U185" s="1455"/>
      <c r="V185" s="1455"/>
      <c r="W185" s="336"/>
      <c r="X185" s="335"/>
      <c r="Y185" s="335"/>
      <c r="Z185" s="335"/>
      <c r="AA185" s="335"/>
    </row>
    <row r="186" spans="1:27" ht="10.5" customHeight="1" x14ac:dyDescent="0.2">
      <c r="A186" s="30"/>
      <c r="B186" s="661"/>
      <c r="C186" s="662"/>
      <c r="D186" s="662"/>
      <c r="G186" s="27"/>
      <c r="H186" s="31"/>
      <c r="J186" s="47"/>
      <c r="K186" s="140"/>
      <c r="L186" s="140"/>
    </row>
    <row r="187" spans="1:27" ht="25.5" x14ac:dyDescent="0.2">
      <c r="A187" s="16"/>
      <c r="B187" s="856" t="s">
        <v>28</v>
      </c>
      <c r="C187" s="857" t="s">
        <v>3</v>
      </c>
      <c r="D187" s="858" t="s">
        <v>117</v>
      </c>
      <c r="F187" s="311" t="s">
        <v>28</v>
      </c>
      <c r="G187" s="42" t="s">
        <v>274</v>
      </c>
      <c r="H187" s="310" t="s">
        <v>275</v>
      </c>
      <c r="I187" s="47"/>
      <c r="J187" s="198"/>
      <c r="K187" s="140"/>
      <c r="L187" s="24"/>
      <c r="M187" s="20"/>
      <c r="P187" s="24"/>
    </row>
    <row r="188" spans="1:27" x14ac:dyDescent="0.2">
      <c r="A188" s="16"/>
      <c r="B188" s="671" t="s">
        <v>69</v>
      </c>
      <c r="C188" s="654">
        <v>0</v>
      </c>
      <c r="D188" s="664">
        <v>0</v>
      </c>
      <c r="F188" s="44" t="s">
        <v>69</v>
      </c>
      <c r="G188" s="43">
        <v>20</v>
      </c>
      <c r="H188" s="43">
        <v>0</v>
      </c>
      <c r="I188" s="47"/>
      <c r="J188" s="140"/>
      <c r="L188" s="24"/>
      <c r="M188" s="20"/>
      <c r="P188" s="24"/>
    </row>
    <row r="189" spans="1:27" x14ac:dyDescent="0.2">
      <c r="A189" s="16"/>
      <c r="B189" s="671" t="s">
        <v>32</v>
      </c>
      <c r="C189" s="654">
        <v>0</v>
      </c>
      <c r="D189" s="664">
        <v>0</v>
      </c>
      <c r="F189" s="44" t="s">
        <v>32</v>
      </c>
      <c r="G189" s="43">
        <v>18</v>
      </c>
      <c r="H189" s="43">
        <v>0</v>
      </c>
      <c r="I189" s="47"/>
      <c r="L189" s="24"/>
      <c r="M189" s="20"/>
      <c r="P189" s="24"/>
    </row>
    <row r="190" spans="1:27" x14ac:dyDescent="0.2">
      <c r="A190" s="16"/>
      <c r="B190" s="671" t="s">
        <v>33</v>
      </c>
      <c r="C190" s="654">
        <v>0</v>
      </c>
      <c r="D190" s="664">
        <v>0</v>
      </c>
      <c r="F190" s="44" t="s">
        <v>33</v>
      </c>
      <c r="G190" s="43">
        <v>30</v>
      </c>
      <c r="H190" s="43">
        <v>0</v>
      </c>
      <c r="I190" s="47"/>
      <c r="L190" s="24"/>
      <c r="M190" s="20"/>
      <c r="P190" s="24"/>
    </row>
    <row r="191" spans="1:27" x14ac:dyDescent="0.2">
      <c r="A191" s="16"/>
      <c r="B191" s="671" t="s">
        <v>34</v>
      </c>
      <c r="C191" s="654">
        <v>0</v>
      </c>
      <c r="D191" s="664">
        <v>0</v>
      </c>
      <c r="F191" s="44" t="s">
        <v>34</v>
      </c>
      <c r="G191" s="43">
        <v>10</v>
      </c>
      <c r="H191" s="43">
        <v>0</v>
      </c>
      <c r="I191" s="47"/>
      <c r="L191" s="24"/>
      <c r="M191" s="20"/>
      <c r="P191" s="24"/>
    </row>
    <row r="192" spans="1:27" x14ac:dyDescent="0.2">
      <c r="A192" s="16"/>
      <c r="B192" s="671" t="s">
        <v>35</v>
      </c>
      <c r="C192" s="654">
        <v>0</v>
      </c>
      <c r="D192" s="664">
        <v>0</v>
      </c>
      <c r="F192" s="44" t="s">
        <v>35</v>
      </c>
      <c r="G192" s="43">
        <v>28</v>
      </c>
      <c r="H192" s="43">
        <v>0</v>
      </c>
      <c r="I192" s="47"/>
      <c r="L192" s="24"/>
      <c r="M192" s="20"/>
      <c r="P192" s="24"/>
    </row>
    <row r="193" spans="1:40" hidden="1" x14ac:dyDescent="0.2">
      <c r="A193" s="16"/>
      <c r="B193" s="671" t="s">
        <v>31</v>
      </c>
      <c r="C193" s="654">
        <v>0</v>
      </c>
      <c r="D193" s="664">
        <v>0</v>
      </c>
      <c r="F193" s="44" t="s">
        <v>31</v>
      </c>
      <c r="G193" s="43">
        <v>0</v>
      </c>
      <c r="H193" s="43">
        <v>0</v>
      </c>
      <c r="I193" s="47"/>
      <c r="L193" s="24"/>
      <c r="M193" s="20"/>
      <c r="P193" s="24"/>
      <c r="V193" s="349"/>
      <c r="W193" s="326"/>
      <c r="AA193" s="20"/>
      <c r="AB193" s="17"/>
    </row>
    <row r="194" spans="1:40" hidden="1" x14ac:dyDescent="0.2">
      <c r="A194" s="16"/>
      <c r="B194" s="671" t="s">
        <v>36</v>
      </c>
      <c r="C194" s="654">
        <v>0</v>
      </c>
      <c r="D194" s="664">
        <v>0</v>
      </c>
      <c r="F194" s="44" t="s">
        <v>36</v>
      </c>
      <c r="G194" s="43">
        <v>0</v>
      </c>
      <c r="H194" s="43">
        <v>0</v>
      </c>
      <c r="I194" s="47"/>
      <c r="L194" s="24"/>
      <c r="M194" s="20"/>
      <c r="P194" s="24"/>
      <c r="V194" s="349"/>
      <c r="W194" s="326"/>
      <c r="AA194" s="20"/>
      <c r="AB194" s="17"/>
    </row>
    <row r="195" spans="1:40" hidden="1" x14ac:dyDescent="0.25">
      <c r="A195" s="16"/>
      <c r="B195" s="671" t="s">
        <v>37</v>
      </c>
      <c r="C195" s="654">
        <v>0</v>
      </c>
      <c r="D195" s="664">
        <v>0</v>
      </c>
      <c r="F195" s="44" t="s">
        <v>37</v>
      </c>
      <c r="G195" s="43">
        <v>0</v>
      </c>
      <c r="H195" s="43">
        <v>0</v>
      </c>
      <c r="I195" s="47"/>
      <c r="L195" s="24"/>
      <c r="M195" s="20"/>
      <c r="P195" s="24"/>
      <c r="V195" s="349"/>
      <c r="W195" s="612"/>
      <c r="X195" s="612"/>
      <c r="Y195" s="612"/>
      <c r="AA195" s="20"/>
      <c r="AB195" s="17"/>
    </row>
    <row r="196" spans="1:40" hidden="1" x14ac:dyDescent="0.25">
      <c r="A196" s="16"/>
      <c r="B196" s="671" t="s">
        <v>41</v>
      </c>
      <c r="C196" s="859">
        <v>0</v>
      </c>
      <c r="D196" s="840">
        <v>0</v>
      </c>
      <c r="F196" s="44" t="s">
        <v>41</v>
      </c>
      <c r="G196" s="43">
        <v>0</v>
      </c>
      <c r="H196" s="43">
        <v>0</v>
      </c>
      <c r="I196" s="47"/>
      <c r="L196" s="24"/>
      <c r="M196" s="20"/>
      <c r="P196" s="24"/>
      <c r="V196" s="349"/>
      <c r="W196" s="613"/>
      <c r="X196" s="614"/>
      <c r="Y196" s="614"/>
      <c r="AA196" s="20"/>
      <c r="AB196" s="17"/>
    </row>
    <row r="197" spans="1:40" hidden="1" x14ac:dyDescent="0.2">
      <c r="A197" s="16"/>
      <c r="B197" s="671" t="s">
        <v>39</v>
      </c>
      <c r="C197" s="859">
        <v>0</v>
      </c>
      <c r="D197" s="840">
        <v>0</v>
      </c>
      <c r="F197" s="44" t="s">
        <v>39</v>
      </c>
      <c r="G197" s="43">
        <v>0</v>
      </c>
      <c r="H197" s="43">
        <v>0</v>
      </c>
      <c r="I197" s="47"/>
      <c r="J197" s="202"/>
      <c r="L197" s="24"/>
      <c r="M197" s="20"/>
      <c r="P197" s="24"/>
      <c r="V197" s="349"/>
      <c r="W197" s="326"/>
      <c r="AA197" s="20"/>
      <c r="AB197" s="17"/>
    </row>
    <row r="198" spans="1:40" hidden="1" x14ac:dyDescent="0.25">
      <c r="A198" s="16"/>
      <c r="B198" s="671" t="s">
        <v>40</v>
      </c>
      <c r="C198" s="859">
        <v>0</v>
      </c>
      <c r="D198" s="840">
        <v>0</v>
      </c>
      <c r="F198" s="44" t="s">
        <v>40</v>
      </c>
      <c r="G198" s="43">
        <v>0</v>
      </c>
      <c r="H198" s="43">
        <v>0</v>
      </c>
      <c r="I198" s="47"/>
      <c r="L198" s="24"/>
      <c r="M198" s="20"/>
      <c r="P198" s="24"/>
      <c r="V198" s="349"/>
      <c r="W198" s="613"/>
      <c r="X198" s="614"/>
      <c r="Y198" s="614"/>
      <c r="AA198" s="20"/>
      <c r="AB198" s="17"/>
    </row>
    <row r="199" spans="1:40" hidden="1" x14ac:dyDescent="0.25">
      <c r="A199" s="16"/>
      <c r="B199" s="671" t="s">
        <v>70</v>
      </c>
      <c r="C199" s="859">
        <v>0</v>
      </c>
      <c r="D199" s="840">
        <v>0</v>
      </c>
      <c r="F199" s="44" t="s">
        <v>70</v>
      </c>
      <c r="G199" s="43">
        <v>0</v>
      </c>
      <c r="H199" s="43">
        <v>0</v>
      </c>
      <c r="I199" s="47"/>
      <c r="L199" s="25"/>
      <c r="M199" s="20"/>
      <c r="P199" s="24"/>
      <c r="V199" s="349"/>
      <c r="W199" s="613"/>
      <c r="X199" s="614"/>
      <c r="Y199" s="614"/>
      <c r="AA199" s="20"/>
      <c r="AB199" s="17"/>
    </row>
    <row r="200" spans="1:40" x14ac:dyDescent="0.2">
      <c r="A200" s="16"/>
      <c r="B200" s="856" t="s">
        <v>29</v>
      </c>
      <c r="C200" s="643">
        <f>SUM(C188:C199)</f>
        <v>0</v>
      </c>
      <c r="D200" s="860">
        <f>SUM(D188:D199)</f>
        <v>0</v>
      </c>
      <c r="F200" s="311" t="s">
        <v>29</v>
      </c>
      <c r="G200" s="42">
        <f>SUM(G188:G199)</f>
        <v>106</v>
      </c>
      <c r="H200" s="42">
        <f>SUM(H188:H199)</f>
        <v>0</v>
      </c>
      <c r="I200" s="47"/>
      <c r="J200" s="140"/>
      <c r="K200" s="202"/>
      <c r="L200" s="24"/>
      <c r="M200" s="20"/>
      <c r="P200" s="24"/>
      <c r="V200" s="349"/>
      <c r="W200" s="326"/>
      <c r="AA200" s="20"/>
      <c r="AB200" s="17"/>
    </row>
    <row r="201" spans="1:40" ht="18" customHeight="1" x14ac:dyDescent="0.2">
      <c r="A201" s="16"/>
      <c r="H201" s="47"/>
      <c r="I201" s="47"/>
      <c r="J201" s="47"/>
      <c r="AC201" s="17"/>
    </row>
    <row r="202" spans="1:40" ht="18" customHeight="1" x14ac:dyDescent="0.2">
      <c r="A202" s="16"/>
      <c r="H202" s="47"/>
      <c r="I202" s="47"/>
      <c r="J202" s="47"/>
      <c r="AC202" s="17"/>
    </row>
    <row r="203" spans="1:40" ht="18" customHeight="1" x14ac:dyDescent="0.2">
      <c r="A203" s="16"/>
      <c r="B203" s="835"/>
      <c r="C203" s="671"/>
      <c r="D203" s="671"/>
      <c r="E203" s="834"/>
      <c r="H203" s="47"/>
      <c r="I203" s="47"/>
      <c r="J203" s="47"/>
      <c r="AC203" s="17"/>
    </row>
    <row r="204" spans="1:40" ht="18" customHeight="1" x14ac:dyDescent="0.2">
      <c r="A204" s="16"/>
      <c r="B204" s="835"/>
      <c r="C204" s="671"/>
      <c r="D204" s="671"/>
      <c r="E204" s="834"/>
      <c r="H204" s="47"/>
      <c r="I204" s="47"/>
      <c r="J204" s="47"/>
      <c r="AC204" s="17"/>
    </row>
    <row r="205" spans="1:40" s="591" customFormat="1" ht="27.75" customHeight="1" x14ac:dyDescent="0.2">
      <c r="A205" s="1454"/>
      <c r="B205" s="1695" t="s">
        <v>379</v>
      </c>
      <c r="C205" s="1695"/>
      <c r="D205" s="1695"/>
      <c r="E205" s="1684"/>
      <c r="G205" s="1456"/>
      <c r="H205" s="1456"/>
      <c r="I205" s="1456"/>
      <c r="J205" s="1456"/>
      <c r="L205" s="1457"/>
      <c r="M205" s="1455"/>
      <c r="Q205" s="1458"/>
      <c r="R205" s="1458"/>
      <c r="S205" s="1458"/>
      <c r="T205" s="1458"/>
      <c r="U205" s="1458"/>
      <c r="V205" s="1458"/>
      <c r="W205" s="336"/>
      <c r="X205" s="335"/>
      <c r="Y205" s="1459"/>
      <c r="Z205" s="1460"/>
      <c r="AA205" s="1461"/>
      <c r="AB205" s="600"/>
      <c r="AC205" s="1462"/>
      <c r="AD205" s="600"/>
      <c r="AE205" s="1462"/>
      <c r="AF205" s="1462"/>
    </row>
    <row r="206" spans="1:40" ht="18" customHeight="1" x14ac:dyDescent="0.2">
      <c r="A206" s="30"/>
      <c r="B206" s="661"/>
      <c r="C206" s="654"/>
      <c r="D206" s="654"/>
      <c r="E206" s="861"/>
      <c r="J206" s="19"/>
      <c r="X206" s="384"/>
    </row>
    <row r="207" spans="1:40" ht="15" customHeight="1" x14ac:dyDescent="0.2">
      <c r="A207" s="16"/>
      <c r="B207" s="861"/>
      <c r="C207" s="1733" t="s">
        <v>193</v>
      </c>
      <c r="D207" s="1734"/>
      <c r="E207" s="1707" t="s">
        <v>193</v>
      </c>
      <c r="F207" s="1708"/>
      <c r="G207" s="1737"/>
      <c r="H207" s="1738"/>
      <c r="K207" s="1707" t="s">
        <v>190</v>
      </c>
      <c r="L207" s="1708"/>
      <c r="M207" s="1707" t="s">
        <v>190</v>
      </c>
      <c r="N207" s="1708"/>
      <c r="P207" s="24"/>
      <c r="Q207" s="20"/>
      <c r="X207" s="385"/>
    </row>
    <row r="208" spans="1:40" x14ac:dyDescent="0.2">
      <c r="A208" s="16"/>
      <c r="B208" s="862"/>
      <c r="C208" s="1705" t="s">
        <v>1571</v>
      </c>
      <c r="D208" s="1706"/>
      <c r="E208" s="1705" t="s">
        <v>1572</v>
      </c>
      <c r="F208" s="1706"/>
      <c r="G208" s="1735" t="s">
        <v>386</v>
      </c>
      <c r="H208" s="1736"/>
      <c r="I208" s="140"/>
      <c r="K208" s="1705" t="s">
        <v>1571</v>
      </c>
      <c r="L208" s="1706"/>
      <c r="M208" s="1705" t="s">
        <v>1572</v>
      </c>
      <c r="N208" s="1706"/>
      <c r="O208" s="1709" t="s">
        <v>386</v>
      </c>
      <c r="P208" s="1710"/>
      <c r="X208" s="335"/>
      <c r="Y208" s="590"/>
      <c r="Z208" s="590"/>
      <c r="AA208" s="590"/>
      <c r="AB208" s="591"/>
      <c r="AC208" s="592"/>
      <c r="AD208" s="592"/>
      <c r="AE208" s="592"/>
      <c r="AG208" s="326"/>
      <c r="AH208" s="1699" t="s">
        <v>193</v>
      </c>
      <c r="AI208" s="1699"/>
      <c r="AJ208" s="1699"/>
      <c r="AL208" s="1699" t="s">
        <v>190</v>
      </c>
      <c r="AM208" s="1699"/>
      <c r="AN208" s="1699"/>
    </row>
    <row r="209" spans="1:40" ht="15" customHeight="1" x14ac:dyDescent="0.2">
      <c r="A209" s="16"/>
      <c r="B209" s="863" t="s">
        <v>189</v>
      </c>
      <c r="C209" s="864" t="s">
        <v>68</v>
      </c>
      <c r="D209" s="865" t="s">
        <v>191</v>
      </c>
      <c r="E209" s="864" t="s">
        <v>68</v>
      </c>
      <c r="F209" s="323" t="s">
        <v>191</v>
      </c>
      <c r="G209" s="542" t="s">
        <v>809</v>
      </c>
      <c r="H209" s="323" t="s">
        <v>810</v>
      </c>
      <c r="I209" s="140"/>
      <c r="J209" s="156" t="s">
        <v>189</v>
      </c>
      <c r="K209" s="323" t="s">
        <v>68</v>
      </c>
      <c r="L209" s="323" t="s">
        <v>191</v>
      </c>
      <c r="M209" s="323" t="s">
        <v>68</v>
      </c>
      <c r="N209" s="323" t="s">
        <v>191</v>
      </c>
      <c r="O209" s="542" t="s">
        <v>809</v>
      </c>
      <c r="P209" s="323" t="s">
        <v>810</v>
      </c>
      <c r="V209" s="349"/>
      <c r="W209" s="593"/>
      <c r="X209" s="594"/>
      <c r="Y209" s="594"/>
      <c r="Z209" s="594"/>
      <c r="AA209" s="591"/>
      <c r="AB209" s="595"/>
      <c r="AC209" s="595"/>
      <c r="AD209" s="595"/>
      <c r="AF209" s="386" t="s">
        <v>354</v>
      </c>
      <c r="AG209" s="495" t="s">
        <v>68</v>
      </c>
      <c r="AH209" s="387" t="s">
        <v>49</v>
      </c>
      <c r="AI209" s="387" t="s">
        <v>191</v>
      </c>
      <c r="AK209" s="495" t="s">
        <v>68</v>
      </c>
      <c r="AL209" s="387" t="s">
        <v>49</v>
      </c>
      <c r="AM209" s="387" t="s">
        <v>191</v>
      </c>
    </row>
    <row r="210" spans="1:40" ht="15" customHeight="1" x14ac:dyDescent="0.2">
      <c r="A210" s="16"/>
      <c r="B210" s="866" t="s">
        <v>172</v>
      </c>
      <c r="C210" s="963">
        <v>2368</v>
      </c>
      <c r="D210" s="309">
        <v>9.198480574324325</v>
      </c>
      <c r="E210" s="978">
        <v>1936</v>
      </c>
      <c r="F210" s="309">
        <v>9.1630918468491735</v>
      </c>
      <c r="G210" s="138">
        <f>C210-E210</f>
        <v>432</v>
      </c>
      <c r="H210" s="641">
        <f>D210-F210</f>
        <v>3.5388727475151427E-2</v>
      </c>
      <c r="I210" s="140"/>
      <c r="J210" s="157" t="s">
        <v>172</v>
      </c>
      <c r="K210" s="963">
        <v>3385</v>
      </c>
      <c r="L210" s="309">
        <v>9.247387296898081</v>
      </c>
      <c r="M210" s="963">
        <v>2884</v>
      </c>
      <c r="N210" s="309">
        <v>8.703499653259362</v>
      </c>
      <c r="O210" s="138">
        <f>K210-M210</f>
        <v>501</v>
      </c>
      <c r="P210" s="309">
        <f>L210-N210</f>
        <v>0.543887643638719</v>
      </c>
      <c r="V210" s="349"/>
      <c r="W210" s="596"/>
      <c r="X210" s="597"/>
      <c r="Y210" s="598"/>
      <c r="Z210" s="598"/>
      <c r="AA210" s="591"/>
      <c r="AB210" s="599"/>
      <c r="AC210" s="600"/>
      <c r="AD210" s="600"/>
      <c r="AF210" s="496" t="s">
        <v>172</v>
      </c>
      <c r="AG210" s="389">
        <v>3200</v>
      </c>
      <c r="AH210" s="371">
        <v>21514.3410817</v>
      </c>
      <c r="AI210" s="371">
        <f>+AH210/AG210</f>
        <v>6.7232315880312505</v>
      </c>
      <c r="AK210" s="389">
        <v>2970</v>
      </c>
      <c r="AL210" s="371">
        <v>19460.86</v>
      </c>
      <c r="AM210" s="371">
        <f>+AL210/AK210</f>
        <v>6.5524781144781148</v>
      </c>
    </row>
    <row r="211" spans="1:40" ht="15" customHeight="1" x14ac:dyDescent="0.2">
      <c r="A211" s="16"/>
      <c r="B211" s="866" t="s">
        <v>192</v>
      </c>
      <c r="C211" s="963">
        <v>965</v>
      </c>
      <c r="D211" s="309">
        <v>21.844563027792745</v>
      </c>
      <c r="E211" s="978">
        <v>532</v>
      </c>
      <c r="F211" s="309">
        <v>19.559711694962406</v>
      </c>
      <c r="G211" s="138">
        <f>C211-E211</f>
        <v>433</v>
      </c>
      <c r="H211" s="641">
        <f>D211-F211</f>
        <v>2.284851332830339</v>
      </c>
      <c r="I211" s="140"/>
      <c r="J211" s="157" t="s">
        <v>192</v>
      </c>
      <c r="K211" s="963">
        <v>922</v>
      </c>
      <c r="L211" s="309">
        <v>22.053673444088933</v>
      </c>
      <c r="M211" s="963">
        <v>779</v>
      </c>
      <c r="N211" s="309">
        <v>21.676929384659818</v>
      </c>
      <c r="O211" s="635">
        <f>K211-M211</f>
        <v>143</v>
      </c>
      <c r="P211" s="309">
        <f>L211-N211</f>
        <v>0.37674405942911449</v>
      </c>
      <c r="V211" s="349"/>
      <c r="W211" s="596"/>
      <c r="X211" s="597"/>
      <c r="Y211" s="598"/>
      <c r="Z211" s="598"/>
      <c r="AA211" s="591"/>
      <c r="AB211" s="599"/>
      <c r="AC211" s="600"/>
      <c r="AD211" s="600"/>
      <c r="AF211" s="388" t="s">
        <v>192</v>
      </c>
      <c r="AG211" s="389">
        <v>613</v>
      </c>
      <c r="AH211" s="371">
        <v>11387.261850180001</v>
      </c>
      <c r="AI211" s="371">
        <f>+AH211/AG211</f>
        <v>18.576283605513868</v>
      </c>
      <c r="AK211" s="389">
        <v>698</v>
      </c>
      <c r="AL211" s="371">
        <v>14183.69741406</v>
      </c>
      <c r="AM211" s="371">
        <f>+AL211/AK211</f>
        <v>20.320483401232092</v>
      </c>
    </row>
    <row r="212" spans="1:40" ht="15" customHeight="1" x14ac:dyDescent="0.2">
      <c r="A212" s="16"/>
      <c r="B212" s="867" t="s">
        <v>6</v>
      </c>
      <c r="C212" s="227">
        <f>SUM(C210:C211)</f>
        <v>3333</v>
      </c>
      <c r="D212" s="868"/>
      <c r="E212" s="979">
        <f>SUM(E210:E211)</f>
        <v>2468</v>
      </c>
      <c r="F212" s="13"/>
      <c r="G212" s="4"/>
      <c r="J212" s="45" t="s">
        <v>6</v>
      </c>
      <c r="K212" s="227">
        <f>SUM(K210:K211)</f>
        <v>4307</v>
      </c>
      <c r="L212" s="24"/>
      <c r="M212" s="227">
        <f>SUM(M210:M211)</f>
        <v>3663</v>
      </c>
      <c r="O212" s="720"/>
      <c r="P212" s="24"/>
      <c r="Q212" s="20"/>
      <c r="X212" s="601"/>
      <c r="Y212" s="602"/>
      <c r="Z212" s="603"/>
      <c r="AA212" s="335"/>
      <c r="AB212" s="591"/>
      <c r="AC212" s="604"/>
      <c r="AD212" s="605"/>
      <c r="AE212" s="591"/>
      <c r="AG212" s="390" t="s">
        <v>6</v>
      </c>
      <c r="AH212" s="391">
        <f>SUM(AG210:AG211)</f>
        <v>3813</v>
      </c>
      <c r="AI212" s="392"/>
      <c r="AJ212" s="326"/>
      <c r="AL212" s="391">
        <f>SUM(AK210:AK211)</f>
        <v>3668</v>
      </c>
      <c r="AM212" s="392"/>
      <c r="AN212" s="326"/>
    </row>
    <row r="213" spans="1:40" x14ac:dyDescent="0.2">
      <c r="A213" s="16"/>
      <c r="B213" s="869"/>
      <c r="C213" s="868"/>
      <c r="D213" s="868"/>
      <c r="E213" s="834"/>
      <c r="F213" s="297"/>
      <c r="G213" s="942"/>
      <c r="I213" s="297"/>
      <c r="J213" s="11"/>
      <c r="K213" s="297"/>
      <c r="L213" s="302"/>
      <c r="X213" s="335"/>
      <c r="Y213" s="335"/>
      <c r="Z213" s="335"/>
      <c r="AA213" s="335"/>
      <c r="AB213" s="591"/>
      <c r="AC213" s="606"/>
      <c r="AD213" s="607"/>
      <c r="AE213" s="591"/>
    </row>
    <row r="214" spans="1:40" ht="18" customHeight="1" x14ac:dyDescent="0.2">
      <c r="A214" s="16"/>
      <c r="B214" s="835"/>
      <c r="C214" s="671"/>
      <c r="D214" s="920"/>
      <c r="E214" s="870"/>
      <c r="I214" s="544"/>
      <c r="J214" s="135"/>
      <c r="K214" s="23"/>
      <c r="L214" s="23"/>
      <c r="N214" s="23"/>
      <c r="O214" s="23"/>
      <c r="P214" s="544"/>
      <c r="X214" s="335"/>
      <c r="Y214" s="335"/>
      <c r="Z214" s="335"/>
      <c r="AA214" s="335"/>
      <c r="AB214" s="591"/>
      <c r="AC214" s="606"/>
      <c r="AD214" s="607"/>
      <c r="AE214" s="591"/>
    </row>
    <row r="215" spans="1:40" ht="27.75" customHeight="1" x14ac:dyDescent="0.2">
      <c r="A215" s="30"/>
      <c r="B215" s="1695" t="s">
        <v>210</v>
      </c>
      <c r="C215" s="1695"/>
      <c r="D215" s="1695"/>
      <c r="E215" s="1684"/>
      <c r="H215" s="13"/>
      <c r="I215" s="13"/>
      <c r="J215" s="13"/>
      <c r="L215" s="137"/>
      <c r="Q215" s="4"/>
      <c r="R215" s="4"/>
      <c r="S215" s="4"/>
      <c r="T215" s="4"/>
      <c r="U215" s="4"/>
      <c r="V215" s="4"/>
      <c r="Y215" s="393"/>
      <c r="Z215" s="394"/>
      <c r="AA215" s="370"/>
      <c r="AB215" s="19"/>
      <c r="AC215" s="23"/>
      <c r="AD215" s="19"/>
      <c r="AE215" s="23"/>
      <c r="AF215" s="23"/>
    </row>
    <row r="216" spans="1:40" ht="15" customHeight="1" x14ac:dyDescent="0.2">
      <c r="A216" s="16"/>
      <c r="H216" s="13"/>
      <c r="I216" s="13"/>
      <c r="J216" s="13"/>
      <c r="L216" s="23"/>
      <c r="N216" s="23"/>
      <c r="P216" s="4"/>
      <c r="W216" s="332"/>
      <c r="Y216" s="393"/>
      <c r="Z216" s="394"/>
      <c r="AA216" s="370"/>
      <c r="AB216" s="19"/>
      <c r="AC216" s="23"/>
      <c r="AD216" s="19"/>
      <c r="AE216" s="23"/>
      <c r="AF216" s="23"/>
    </row>
    <row r="217" spans="1:40" ht="15" customHeight="1" x14ac:dyDescent="0.2">
      <c r="A217" s="16"/>
      <c r="B217" s="856" t="s">
        <v>28</v>
      </c>
      <c r="C217" s="864" t="s">
        <v>3</v>
      </c>
      <c r="D217" s="871" t="s">
        <v>117</v>
      </c>
      <c r="F217" s="13"/>
      <c r="H217" s="13"/>
      <c r="I217" s="13"/>
      <c r="L217" s="24"/>
      <c r="M217" s="20"/>
      <c r="P217" s="24"/>
      <c r="V217" s="349"/>
      <c r="W217" s="326"/>
      <c r="X217" s="393"/>
      <c r="AA217" s="19"/>
      <c r="AB217" s="17"/>
      <c r="AC217" s="140"/>
    </row>
    <row r="218" spans="1:40" x14ac:dyDescent="0.2">
      <c r="A218" s="16"/>
      <c r="B218" s="671" t="s">
        <v>69</v>
      </c>
      <c r="C218" s="859">
        <v>845</v>
      </c>
      <c r="D218" s="664">
        <v>9247.7704987500001</v>
      </c>
      <c r="F218" s="13"/>
      <c r="H218" s="13"/>
      <c r="I218" s="13"/>
      <c r="L218" s="24"/>
      <c r="M218" s="20"/>
      <c r="P218" s="23"/>
      <c r="Q218" s="23"/>
      <c r="R218" s="23"/>
      <c r="S218" s="23"/>
      <c r="T218" s="23"/>
      <c r="U218" s="23"/>
      <c r="V218" s="349"/>
      <c r="W218" s="326"/>
      <c r="X218" s="370"/>
      <c r="Y218" s="369"/>
      <c r="Z218" s="397"/>
      <c r="AA218" s="23"/>
      <c r="AB218" s="23"/>
      <c r="AC218" s="23"/>
      <c r="AD218" s="23"/>
      <c r="AE218" s="158"/>
    </row>
    <row r="219" spans="1:40" x14ac:dyDescent="0.2">
      <c r="A219" s="16"/>
      <c r="B219" s="671" t="s">
        <v>32</v>
      </c>
      <c r="C219" s="859">
        <v>809</v>
      </c>
      <c r="D219" s="664">
        <v>9165.7979012199994</v>
      </c>
      <c r="F219" s="13"/>
      <c r="H219" s="13"/>
      <c r="I219" s="13"/>
      <c r="L219" s="24"/>
      <c r="M219" s="20"/>
      <c r="P219" s="4"/>
      <c r="Q219" s="4"/>
      <c r="R219" s="4"/>
      <c r="S219" s="4"/>
      <c r="T219" s="4"/>
      <c r="U219" s="4"/>
      <c r="V219" s="398"/>
      <c r="W219" s="326"/>
      <c r="X219" s="370">
        <v>1421</v>
      </c>
      <c r="Y219" s="369">
        <v>12252.63411767688</v>
      </c>
      <c r="Z219" s="397"/>
      <c r="AA219" s="23"/>
      <c r="AB219" s="23"/>
      <c r="AC219" s="23"/>
      <c r="AD219" s="23"/>
      <c r="AE219" s="159"/>
      <c r="AH219" s="1700"/>
      <c r="AI219" s="1700"/>
    </row>
    <row r="220" spans="1:40" x14ac:dyDescent="0.2">
      <c r="A220" s="16"/>
      <c r="B220" s="671" t="s">
        <v>33</v>
      </c>
      <c r="C220" s="859">
        <v>858</v>
      </c>
      <c r="D220" s="664">
        <v>8988.9563298699995</v>
      </c>
      <c r="F220" s="13"/>
      <c r="H220" s="13"/>
      <c r="I220" s="13"/>
      <c r="L220" s="1228"/>
      <c r="M220" s="20"/>
      <c r="O220" s="4"/>
      <c r="P220" s="23"/>
      <c r="Q220" s="23"/>
      <c r="R220" s="23"/>
      <c r="S220" s="23"/>
      <c r="T220" s="23"/>
      <c r="U220" s="23"/>
      <c r="V220" s="399"/>
      <c r="W220" s="326"/>
      <c r="X220" s="370">
        <v>1041</v>
      </c>
      <c r="Y220" s="369">
        <v>8292.7401420099995</v>
      </c>
      <c r="Z220" s="370"/>
      <c r="AA220" s="19"/>
      <c r="AB220" s="23"/>
      <c r="AC220" s="23"/>
      <c r="AD220" s="23"/>
      <c r="AE220" s="296"/>
      <c r="AH220" s="141"/>
      <c r="AI220" s="141"/>
    </row>
    <row r="221" spans="1:40" x14ac:dyDescent="0.2">
      <c r="A221" s="16"/>
      <c r="B221" s="671" t="s">
        <v>34</v>
      </c>
      <c r="C221" s="859">
        <v>957</v>
      </c>
      <c r="D221" s="664">
        <v>13439.095442999998</v>
      </c>
      <c r="F221" s="13"/>
      <c r="H221" s="13"/>
      <c r="I221" s="13"/>
      <c r="L221" s="24"/>
      <c r="M221" s="20"/>
      <c r="P221" s="23"/>
      <c r="Q221" s="23"/>
      <c r="R221" s="23"/>
      <c r="S221" s="23"/>
      <c r="T221" s="23"/>
      <c r="U221" s="23"/>
      <c r="V221" s="349"/>
      <c r="W221" s="326"/>
      <c r="X221" s="370">
        <v>770</v>
      </c>
      <c r="Y221" s="369">
        <v>6038.1425611800005</v>
      </c>
      <c r="Z221" s="397"/>
      <c r="AA221" s="23"/>
      <c r="AB221" s="23"/>
      <c r="AC221" s="23"/>
      <c r="AD221" s="23"/>
      <c r="AE221" s="158"/>
    </row>
    <row r="222" spans="1:40" x14ac:dyDescent="0.2">
      <c r="A222" s="16"/>
      <c r="B222" s="671" t="s">
        <v>35</v>
      </c>
      <c r="C222" s="859">
        <v>838</v>
      </c>
      <c r="D222" s="664">
        <v>10794.272742609999</v>
      </c>
      <c r="F222" s="13"/>
      <c r="H222" s="13"/>
      <c r="I222" s="13"/>
      <c r="L222" s="24"/>
      <c r="M222" s="20"/>
      <c r="P222" s="4"/>
      <c r="Q222" s="4"/>
      <c r="R222" s="4"/>
      <c r="S222" s="4"/>
      <c r="T222" s="4"/>
      <c r="U222" s="4"/>
      <c r="V222" s="398"/>
      <c r="W222" s="326"/>
      <c r="X222" s="370">
        <v>1043</v>
      </c>
      <c r="Y222" s="369">
        <v>10247.784376600001</v>
      </c>
      <c r="Z222" s="397"/>
      <c r="AA222" s="23"/>
      <c r="AB222" s="23"/>
      <c r="AC222" s="23"/>
      <c r="AD222" s="23"/>
      <c r="AE222" s="159"/>
      <c r="AH222" s="1700"/>
      <c r="AI222" s="1700"/>
    </row>
    <row r="223" spans="1:40" hidden="1" x14ac:dyDescent="0.2">
      <c r="A223" s="16"/>
      <c r="B223" s="671" t="s">
        <v>31</v>
      </c>
      <c r="C223" s="859">
        <v>0</v>
      </c>
      <c r="D223" s="664">
        <v>0</v>
      </c>
      <c r="F223" s="13"/>
      <c r="H223" s="13"/>
      <c r="I223" s="13"/>
      <c r="L223" s="24"/>
      <c r="M223" s="20"/>
      <c r="O223" s="4"/>
      <c r="P223" s="23"/>
      <c r="Q223" s="23"/>
      <c r="R223" s="23"/>
      <c r="S223" s="23"/>
      <c r="T223" s="23"/>
      <c r="U223" s="23"/>
      <c r="V223" s="399"/>
      <c r="W223" s="326"/>
      <c r="X223" s="370">
        <v>1349</v>
      </c>
      <c r="Y223" s="369">
        <v>13272.00041705</v>
      </c>
      <c r="Z223" s="370"/>
      <c r="AA223" s="19"/>
      <c r="AB223" s="23"/>
      <c r="AC223" s="23"/>
      <c r="AD223" s="23"/>
      <c r="AE223" s="296"/>
      <c r="AH223" s="141"/>
      <c r="AI223" s="141"/>
    </row>
    <row r="224" spans="1:40" hidden="1" x14ac:dyDescent="0.2">
      <c r="A224" s="16"/>
      <c r="B224" s="671" t="s">
        <v>36</v>
      </c>
      <c r="C224" s="859">
        <v>0</v>
      </c>
      <c r="D224" s="664">
        <v>0</v>
      </c>
      <c r="F224" s="13"/>
      <c r="H224" s="13"/>
      <c r="I224" s="13"/>
      <c r="L224" s="24"/>
      <c r="M224" s="20"/>
      <c r="P224" s="23"/>
      <c r="Q224" s="23"/>
      <c r="R224" s="23"/>
      <c r="S224" s="23"/>
      <c r="T224" s="23"/>
      <c r="U224" s="23"/>
      <c r="V224" s="349"/>
      <c r="W224" s="326"/>
      <c r="X224" s="370">
        <v>1296</v>
      </c>
      <c r="Y224" s="369">
        <v>12990.21725528</v>
      </c>
      <c r="Z224" s="397"/>
      <c r="AA224" s="23"/>
      <c r="AB224" s="23"/>
      <c r="AC224" s="23"/>
      <c r="AD224" s="23"/>
      <c r="AE224" s="158"/>
    </row>
    <row r="225" spans="1:35" hidden="1" x14ac:dyDescent="0.2">
      <c r="A225" s="16"/>
      <c r="B225" s="671" t="s">
        <v>37</v>
      </c>
      <c r="C225" s="859">
        <v>0</v>
      </c>
      <c r="D225" s="664">
        <v>0</v>
      </c>
      <c r="F225" s="13"/>
      <c r="H225" s="13"/>
      <c r="I225" s="13"/>
      <c r="L225" s="24"/>
      <c r="M225" s="20"/>
      <c r="P225" s="4"/>
      <c r="Q225" s="4"/>
      <c r="R225" s="4"/>
      <c r="S225" s="4"/>
      <c r="T225" s="4"/>
      <c r="U225" s="4"/>
      <c r="V225" s="398"/>
      <c r="W225" s="326"/>
      <c r="X225" s="370">
        <v>1345</v>
      </c>
      <c r="Y225" s="369">
        <v>11734.405629929999</v>
      </c>
      <c r="Z225" s="397"/>
      <c r="AA225" s="23"/>
      <c r="AB225" s="23"/>
      <c r="AC225" s="23"/>
      <c r="AD225" s="23"/>
      <c r="AE225" s="159"/>
      <c r="AH225" s="1700"/>
      <c r="AI225" s="1700"/>
    </row>
    <row r="226" spans="1:35" hidden="1" x14ac:dyDescent="0.2">
      <c r="A226" s="16"/>
      <c r="B226" s="671" t="s">
        <v>41</v>
      </c>
      <c r="C226" s="859">
        <v>0</v>
      </c>
      <c r="D226" s="664">
        <v>0</v>
      </c>
      <c r="F226" s="13"/>
      <c r="H226" s="13"/>
      <c r="I226" s="13"/>
      <c r="L226" s="24"/>
      <c r="M226" s="20"/>
      <c r="O226" s="4"/>
      <c r="P226" s="23"/>
      <c r="Q226" s="23"/>
      <c r="R226" s="23"/>
      <c r="S226" s="23"/>
      <c r="T226" s="23"/>
      <c r="U226" s="23"/>
      <c r="V226" s="399"/>
      <c r="W226" s="326"/>
      <c r="X226" s="395"/>
      <c r="Y226" s="394"/>
      <c r="Z226" s="370"/>
      <c r="AA226" s="19"/>
      <c r="AB226" s="23"/>
      <c r="AC226" s="23"/>
      <c r="AD226" s="23"/>
      <c r="AE226" s="296"/>
      <c r="AH226" s="141"/>
      <c r="AI226" s="141"/>
    </row>
    <row r="227" spans="1:35" hidden="1" x14ac:dyDescent="0.2">
      <c r="A227" s="16"/>
      <c r="B227" s="671" t="s">
        <v>39</v>
      </c>
      <c r="C227" s="859">
        <v>0</v>
      </c>
      <c r="D227" s="664">
        <v>0</v>
      </c>
      <c r="F227" s="13"/>
      <c r="H227" s="13"/>
      <c r="I227" s="13"/>
      <c r="L227" s="24"/>
      <c r="M227" s="20"/>
      <c r="P227" s="23"/>
      <c r="Q227" s="23"/>
      <c r="R227" s="23"/>
      <c r="S227" s="23"/>
      <c r="T227" s="23"/>
      <c r="U227" s="23"/>
      <c r="V227" s="349"/>
      <c r="W227" s="326"/>
      <c r="X227" s="395"/>
      <c r="Y227" s="396"/>
      <c r="Z227" s="397"/>
      <c r="AA227" s="23"/>
      <c r="AB227" s="23"/>
      <c r="AC227" s="23"/>
      <c r="AD227" s="23"/>
      <c r="AE227" s="158"/>
    </row>
    <row r="228" spans="1:35" hidden="1" x14ac:dyDescent="0.2">
      <c r="A228" s="16"/>
      <c r="B228" s="671" t="s">
        <v>40</v>
      </c>
      <c r="C228" s="859">
        <v>0</v>
      </c>
      <c r="D228" s="664">
        <v>0</v>
      </c>
      <c r="F228" s="13"/>
      <c r="H228" s="13"/>
      <c r="I228" s="13"/>
      <c r="L228" s="24"/>
      <c r="M228" s="20"/>
      <c r="P228" s="4"/>
      <c r="Q228" s="4"/>
      <c r="R228" s="4"/>
      <c r="S228" s="4"/>
      <c r="T228" s="4"/>
      <c r="U228" s="4"/>
      <c r="V228" s="398"/>
      <c r="W228" s="326"/>
      <c r="X228" s="395"/>
      <c r="Y228" s="396"/>
      <c r="Z228" s="397"/>
      <c r="AA228" s="23"/>
      <c r="AB228" s="23"/>
      <c r="AC228" s="23"/>
      <c r="AD228" s="23"/>
      <c r="AE228" s="159"/>
      <c r="AH228" s="1700"/>
      <c r="AI228" s="1700"/>
    </row>
    <row r="229" spans="1:35" hidden="1" x14ac:dyDescent="0.2">
      <c r="A229" s="16"/>
      <c r="B229" s="671" t="s">
        <v>70</v>
      </c>
      <c r="C229" s="859">
        <v>0</v>
      </c>
      <c r="D229" s="664">
        <v>0</v>
      </c>
      <c r="F229" s="13"/>
      <c r="H229" s="13"/>
      <c r="I229" s="13"/>
      <c r="L229" s="24"/>
      <c r="M229" s="20"/>
      <c r="O229" s="4"/>
      <c r="P229" s="23"/>
      <c r="Q229" s="23"/>
      <c r="R229" s="23"/>
      <c r="S229" s="23"/>
      <c r="T229" s="23"/>
      <c r="U229" s="23"/>
      <c r="V229" s="399"/>
      <c r="W229" s="326"/>
      <c r="X229" s="395"/>
      <c r="Y229" s="394"/>
      <c r="Z229" s="370"/>
      <c r="AA229" s="19"/>
      <c r="AB229" s="23"/>
      <c r="AC229" s="23"/>
      <c r="AD229" s="23"/>
      <c r="AE229" s="296"/>
      <c r="AH229" s="141"/>
      <c r="AI229" s="141"/>
    </row>
    <row r="230" spans="1:35" x14ac:dyDescent="0.2">
      <c r="A230" s="16"/>
      <c r="B230" s="872" t="s">
        <v>29</v>
      </c>
      <c r="C230" s="873">
        <f>SUM(C218:C229)</f>
        <v>4307</v>
      </c>
      <c r="D230" s="874">
        <f>D218+D219+D220+D221+D222+D223+D224+D225+D226+D227+D228+D229</f>
        <v>51635.892915449993</v>
      </c>
      <c r="F230" s="13"/>
      <c r="H230" s="13"/>
      <c r="I230" s="13"/>
      <c r="L230" s="24"/>
      <c r="M230" s="20"/>
      <c r="P230" s="117"/>
      <c r="Q230" s="117"/>
      <c r="R230" s="117"/>
      <c r="S230" s="117"/>
      <c r="T230" s="117"/>
      <c r="U230" s="117"/>
      <c r="V230" s="370"/>
      <c r="W230" s="369"/>
      <c r="X230" s="395"/>
      <c r="Y230" s="394"/>
      <c r="Z230" s="370"/>
      <c r="AA230" s="19"/>
      <c r="AB230" s="23"/>
      <c r="AC230" s="23"/>
      <c r="AD230" s="23"/>
      <c r="AH230" s="23"/>
      <c r="AI230" s="19"/>
    </row>
    <row r="231" spans="1:35" ht="15" customHeight="1" x14ac:dyDescent="0.2">
      <c r="A231" s="16"/>
      <c r="C231" s="674"/>
      <c r="D231" s="674"/>
      <c r="F231" s="13"/>
      <c r="H231" s="13"/>
      <c r="I231" s="13"/>
      <c r="J231" s="13"/>
      <c r="X231" s="369"/>
      <c r="Y231" s="395"/>
      <c r="Z231" s="396"/>
      <c r="AA231" s="397"/>
      <c r="AC231" s="23"/>
      <c r="AD231" s="23"/>
      <c r="AE231" s="23"/>
      <c r="AI231" s="23"/>
    </row>
    <row r="232" spans="1:35" ht="15" customHeight="1" x14ac:dyDescent="0.2">
      <c r="A232" s="16"/>
      <c r="F232" s="13"/>
      <c r="H232" s="13"/>
      <c r="I232" s="13"/>
      <c r="J232" s="13"/>
      <c r="X232" s="369"/>
      <c r="Y232" s="400"/>
      <c r="Z232" s="400"/>
      <c r="AA232" s="401"/>
      <c r="AC232" s="23"/>
      <c r="AD232" s="23"/>
      <c r="AE232" s="19"/>
      <c r="AI232" s="23"/>
    </row>
    <row r="233" spans="1:35" ht="15" customHeight="1" x14ac:dyDescent="0.2">
      <c r="A233" s="16"/>
      <c r="E233" s="875"/>
      <c r="F233" s="13"/>
      <c r="H233" s="13"/>
      <c r="I233" s="13"/>
      <c r="J233" s="13"/>
      <c r="X233" s="369"/>
      <c r="AC233" s="23"/>
      <c r="AD233" s="23"/>
      <c r="AE233" s="19"/>
      <c r="AI233" s="23"/>
    </row>
    <row r="234" spans="1:35" ht="15" customHeight="1" x14ac:dyDescent="0.2">
      <c r="A234" s="16"/>
      <c r="C234" s="674"/>
      <c r="D234" s="674"/>
      <c r="F234" s="13"/>
      <c r="H234" s="13"/>
      <c r="I234" s="13"/>
      <c r="J234" s="13"/>
      <c r="X234" s="369"/>
      <c r="Y234" s="400"/>
      <c r="Z234" s="400"/>
      <c r="AA234" s="401"/>
      <c r="AC234" s="23"/>
      <c r="AD234" s="23"/>
      <c r="AE234" s="19"/>
      <c r="AI234" s="23"/>
    </row>
    <row r="235" spans="1:35" ht="15" customHeight="1" x14ac:dyDescent="0.2">
      <c r="A235" s="16"/>
      <c r="F235" s="13"/>
      <c r="H235" s="13"/>
      <c r="I235" s="13"/>
      <c r="J235" s="13"/>
      <c r="X235" s="369"/>
      <c r="Y235" s="400"/>
      <c r="Z235" s="400"/>
      <c r="AA235" s="401"/>
      <c r="AC235" s="23"/>
      <c r="AD235" s="23"/>
      <c r="AE235" s="19"/>
      <c r="AI235" s="23"/>
    </row>
    <row r="236" spans="1:35" ht="15" customHeight="1" x14ac:dyDescent="0.2">
      <c r="A236" s="16"/>
      <c r="F236" s="13"/>
      <c r="H236" s="13"/>
      <c r="I236" s="13"/>
      <c r="J236" s="13"/>
      <c r="X236" s="369"/>
      <c r="Y236" s="400"/>
      <c r="Z236" s="400"/>
      <c r="AA236" s="401"/>
      <c r="AC236" s="23"/>
      <c r="AD236" s="23"/>
      <c r="AE236" s="19"/>
      <c r="AI236" s="23"/>
    </row>
    <row r="237" spans="1:35" ht="15" customHeight="1" x14ac:dyDescent="0.2">
      <c r="A237" s="16"/>
      <c r="F237" s="13"/>
      <c r="H237" s="13"/>
      <c r="I237" s="13"/>
      <c r="J237" s="13"/>
      <c r="X237" s="369"/>
      <c r="Y237" s="400"/>
      <c r="Z237" s="400"/>
      <c r="AA237" s="401"/>
      <c r="AC237" s="23"/>
      <c r="AD237" s="23"/>
      <c r="AE237" s="19"/>
      <c r="AI237" s="23"/>
    </row>
    <row r="238" spans="1:35" ht="15" customHeight="1" x14ac:dyDescent="0.2">
      <c r="A238" s="16"/>
      <c r="F238" s="13"/>
      <c r="H238" s="13"/>
      <c r="I238" s="13"/>
      <c r="J238" s="13"/>
      <c r="X238" s="369"/>
      <c r="Y238" s="400"/>
      <c r="Z238" s="400"/>
      <c r="AA238" s="401"/>
      <c r="AC238" s="23"/>
      <c r="AD238" s="23"/>
      <c r="AE238" s="19"/>
      <c r="AI238" s="23"/>
    </row>
    <row r="239" spans="1:35" ht="15" customHeight="1" x14ac:dyDescent="0.2">
      <c r="A239" s="16"/>
      <c r="F239" s="13"/>
      <c r="H239" s="13"/>
      <c r="I239" s="13"/>
      <c r="J239" s="13"/>
      <c r="X239" s="369"/>
      <c r="Y239" s="400"/>
      <c r="Z239" s="400"/>
      <c r="AA239" s="401"/>
      <c r="AC239" s="23"/>
      <c r="AD239" s="23"/>
      <c r="AE239" s="19"/>
      <c r="AI239" s="23"/>
    </row>
    <row r="240" spans="1:35" ht="15" customHeight="1" x14ac:dyDescent="0.2">
      <c r="A240" s="16"/>
      <c r="B240" s="869"/>
      <c r="C240" s="876"/>
      <c r="D240" s="876"/>
      <c r="E240" s="877"/>
      <c r="G240" s="38"/>
      <c r="H240" s="13"/>
      <c r="I240" s="13"/>
      <c r="J240" s="13"/>
      <c r="X240" s="369"/>
      <c r="AC240" s="23"/>
      <c r="AD240" s="23"/>
      <c r="AE240" s="19"/>
      <c r="AI240" s="23"/>
    </row>
    <row r="241" spans="1:32" ht="33" customHeight="1" x14ac:dyDescent="0.2">
      <c r="A241" s="30"/>
      <c r="B241" s="1695" t="s">
        <v>352</v>
      </c>
      <c r="C241" s="1695"/>
      <c r="D241" s="1695"/>
      <c r="E241" s="1695"/>
      <c r="F241" s="1732"/>
      <c r="G241" s="1732"/>
      <c r="H241" s="1732"/>
      <c r="I241" s="13"/>
      <c r="J241" s="13"/>
      <c r="K241" s="13"/>
      <c r="L241" s="13"/>
      <c r="M241" s="452"/>
      <c r="Y241" s="400"/>
      <c r="Z241" s="370"/>
      <c r="AA241" s="369"/>
      <c r="AC241" s="17"/>
    </row>
    <row r="242" spans="1:32" ht="15.75" customHeight="1" x14ac:dyDescent="0.2">
      <c r="A242" s="16"/>
      <c r="E242" s="650"/>
      <c r="H242" s="13"/>
      <c r="I242" s="13"/>
      <c r="J242" s="13"/>
      <c r="K242" s="13"/>
      <c r="L242" s="13"/>
      <c r="M242" s="452"/>
      <c r="Y242" s="400"/>
      <c r="Z242" s="370"/>
      <c r="AA242" s="369"/>
      <c r="AC242" s="33"/>
      <c r="AE242" s="27"/>
    </row>
    <row r="243" spans="1:32" ht="30.75" customHeight="1" x14ac:dyDescent="0.2">
      <c r="A243" s="16"/>
      <c r="B243" s="878"/>
      <c r="C243" s="1690" t="s">
        <v>1573</v>
      </c>
      <c r="D243" s="1691"/>
      <c r="E243" s="1688" t="s">
        <v>1574</v>
      </c>
      <c r="F243" s="1689"/>
      <c r="G243" s="20"/>
      <c r="X243" s="1687" t="s">
        <v>511</v>
      </c>
      <c r="Y243" s="1687"/>
      <c r="Z243" s="1687"/>
      <c r="AA243" s="1687"/>
      <c r="AB243" s="53"/>
      <c r="AC243" s="1687" t="s">
        <v>496</v>
      </c>
      <c r="AD243" s="1687"/>
      <c r="AE243" s="1687"/>
      <c r="AF243" s="1687"/>
    </row>
    <row r="244" spans="1:32" ht="26.25" customHeight="1" x14ac:dyDescent="0.2">
      <c r="A244" s="16"/>
      <c r="B244" s="879" t="s">
        <v>189</v>
      </c>
      <c r="C244" s="1088" t="s">
        <v>68</v>
      </c>
      <c r="D244" s="880" t="s">
        <v>174</v>
      </c>
      <c r="E244" s="881" t="s">
        <v>68</v>
      </c>
      <c r="F244" s="760" t="s">
        <v>174</v>
      </c>
      <c r="G244" s="20"/>
      <c r="H244" s="20"/>
      <c r="L244" s="24"/>
      <c r="M244" s="20"/>
      <c r="P244" s="160"/>
      <c r="Q244" s="160"/>
      <c r="R244" s="160"/>
      <c r="S244" s="160"/>
      <c r="T244" s="160"/>
      <c r="U244" s="160"/>
      <c r="V244" s="402"/>
      <c r="W244" s="403" t="s">
        <v>189</v>
      </c>
      <c r="X244" s="404" t="s">
        <v>68</v>
      </c>
      <c r="Y244" s="404" t="s">
        <v>350</v>
      </c>
      <c r="Z244" s="404" t="s">
        <v>174</v>
      </c>
      <c r="AA244" s="303"/>
      <c r="AB244" s="403" t="s">
        <v>189</v>
      </c>
      <c r="AC244" s="404" t="s">
        <v>68</v>
      </c>
      <c r="AD244" s="404" t="s">
        <v>350</v>
      </c>
      <c r="AE244" s="404" t="s">
        <v>174</v>
      </c>
    </row>
    <row r="245" spans="1:32" ht="21" customHeight="1" x14ac:dyDescent="0.2">
      <c r="A245" s="16"/>
      <c r="B245" s="882" t="s">
        <v>172</v>
      </c>
      <c r="C245" s="1089">
        <v>618</v>
      </c>
      <c r="D245" s="648">
        <v>9.236624595469257</v>
      </c>
      <c r="E245" s="859">
        <v>879</v>
      </c>
      <c r="F245" s="648">
        <v>9.3119146757679179</v>
      </c>
      <c r="G245" s="20"/>
      <c r="H245" s="20"/>
      <c r="L245" s="24"/>
      <c r="M245" s="20"/>
      <c r="O245" s="160"/>
      <c r="P245" s="161"/>
      <c r="Q245" s="161"/>
      <c r="R245" s="161"/>
      <c r="S245" s="161"/>
      <c r="T245" s="161"/>
      <c r="U245" s="161"/>
      <c r="V245" s="349"/>
      <c r="W245" s="405" t="s">
        <v>172</v>
      </c>
      <c r="X245" s="436">
        <v>658</v>
      </c>
      <c r="Y245" s="437">
        <v>5776.5609999999997</v>
      </c>
      <c r="Z245" s="1142">
        <f>+Y245/X245</f>
        <v>8.7789680851063832</v>
      </c>
      <c r="AA245" s="51"/>
      <c r="AB245" s="405" t="s">
        <v>172</v>
      </c>
      <c r="AC245" s="389">
        <v>830</v>
      </c>
      <c r="AD245" s="371">
        <v>5428.8249999999998</v>
      </c>
      <c r="AE245" s="371">
        <f>+AD245/AC245</f>
        <v>6.5407530120481923</v>
      </c>
    </row>
    <row r="246" spans="1:32" ht="21" customHeight="1" x14ac:dyDescent="0.2">
      <c r="A246" s="16"/>
      <c r="B246" s="883" t="s">
        <v>173</v>
      </c>
      <c r="C246" s="1089">
        <v>220</v>
      </c>
      <c r="D246" s="648">
        <v>23.118357920954544</v>
      </c>
      <c r="E246" s="859">
        <v>130</v>
      </c>
      <c r="F246" s="648">
        <v>18.642002102769229</v>
      </c>
      <c r="G246" s="20"/>
      <c r="H246" s="20"/>
      <c r="L246" s="24"/>
      <c r="M246" s="20"/>
      <c r="P246" s="24"/>
      <c r="V246" s="349"/>
      <c r="W246" s="405" t="s">
        <v>173</v>
      </c>
      <c r="X246" s="718">
        <v>71</v>
      </c>
      <c r="Y246" s="719">
        <v>1355.82168581</v>
      </c>
      <c r="Z246" s="1142">
        <f>+Y246/X246</f>
        <v>19.096080081830987</v>
      </c>
      <c r="AA246" s="51"/>
      <c r="AB246" s="405" t="s">
        <v>173</v>
      </c>
      <c r="AC246" s="389">
        <v>43</v>
      </c>
      <c r="AD246" s="371">
        <v>686.34394599000007</v>
      </c>
      <c r="AE246" s="371">
        <f>+AD246/AC246</f>
        <v>15.961487116046513</v>
      </c>
    </row>
    <row r="247" spans="1:32" ht="15" customHeight="1" x14ac:dyDescent="0.2">
      <c r="A247" s="16"/>
      <c r="B247" s="884" t="s">
        <v>29</v>
      </c>
      <c r="C247" s="1090">
        <f>SUM(C245:C246)</f>
        <v>838</v>
      </c>
      <c r="D247" s="885"/>
      <c r="E247" s="886">
        <f>+E246+E245</f>
        <v>1009</v>
      </c>
      <c r="F247" s="761"/>
      <c r="G247" s="20"/>
      <c r="H247" s="20"/>
      <c r="K247" s="26"/>
      <c r="L247" s="24"/>
      <c r="M247" s="20"/>
      <c r="P247" s="24"/>
      <c r="V247" s="349"/>
      <c r="W247" s="406" t="s">
        <v>29</v>
      </c>
      <c r="X247" s="407">
        <f>SUM(X245:X246)</f>
        <v>729</v>
      </c>
      <c r="Y247" s="408"/>
      <c r="Z247" s="409"/>
      <c r="AA247" s="304"/>
      <c r="AB247" s="406" t="s">
        <v>29</v>
      </c>
      <c r="AC247" s="407">
        <f>SUM(AC245:AC246)</f>
        <v>873</v>
      </c>
      <c r="AD247" s="408"/>
      <c r="AE247" s="409"/>
    </row>
    <row r="248" spans="1:32" ht="15.75" customHeight="1" x14ac:dyDescent="0.2">
      <c r="A248" s="16"/>
      <c r="B248" s="887"/>
      <c r="C248" s="888"/>
      <c r="D248" s="888"/>
      <c r="E248" s="888"/>
      <c r="F248" s="304"/>
      <c r="G248" s="305"/>
      <c r="H248" s="20"/>
      <c r="L248" s="26"/>
      <c r="Y248" s="410"/>
      <c r="Z248" s="409"/>
      <c r="AA248" s="409"/>
      <c r="AB248" s="304"/>
      <c r="AC248" s="305"/>
      <c r="AE248" s="27"/>
    </row>
    <row r="249" spans="1:32" ht="15.75" customHeight="1" x14ac:dyDescent="0.2">
      <c r="A249" s="16"/>
      <c r="G249" s="20"/>
      <c r="H249" s="20"/>
      <c r="P249" s="160"/>
      <c r="Q249" s="160"/>
      <c r="R249" s="160"/>
      <c r="S249" s="160"/>
      <c r="T249" s="160"/>
      <c r="U249" s="160"/>
      <c r="V249" s="160"/>
      <c r="W249" s="411"/>
      <c r="Y249" s="400"/>
      <c r="Z249" s="394"/>
      <c r="AA249" s="369"/>
      <c r="AC249" s="17"/>
    </row>
    <row r="250" spans="1:32" ht="15.75" customHeight="1" x14ac:dyDescent="0.2">
      <c r="A250" s="16"/>
      <c r="E250" s="650"/>
      <c r="P250" s="160"/>
      <c r="Q250" s="160"/>
      <c r="R250" s="160"/>
      <c r="S250" s="160"/>
      <c r="T250" s="160"/>
      <c r="U250" s="160"/>
      <c r="V250" s="160"/>
      <c r="W250" s="411"/>
      <c r="Y250" s="400"/>
      <c r="Z250" s="394"/>
      <c r="AA250" s="369"/>
      <c r="AC250" s="17"/>
    </row>
    <row r="251" spans="1:32" ht="15.75" customHeight="1" x14ac:dyDescent="0.2">
      <c r="A251" s="16"/>
      <c r="E251" s="650"/>
      <c r="H251" s="143"/>
      <c r="I251" s="144"/>
      <c r="J251" s="143"/>
      <c r="P251" s="160"/>
      <c r="Q251" s="160"/>
      <c r="R251" s="160"/>
      <c r="S251" s="160"/>
      <c r="T251" s="160"/>
      <c r="U251" s="160"/>
      <c r="V251" s="160"/>
      <c r="W251" s="411"/>
      <c r="Y251" s="400"/>
      <c r="Z251" s="370"/>
      <c r="AA251" s="369"/>
      <c r="AC251" s="17"/>
    </row>
    <row r="252" spans="1:32" ht="15.75" customHeight="1" x14ac:dyDescent="0.2">
      <c r="A252" s="16"/>
      <c r="E252" s="650"/>
      <c r="H252" s="144"/>
      <c r="I252" s="145"/>
      <c r="J252" s="26"/>
      <c r="P252" s="160"/>
      <c r="Q252" s="160"/>
      <c r="R252" s="160"/>
      <c r="S252" s="160"/>
      <c r="T252" s="160"/>
      <c r="U252" s="160"/>
      <c r="V252" s="160"/>
      <c r="W252" s="411"/>
      <c r="Y252" s="400"/>
      <c r="Z252" s="370"/>
      <c r="AA252" s="369"/>
      <c r="AC252" s="17"/>
    </row>
    <row r="253" spans="1:32" ht="15.75" customHeight="1" x14ac:dyDescent="0.2">
      <c r="A253" s="16"/>
      <c r="E253" s="650"/>
      <c r="G253" s="20"/>
      <c r="H253" s="20"/>
      <c r="P253" s="160"/>
      <c r="Q253" s="161"/>
      <c r="R253" s="161"/>
      <c r="S253" s="161"/>
      <c r="T253" s="161"/>
      <c r="U253" s="161"/>
      <c r="V253" s="161"/>
      <c r="W253" s="411"/>
      <c r="Y253" s="400"/>
      <c r="Z253" s="370"/>
      <c r="AA253" s="369"/>
      <c r="AC253" s="17"/>
    </row>
    <row r="254" spans="1:32" ht="15.75" customHeight="1" x14ac:dyDescent="0.2">
      <c r="A254" s="16"/>
      <c r="E254" s="650"/>
      <c r="G254" s="26"/>
      <c r="H254" s="26"/>
      <c r="Q254" s="160"/>
      <c r="R254" s="160"/>
      <c r="S254" s="160"/>
      <c r="T254" s="160"/>
      <c r="U254" s="160"/>
      <c r="V254" s="160"/>
      <c r="W254" s="411"/>
      <c r="Y254" s="400"/>
      <c r="Z254" s="370"/>
      <c r="AA254" s="369"/>
      <c r="AC254" s="17"/>
    </row>
    <row r="255" spans="1:32" ht="15.75" customHeight="1" x14ac:dyDescent="0.2">
      <c r="A255" s="16"/>
      <c r="E255" s="650"/>
      <c r="Q255" s="160"/>
      <c r="R255" s="160"/>
      <c r="S255" s="160"/>
      <c r="T255" s="160"/>
      <c r="U255" s="160"/>
      <c r="V255" s="160"/>
      <c r="W255" s="411"/>
      <c r="Y255" s="400"/>
      <c r="Z255" s="370"/>
      <c r="AA255" s="369"/>
      <c r="AC255" s="17"/>
    </row>
    <row r="256" spans="1:32" ht="15.75" customHeight="1" x14ac:dyDescent="0.2">
      <c r="A256" s="16"/>
      <c r="E256" s="650"/>
      <c r="Q256" s="160"/>
      <c r="R256" s="160"/>
      <c r="S256" s="160"/>
      <c r="T256" s="160"/>
      <c r="U256" s="160"/>
      <c r="V256" s="160"/>
      <c r="W256" s="411"/>
      <c r="Y256" s="400"/>
      <c r="Z256" s="370"/>
      <c r="AA256" s="369"/>
      <c r="AC256" s="17"/>
    </row>
    <row r="257" spans="1:26" ht="15.75" customHeight="1" x14ac:dyDescent="0.2">
      <c r="A257" s="16"/>
      <c r="E257" s="650"/>
      <c r="Q257" s="160"/>
      <c r="R257" s="160"/>
      <c r="S257" s="160"/>
      <c r="T257" s="160"/>
      <c r="U257" s="160"/>
      <c r="V257" s="160"/>
      <c r="W257" s="411"/>
      <c r="Y257" s="400"/>
      <c r="Z257" s="370"/>
    </row>
    <row r="258" spans="1:26" ht="15.75" customHeight="1" x14ac:dyDescent="0.2">
      <c r="A258" s="16"/>
      <c r="E258" s="650"/>
      <c r="Q258" s="160"/>
      <c r="R258" s="160"/>
      <c r="S258" s="160"/>
      <c r="T258" s="160"/>
      <c r="U258" s="160"/>
      <c r="V258" s="160"/>
      <c r="W258" s="411"/>
      <c r="Y258" s="400"/>
      <c r="Z258" s="370"/>
    </row>
    <row r="259" spans="1:26" ht="15.75" customHeight="1" x14ac:dyDescent="0.2">
      <c r="A259" s="16"/>
      <c r="E259" s="650"/>
      <c r="Q259" s="160"/>
      <c r="R259" s="160"/>
      <c r="S259" s="160"/>
      <c r="T259" s="160"/>
      <c r="U259" s="160"/>
      <c r="V259" s="160"/>
      <c r="W259" s="411"/>
      <c r="Y259" s="400"/>
      <c r="Z259" s="370"/>
    </row>
    <row r="260" spans="1:26" ht="15.75" customHeight="1" x14ac:dyDescent="0.2">
      <c r="A260" s="16"/>
      <c r="E260" s="650"/>
      <c r="Q260" s="160"/>
      <c r="R260" s="160"/>
      <c r="S260" s="160"/>
      <c r="T260" s="160"/>
      <c r="U260" s="160"/>
      <c r="V260" s="160"/>
      <c r="W260" s="411"/>
      <c r="Y260" s="400"/>
      <c r="Z260" s="370"/>
    </row>
    <row r="261" spans="1:26" ht="15.75" customHeight="1" x14ac:dyDescent="0.2">
      <c r="A261" s="16"/>
      <c r="E261" s="650"/>
      <c r="Q261" s="160"/>
      <c r="R261" s="160"/>
      <c r="S261" s="160"/>
      <c r="T261" s="160"/>
      <c r="U261" s="160"/>
      <c r="V261" s="160"/>
      <c r="W261" s="411"/>
      <c r="Y261" s="400"/>
      <c r="Z261" s="370"/>
    </row>
    <row r="262" spans="1:26" ht="15.75" customHeight="1" x14ac:dyDescent="0.2">
      <c r="A262" s="16"/>
      <c r="E262" s="650"/>
      <c r="Q262" s="160"/>
      <c r="R262" s="160"/>
      <c r="S262" s="160"/>
      <c r="T262" s="160"/>
      <c r="U262" s="160"/>
      <c r="V262" s="160"/>
      <c r="W262" s="411"/>
      <c r="Y262" s="400"/>
      <c r="Z262" s="370"/>
    </row>
    <row r="263" spans="1:26" ht="15.75" customHeight="1" x14ac:dyDescent="0.2">
      <c r="A263" s="16"/>
      <c r="E263" s="650"/>
      <c r="Q263" s="160"/>
      <c r="R263" s="160"/>
      <c r="S263" s="160"/>
      <c r="T263" s="160"/>
      <c r="U263" s="160"/>
      <c r="V263" s="160"/>
      <c r="W263" s="411"/>
      <c r="Y263" s="400"/>
      <c r="Z263" s="370"/>
    </row>
    <row r="264" spans="1:26" ht="15.75" customHeight="1" x14ac:dyDescent="0.2">
      <c r="A264" s="16"/>
      <c r="E264" s="650"/>
      <c r="Q264" s="160"/>
      <c r="R264" s="160"/>
      <c r="S264" s="160"/>
      <c r="T264" s="160"/>
      <c r="U264" s="160"/>
      <c r="V264" s="160"/>
      <c r="W264" s="411"/>
      <c r="Y264" s="400"/>
      <c r="Z264" s="370"/>
    </row>
    <row r="265" spans="1:26" ht="15.75" customHeight="1" x14ac:dyDescent="0.2">
      <c r="A265" s="16"/>
      <c r="E265" s="650"/>
      <c r="Q265" s="160"/>
      <c r="R265" s="160"/>
      <c r="S265" s="160"/>
      <c r="T265" s="160"/>
      <c r="U265" s="160"/>
      <c r="V265" s="160"/>
      <c r="W265" s="411"/>
      <c r="Y265" s="400"/>
      <c r="Z265" s="370"/>
    </row>
    <row r="266" spans="1:26" ht="26.25" customHeight="1" x14ac:dyDescent="0.2">
      <c r="A266" s="30"/>
      <c r="B266" s="1702" t="s">
        <v>418</v>
      </c>
      <c r="C266" s="1702"/>
      <c r="D266" s="1702"/>
      <c r="E266" s="1702"/>
      <c r="F266" s="1702"/>
      <c r="G266" s="1702"/>
      <c r="H266" s="20"/>
      <c r="I266" s="27"/>
      <c r="J266" s="27"/>
      <c r="K266" s="27"/>
      <c r="L266" s="27"/>
      <c r="Q266" s="160"/>
      <c r="R266" s="160"/>
      <c r="S266" s="160"/>
      <c r="T266" s="160"/>
      <c r="U266" s="160"/>
      <c r="V266" s="160"/>
      <c r="W266" s="411"/>
      <c r="Y266" s="400"/>
      <c r="Z266" s="370"/>
    </row>
    <row r="267" spans="1:26" ht="15.75" customHeight="1" x14ac:dyDescent="0.2">
      <c r="A267" s="16"/>
      <c r="E267" s="650"/>
      <c r="Q267" s="160"/>
      <c r="R267" s="160"/>
      <c r="S267" s="160"/>
      <c r="T267" s="160"/>
      <c r="U267" s="160"/>
      <c r="V267" s="160"/>
      <c r="W267" s="402"/>
      <c r="Y267" s="400"/>
      <c r="Z267" s="370"/>
    </row>
    <row r="268" spans="1:26" ht="15.75" customHeight="1" x14ac:dyDescent="0.2">
      <c r="A268" s="16"/>
      <c r="E268" s="650"/>
      <c r="Q268" s="160"/>
      <c r="R268" s="160"/>
      <c r="S268" s="160"/>
      <c r="T268" s="160"/>
      <c r="U268" s="160"/>
      <c r="V268" s="160"/>
      <c r="W268" s="402"/>
    </row>
    <row r="269" spans="1:26" ht="15.75" customHeight="1" x14ac:dyDescent="0.2">
      <c r="A269" s="16"/>
      <c r="E269" s="650"/>
      <c r="Q269" s="160"/>
      <c r="R269" s="160"/>
      <c r="S269" s="160"/>
      <c r="T269" s="160"/>
      <c r="U269" s="160"/>
      <c r="V269" s="160"/>
      <c r="W269" s="326"/>
      <c r="Y269" s="332"/>
      <c r="Z269" s="412"/>
    </row>
    <row r="270" spans="1:26" ht="30" customHeight="1" x14ac:dyDescent="0.2">
      <c r="A270" s="16"/>
      <c r="B270" s="825" t="s">
        <v>128</v>
      </c>
      <c r="C270" s="880" t="s">
        <v>68</v>
      </c>
      <c r="D270" s="889" t="s">
        <v>174</v>
      </c>
      <c r="F270" s="13"/>
      <c r="G270" s="4"/>
      <c r="H270" s="20"/>
      <c r="L270" s="24"/>
      <c r="M270" s="20"/>
      <c r="P270" s="160"/>
      <c r="Q270" s="160"/>
      <c r="R270" s="160"/>
      <c r="S270" s="160"/>
      <c r="T270" s="160"/>
      <c r="U270" s="160"/>
      <c r="V270" s="326"/>
      <c r="W270" s="413" t="s">
        <v>128</v>
      </c>
      <c r="X270" s="404" t="s">
        <v>68</v>
      </c>
      <c r="Y270" s="404" t="s">
        <v>377</v>
      </c>
      <c r="Z270" s="404" t="s">
        <v>376</v>
      </c>
    </row>
    <row r="271" spans="1:26" s="4" customFormat="1" ht="21" customHeight="1" x14ac:dyDescent="0.2">
      <c r="A271" s="99"/>
      <c r="B271" s="654" t="s">
        <v>175</v>
      </c>
      <c r="C271" s="644">
        <f>+X271</f>
        <v>43</v>
      </c>
      <c r="D271" s="648">
        <f>+Y271</f>
        <v>21.414356922558127</v>
      </c>
      <c r="E271" s="644"/>
      <c r="L271" s="481"/>
      <c r="P271" s="162"/>
      <c r="Q271" s="162"/>
      <c r="R271" s="162"/>
      <c r="S271" s="162"/>
      <c r="T271" s="162"/>
      <c r="U271" s="162"/>
      <c r="V271" s="332"/>
      <c r="W271" s="319" t="s">
        <v>175</v>
      </c>
      <c r="X271" s="332">
        <v>43</v>
      </c>
      <c r="Y271" s="414">
        <f>(Z271/X271)/1000000</f>
        <v>21.414356922558127</v>
      </c>
      <c r="Z271" s="414">
        <v>920817347.66999948</v>
      </c>
    </row>
    <row r="272" spans="1:26" s="4" customFormat="1" ht="21" customHeight="1" x14ac:dyDescent="0.2">
      <c r="A272" s="99"/>
      <c r="B272" s="654" t="s">
        <v>176</v>
      </c>
      <c r="C272" s="644">
        <f>+X272</f>
        <v>64</v>
      </c>
      <c r="D272" s="648">
        <f t="shared" ref="D272:D273" si="9">+Y272</f>
        <v>31.379018007968757</v>
      </c>
      <c r="E272" s="644"/>
      <c r="L272" s="481"/>
      <c r="P272" s="162"/>
      <c r="Q272" s="162"/>
      <c r="R272" s="162"/>
      <c r="S272" s="162"/>
      <c r="T272" s="162"/>
      <c r="U272" s="162"/>
      <c r="V272" s="332"/>
      <c r="W272" s="319" t="s">
        <v>176</v>
      </c>
      <c r="X272" s="332">
        <v>64</v>
      </c>
      <c r="Y272" s="414">
        <f>(Z272/X272)/1000000</f>
        <v>31.379018007968757</v>
      </c>
      <c r="Z272" s="414">
        <v>2008257152.5100005</v>
      </c>
    </row>
    <row r="273" spans="1:32" s="4" customFormat="1" ht="21" customHeight="1" x14ac:dyDescent="0.2">
      <c r="A273" s="99"/>
      <c r="B273" s="654" t="s">
        <v>177</v>
      </c>
      <c r="C273" s="644">
        <f>+X273</f>
        <v>113</v>
      </c>
      <c r="D273" s="648">
        <f t="shared" si="9"/>
        <v>19.088179136637159</v>
      </c>
      <c r="E273" s="644"/>
      <c r="L273" s="481"/>
      <c r="P273" s="162"/>
      <c r="Q273" s="162"/>
      <c r="R273" s="162"/>
      <c r="S273" s="162"/>
      <c r="T273" s="162"/>
      <c r="U273" s="162"/>
      <c r="V273" s="415"/>
      <c r="W273" s="319" t="s">
        <v>177</v>
      </c>
      <c r="X273" s="332">
        <v>113</v>
      </c>
      <c r="Y273" s="414">
        <f>(Z273/X273)/1000000</f>
        <v>19.088179136637159</v>
      </c>
      <c r="Z273" s="414">
        <v>2156964242.4399991</v>
      </c>
    </row>
    <row r="274" spans="1:32" ht="15.75" customHeight="1" x14ac:dyDescent="0.2">
      <c r="A274" s="16"/>
      <c r="B274" s="890" t="s">
        <v>29</v>
      </c>
      <c r="C274" s="645">
        <f>SUM(C271:C273)</f>
        <v>220</v>
      </c>
      <c r="D274" s="795">
        <f>SUM(D271:D273)</f>
        <v>71.881554067164046</v>
      </c>
      <c r="F274" s="13"/>
      <c r="G274" s="4"/>
      <c r="H274" s="20"/>
      <c r="L274" s="24"/>
      <c r="M274" s="20"/>
      <c r="P274" s="160"/>
      <c r="Q274" s="160"/>
      <c r="R274" s="160"/>
      <c r="S274" s="160"/>
      <c r="T274" s="160"/>
      <c r="U274" s="160"/>
      <c r="V274" s="402"/>
      <c r="W274" s="406" t="s">
        <v>29</v>
      </c>
      <c r="X274" s="416">
        <f>SUM(X271:X273)</f>
        <v>220</v>
      </c>
      <c r="Y274" s="417"/>
      <c r="Z274" s="417">
        <f>SUM(Z271:Z273)</f>
        <v>5086038742.6199989</v>
      </c>
    </row>
    <row r="275" spans="1:32" ht="15.75" customHeight="1" x14ac:dyDescent="0.2">
      <c r="A275" s="16"/>
      <c r="E275" s="644"/>
      <c r="Q275" s="160"/>
      <c r="R275" s="160"/>
      <c r="S275" s="160"/>
      <c r="T275" s="160"/>
      <c r="U275" s="160"/>
      <c r="V275" s="160"/>
      <c r="W275" s="402"/>
      <c r="Y275" s="400"/>
      <c r="Z275" s="370"/>
    </row>
    <row r="276" spans="1:32" ht="15.75" customHeight="1" x14ac:dyDescent="0.2">
      <c r="A276" s="16"/>
      <c r="Q276" s="160"/>
      <c r="R276" s="160"/>
      <c r="S276" s="160"/>
      <c r="T276" s="160"/>
      <c r="U276" s="160"/>
      <c r="V276" s="160"/>
      <c r="W276" s="402"/>
      <c r="Y276" s="400"/>
      <c r="Z276" s="370"/>
    </row>
    <row r="277" spans="1:32" ht="15.75" customHeight="1" x14ac:dyDescent="0.2">
      <c r="A277" s="16"/>
      <c r="E277" s="650"/>
      <c r="Q277" s="160"/>
      <c r="R277" s="160"/>
      <c r="S277" s="160"/>
      <c r="T277" s="160"/>
      <c r="U277" s="160"/>
      <c r="V277" s="160"/>
      <c r="W277" s="411"/>
      <c r="Y277" s="400"/>
      <c r="Z277" s="370"/>
    </row>
    <row r="278" spans="1:32" ht="15.75" customHeight="1" x14ac:dyDescent="0.2">
      <c r="E278" s="834"/>
      <c r="J278" s="146"/>
      <c r="Y278" s="400"/>
      <c r="Z278" s="370"/>
    </row>
    <row r="279" spans="1:32" ht="15.75" customHeight="1" x14ac:dyDescent="0.2">
      <c r="B279" s="861"/>
      <c r="C279" s="654"/>
      <c r="D279" s="654"/>
      <c r="E279" s="654"/>
      <c r="J279" s="14"/>
      <c r="W279" s="418"/>
      <c r="Y279" s="400"/>
      <c r="Z279" s="370"/>
    </row>
    <row r="280" spans="1:32" ht="15" customHeight="1" x14ac:dyDescent="0.2">
      <c r="B280" s="861"/>
      <c r="C280" s="654"/>
      <c r="D280" s="654"/>
      <c r="E280" s="654"/>
      <c r="J280" s="14"/>
      <c r="W280" s="419"/>
      <c r="Y280" s="400"/>
      <c r="Z280" s="370"/>
    </row>
    <row r="281" spans="1:32" ht="14.25" customHeight="1" x14ac:dyDescent="0.2">
      <c r="B281" s="861"/>
      <c r="C281" s="654"/>
      <c r="D281" s="654"/>
      <c r="E281" s="654"/>
      <c r="J281" s="14"/>
      <c r="W281" s="419"/>
      <c r="Y281" s="400"/>
      <c r="Z281" s="370"/>
    </row>
    <row r="282" spans="1:32" ht="15" customHeight="1" x14ac:dyDescent="0.2">
      <c r="B282" s="861"/>
      <c r="C282" s="654"/>
      <c r="D282" s="654"/>
      <c r="E282" s="654"/>
      <c r="J282" s="14"/>
      <c r="W282" s="419"/>
      <c r="Y282" s="400"/>
      <c r="Z282" s="370"/>
    </row>
    <row r="283" spans="1:32" x14ac:dyDescent="0.2">
      <c r="B283" s="861"/>
      <c r="C283" s="654"/>
      <c r="D283" s="654"/>
      <c r="E283" s="654"/>
      <c r="J283" s="14"/>
      <c r="W283" s="419"/>
      <c r="Y283" s="400"/>
      <c r="Z283" s="370"/>
    </row>
    <row r="284" spans="1:32" ht="15" customHeight="1" x14ac:dyDescent="0.2">
      <c r="B284" s="861"/>
      <c r="C284" s="859"/>
      <c r="D284" s="859"/>
      <c r="E284" s="654"/>
      <c r="J284" s="14"/>
      <c r="W284" s="419"/>
      <c r="Y284" s="400"/>
      <c r="Z284" s="370"/>
    </row>
    <row r="285" spans="1:32" ht="15" customHeight="1" x14ac:dyDescent="0.2">
      <c r="B285" s="861"/>
      <c r="C285" s="654"/>
      <c r="D285" s="654"/>
      <c r="E285" s="654"/>
      <c r="J285" s="14"/>
      <c r="W285" s="419"/>
      <c r="Z285" s="370"/>
    </row>
    <row r="286" spans="1:32" ht="15" customHeight="1" x14ac:dyDescent="0.2">
      <c r="B286" s="861"/>
      <c r="C286" s="654"/>
      <c r="D286" s="654"/>
      <c r="E286" s="654"/>
      <c r="J286" s="14"/>
      <c r="W286" s="419"/>
      <c r="Y286" s="370"/>
      <c r="Z286" s="369"/>
    </row>
    <row r="287" spans="1:32" ht="27.75" customHeight="1" x14ac:dyDescent="0.2">
      <c r="A287" s="30"/>
      <c r="B287" s="1702" t="s">
        <v>249</v>
      </c>
      <c r="C287" s="1702"/>
      <c r="D287" s="1702"/>
      <c r="E287" s="1702"/>
      <c r="H287" s="13"/>
      <c r="I287" s="13"/>
      <c r="J287" s="13"/>
      <c r="L287" s="137"/>
      <c r="Q287" s="4"/>
      <c r="R287" s="4"/>
      <c r="S287" s="4"/>
      <c r="T287" s="4"/>
      <c r="U287" s="4"/>
      <c r="V287" s="4"/>
      <c r="Y287" s="393"/>
      <c r="Z287" s="394"/>
      <c r="AA287" s="370"/>
      <c r="AB287" s="19"/>
      <c r="AC287" s="23"/>
      <c r="AD287" s="19"/>
      <c r="AE287" s="23"/>
      <c r="AF287" s="23"/>
    </row>
    <row r="288" spans="1:32" ht="15" customHeight="1" x14ac:dyDescent="0.2">
      <c r="A288" s="30"/>
      <c r="B288" s="661"/>
      <c r="C288" s="662"/>
      <c r="D288" s="662"/>
      <c r="E288" s="644"/>
      <c r="J288" s="4"/>
      <c r="W288" s="419"/>
      <c r="Y288" s="370"/>
      <c r="Z288" s="369"/>
    </row>
    <row r="289" spans="1:17" ht="15" customHeight="1" x14ac:dyDescent="0.2">
      <c r="A289" s="30"/>
      <c r="B289" s="661"/>
      <c r="C289" s="1740" t="s">
        <v>60</v>
      </c>
      <c r="D289" s="1740"/>
      <c r="E289" s="1740" t="s">
        <v>237</v>
      </c>
      <c r="F289" s="1740"/>
      <c r="G289" s="1740" t="s">
        <v>671</v>
      </c>
      <c r="H289" s="1740"/>
      <c r="J289" s="4"/>
    </row>
    <row r="290" spans="1:17" ht="15" customHeight="1" x14ac:dyDescent="0.2">
      <c r="A290" s="16"/>
      <c r="B290" s="1500" t="s">
        <v>28</v>
      </c>
      <c r="C290" s="1500" t="s">
        <v>68</v>
      </c>
      <c r="D290" s="1501" t="s">
        <v>117</v>
      </c>
      <c r="E290" s="1500" t="s">
        <v>68</v>
      </c>
      <c r="F290" s="1501" t="s">
        <v>117</v>
      </c>
      <c r="G290" s="1502" t="s">
        <v>672</v>
      </c>
      <c r="H290" s="1502" t="s">
        <v>673</v>
      </c>
      <c r="I290" s="4"/>
      <c r="L290" s="24"/>
      <c r="M290" s="20"/>
      <c r="Q290" s="20"/>
    </row>
    <row r="291" spans="1:17" x14ac:dyDescent="0.2">
      <c r="A291" s="16"/>
      <c r="B291" s="1507" t="s">
        <v>69</v>
      </c>
      <c r="C291" s="1503">
        <v>54</v>
      </c>
      <c r="D291" s="1504">
        <v>511.95699999999999</v>
      </c>
      <c r="E291" s="1503">
        <v>95</v>
      </c>
      <c r="F291" s="1504">
        <v>1844.1658275699999</v>
      </c>
      <c r="G291" s="1503">
        <v>149</v>
      </c>
      <c r="H291" s="1504">
        <v>2356.12282757</v>
      </c>
      <c r="I291" s="4"/>
      <c r="L291" s="24"/>
      <c r="M291" s="20"/>
      <c r="O291" s="13"/>
      <c r="P291" s="13"/>
      <c r="Q291" s="20"/>
    </row>
    <row r="292" spans="1:17" x14ac:dyDescent="0.2">
      <c r="A292" s="16"/>
      <c r="B292" s="1507" t="s">
        <v>32</v>
      </c>
      <c r="C292" s="1503">
        <v>298</v>
      </c>
      <c r="D292" s="1504">
        <v>2654.2660000000001</v>
      </c>
      <c r="E292" s="1503">
        <v>137</v>
      </c>
      <c r="F292" s="1504">
        <v>2622.9705079299997</v>
      </c>
      <c r="G292" s="1503">
        <v>435</v>
      </c>
      <c r="H292" s="1504">
        <v>5277.2365079299998</v>
      </c>
      <c r="I292" s="4"/>
      <c r="L292" s="24"/>
      <c r="M292" s="20"/>
      <c r="O292" s="13"/>
      <c r="P292" s="13"/>
      <c r="Q292" s="20"/>
    </row>
    <row r="293" spans="1:17" x14ac:dyDescent="0.2">
      <c r="A293" s="16"/>
      <c r="B293" s="1507" t="s">
        <v>33</v>
      </c>
      <c r="C293" s="1503">
        <v>815</v>
      </c>
      <c r="D293" s="1504">
        <v>7585.8249999999998</v>
      </c>
      <c r="E293" s="1503">
        <v>393</v>
      </c>
      <c r="F293" s="1504">
        <v>9862.0569031800005</v>
      </c>
      <c r="G293" s="1503">
        <v>1208</v>
      </c>
      <c r="H293" s="1504">
        <v>17447.881903180001</v>
      </c>
      <c r="I293" s="4"/>
      <c r="L293" s="24"/>
      <c r="M293" s="20"/>
      <c r="O293" s="13"/>
      <c r="P293" s="13"/>
      <c r="Q293" s="20"/>
    </row>
    <row r="294" spans="1:17" x14ac:dyDescent="0.2">
      <c r="A294" s="16"/>
      <c r="B294" s="1507" t="s">
        <v>34</v>
      </c>
      <c r="C294" s="1503">
        <v>208</v>
      </c>
      <c r="D294" s="1504">
        <v>1832.7349999999999</v>
      </c>
      <c r="E294" s="1503">
        <v>139</v>
      </c>
      <c r="F294" s="1504">
        <v>2942.2798480700003</v>
      </c>
      <c r="G294" s="1503">
        <v>347</v>
      </c>
      <c r="H294" s="1504">
        <v>4775.01484807</v>
      </c>
      <c r="I294" s="4"/>
      <c r="L294" s="24"/>
      <c r="M294" s="20"/>
      <c r="Q294" s="23"/>
    </row>
    <row r="295" spans="1:17" x14ac:dyDescent="0.2">
      <c r="A295" s="16"/>
      <c r="B295" s="1507" t="s">
        <v>35</v>
      </c>
      <c r="C295" s="1503">
        <v>993</v>
      </c>
      <c r="D295" s="1504">
        <v>9197.2189999999991</v>
      </c>
      <c r="E295" s="1503">
        <v>201</v>
      </c>
      <c r="F295" s="1504">
        <v>3808.5302350700003</v>
      </c>
      <c r="G295" s="1503">
        <v>1194</v>
      </c>
      <c r="H295" s="1504">
        <v>13005.749235069999</v>
      </c>
      <c r="I295" s="4"/>
      <c r="L295" s="24"/>
      <c r="M295" s="20"/>
      <c r="Q295" s="23"/>
    </row>
    <row r="296" spans="1:17" hidden="1" x14ac:dyDescent="0.2">
      <c r="A296" s="16"/>
      <c r="B296" s="1507" t="s">
        <v>31</v>
      </c>
      <c r="C296" s="1503">
        <v>0</v>
      </c>
      <c r="D296" s="1504">
        <v>0</v>
      </c>
      <c r="E296" s="1503">
        <v>0</v>
      </c>
      <c r="F296" s="1504">
        <v>0</v>
      </c>
      <c r="G296" s="1503">
        <v>0</v>
      </c>
      <c r="H296" s="1504">
        <v>0</v>
      </c>
      <c r="I296" s="4"/>
      <c r="L296" s="24"/>
      <c r="M296" s="20"/>
      <c r="Q296" s="23"/>
    </row>
    <row r="297" spans="1:17" hidden="1" x14ac:dyDescent="0.2">
      <c r="A297" s="16"/>
      <c r="B297" s="1507" t="s">
        <v>36</v>
      </c>
      <c r="C297" s="1503">
        <v>0</v>
      </c>
      <c r="D297" s="1504">
        <v>0</v>
      </c>
      <c r="E297" s="1503">
        <v>0</v>
      </c>
      <c r="F297" s="1504">
        <v>0</v>
      </c>
      <c r="G297" s="1503">
        <v>0</v>
      </c>
      <c r="H297" s="1504">
        <v>0</v>
      </c>
      <c r="I297" s="4"/>
      <c r="L297" s="24"/>
      <c r="M297" s="20"/>
      <c r="Q297" s="23"/>
    </row>
    <row r="298" spans="1:17" hidden="1" x14ac:dyDescent="0.2">
      <c r="A298" s="16"/>
      <c r="B298" s="1507" t="s">
        <v>37</v>
      </c>
      <c r="C298" s="1503">
        <v>0</v>
      </c>
      <c r="D298" s="1504">
        <v>0</v>
      </c>
      <c r="E298" s="1503">
        <v>0</v>
      </c>
      <c r="F298" s="1504">
        <v>0</v>
      </c>
      <c r="G298" s="1503">
        <v>0</v>
      </c>
      <c r="H298" s="1504">
        <v>0</v>
      </c>
      <c r="I298" s="4"/>
      <c r="L298" s="24"/>
      <c r="M298" s="20"/>
      <c r="Q298" s="23"/>
    </row>
    <row r="299" spans="1:17" hidden="1" x14ac:dyDescent="0.2">
      <c r="A299" s="16"/>
      <c r="B299" s="1507" t="s">
        <v>38</v>
      </c>
      <c r="C299" s="1503">
        <v>0</v>
      </c>
      <c r="D299" s="1504">
        <v>0</v>
      </c>
      <c r="E299" s="1503">
        <v>0</v>
      </c>
      <c r="F299" s="1504">
        <v>0</v>
      </c>
      <c r="G299" s="1503">
        <v>0</v>
      </c>
      <c r="H299" s="1504">
        <v>0</v>
      </c>
      <c r="I299" s="4"/>
      <c r="L299" s="24"/>
      <c r="M299" s="20"/>
      <c r="Q299" s="23"/>
    </row>
    <row r="300" spans="1:17" hidden="1" x14ac:dyDescent="0.2">
      <c r="A300" s="16"/>
      <c r="B300" s="1507" t="s">
        <v>39</v>
      </c>
      <c r="C300" s="1503">
        <v>0</v>
      </c>
      <c r="D300" s="1504">
        <v>0</v>
      </c>
      <c r="E300" s="1503">
        <v>0</v>
      </c>
      <c r="F300" s="1504">
        <v>0</v>
      </c>
      <c r="G300" s="1503">
        <v>0</v>
      </c>
      <c r="H300" s="1504">
        <v>0</v>
      </c>
      <c r="I300" s="4">
        <v>959</v>
      </c>
      <c r="J300" s="20">
        <v>11038.270843050001</v>
      </c>
      <c r="L300" s="24"/>
      <c r="M300" s="20"/>
      <c r="Q300" s="23"/>
    </row>
    <row r="301" spans="1:17" hidden="1" x14ac:dyDescent="0.2">
      <c r="A301" s="16"/>
      <c r="B301" s="1507" t="s">
        <v>40</v>
      </c>
      <c r="C301" s="1503">
        <v>0</v>
      </c>
      <c r="D301" s="1504">
        <v>0</v>
      </c>
      <c r="E301" s="1503">
        <v>0</v>
      </c>
      <c r="F301" s="1504">
        <v>0</v>
      </c>
      <c r="G301" s="1503">
        <v>0</v>
      </c>
      <c r="H301" s="1504">
        <v>0</v>
      </c>
      <c r="I301" s="4"/>
      <c r="L301" s="24"/>
      <c r="M301" s="20"/>
      <c r="Q301" s="20"/>
    </row>
    <row r="302" spans="1:17" hidden="1" x14ac:dyDescent="0.2">
      <c r="A302" s="16"/>
      <c r="B302" s="1507" t="s">
        <v>70</v>
      </c>
      <c r="C302" s="1503">
        <v>0</v>
      </c>
      <c r="D302" s="1504">
        <v>0</v>
      </c>
      <c r="E302" s="1503">
        <v>0</v>
      </c>
      <c r="F302" s="1504">
        <v>0</v>
      </c>
      <c r="G302" s="1503">
        <v>0</v>
      </c>
      <c r="H302" s="1504">
        <v>0</v>
      </c>
      <c r="I302" s="4"/>
      <c r="L302" s="24"/>
      <c r="M302" s="20"/>
      <c r="Q302" s="20"/>
    </row>
    <row r="303" spans="1:17" x14ac:dyDescent="0.2">
      <c r="A303" s="16"/>
      <c r="B303" s="1508" t="s">
        <v>6</v>
      </c>
      <c r="C303" s="1505">
        <f t="shared" ref="C303:H303" si="10">SUM(C291:C302)</f>
        <v>2368</v>
      </c>
      <c r="D303" s="1506">
        <f t="shared" si="10"/>
        <v>21782.002</v>
      </c>
      <c r="E303" s="1505">
        <f t="shared" si="10"/>
        <v>965</v>
      </c>
      <c r="F303" s="1506">
        <f t="shared" si="10"/>
        <v>21080.003321820001</v>
      </c>
      <c r="G303" s="1505">
        <f t="shared" si="10"/>
        <v>3333</v>
      </c>
      <c r="H303" s="1506">
        <f t="shared" si="10"/>
        <v>42862.005321819997</v>
      </c>
      <c r="I303" s="4"/>
      <c r="L303" s="24"/>
      <c r="M303" s="20"/>
      <c r="O303" s="13"/>
      <c r="P303" s="13"/>
      <c r="Q303" s="20"/>
    </row>
    <row r="304" spans="1:17" ht="29.25" customHeight="1" x14ac:dyDescent="0.2">
      <c r="A304" s="16"/>
      <c r="B304" s="1739" t="s">
        <v>653</v>
      </c>
      <c r="C304" s="1739"/>
      <c r="D304" s="1739"/>
      <c r="E304" s="1739"/>
      <c r="F304" s="34"/>
      <c r="G304" s="14"/>
      <c r="H304" s="43"/>
      <c r="I304" s="34"/>
      <c r="J304" s="4"/>
    </row>
    <row r="305" spans="1:16" ht="15" customHeight="1" x14ac:dyDescent="0.2">
      <c r="A305" s="16"/>
      <c r="B305" s="1739"/>
      <c r="C305" s="1739"/>
      <c r="D305" s="1739"/>
      <c r="E305" s="1739"/>
      <c r="J305" s="4"/>
    </row>
    <row r="306" spans="1:16" ht="45" customHeight="1" x14ac:dyDescent="0.2">
      <c r="A306" s="16"/>
      <c r="B306" s="1739"/>
      <c r="C306" s="1739"/>
      <c r="D306" s="1739"/>
      <c r="E306" s="1739"/>
      <c r="J306" s="15"/>
      <c r="N306" s="24"/>
      <c r="O306" s="24"/>
      <c r="P306" s="24"/>
    </row>
    <row r="307" spans="1:16" ht="17.25" customHeight="1" x14ac:dyDescent="0.2">
      <c r="A307" s="16"/>
      <c r="B307" s="784"/>
      <c r="C307" s="675"/>
      <c r="D307" s="675"/>
      <c r="E307" s="784"/>
      <c r="J307" s="15"/>
      <c r="N307" s="24"/>
      <c r="O307" s="24"/>
      <c r="P307" s="24"/>
    </row>
    <row r="308" spans="1:16" ht="15.75" customHeight="1" x14ac:dyDescent="0.2">
      <c r="A308" s="16"/>
      <c r="B308" s="784"/>
      <c r="C308" s="784"/>
      <c r="D308" s="784"/>
      <c r="E308" s="784"/>
      <c r="J308" s="15"/>
      <c r="N308" s="24"/>
      <c r="O308" s="24"/>
      <c r="P308" s="24"/>
    </row>
    <row r="309" spans="1:16" ht="17.25" hidden="1" customHeight="1" x14ac:dyDescent="0.2">
      <c r="A309" s="16"/>
      <c r="B309" s="784"/>
      <c r="C309" s="784"/>
      <c r="D309" s="784"/>
      <c r="E309" s="784"/>
      <c r="J309" s="15"/>
      <c r="N309" s="24"/>
      <c r="O309" s="24"/>
      <c r="P309" s="24"/>
    </row>
    <row r="310" spans="1:16" ht="17.25" customHeight="1" x14ac:dyDescent="0.2">
      <c r="A310" s="16"/>
      <c r="B310" s="784"/>
      <c r="C310" s="675"/>
      <c r="D310" s="675"/>
      <c r="E310" s="784"/>
      <c r="J310" s="15"/>
      <c r="N310" s="24"/>
      <c r="O310" s="24"/>
      <c r="P310" s="24"/>
    </row>
    <row r="311" spans="1:16" ht="15" customHeight="1" x14ac:dyDescent="0.2">
      <c r="A311" s="16"/>
      <c r="B311" s="676"/>
      <c r="C311" s="677"/>
      <c r="D311" s="677"/>
      <c r="E311" s="678"/>
      <c r="G311" s="20"/>
      <c r="N311" s="24"/>
      <c r="O311" s="24"/>
      <c r="P311" s="24"/>
    </row>
    <row r="312" spans="1:16" ht="26.25" customHeight="1" x14ac:dyDescent="0.2">
      <c r="A312" s="16"/>
      <c r="B312" s="1702" t="s">
        <v>250</v>
      </c>
      <c r="C312" s="1702"/>
      <c r="D312" s="826"/>
      <c r="E312" s="679"/>
      <c r="G312" s="34"/>
      <c r="M312" s="20"/>
      <c r="N312" s="24"/>
      <c r="O312" s="24"/>
      <c r="P312" s="24"/>
    </row>
    <row r="313" spans="1:16" ht="15" customHeight="1" x14ac:dyDescent="0.2">
      <c r="A313" s="16"/>
      <c r="G313" s="34"/>
      <c r="N313" s="24"/>
      <c r="O313" s="24"/>
      <c r="P313" s="24"/>
    </row>
    <row r="314" spans="1:16" ht="15" customHeight="1" x14ac:dyDescent="0.2">
      <c r="A314" s="16"/>
      <c r="B314" s="788" t="s">
        <v>28</v>
      </c>
      <c r="C314" s="645" t="s">
        <v>3</v>
      </c>
      <c r="D314" s="786" t="s">
        <v>117</v>
      </c>
      <c r="F314" s="34"/>
      <c r="G314" s="4"/>
      <c r="H314" s="20"/>
      <c r="L314" s="24"/>
      <c r="N314" s="24"/>
      <c r="O314" s="24"/>
      <c r="P314" s="24"/>
    </row>
    <row r="315" spans="1:16" x14ac:dyDescent="0.2">
      <c r="A315" s="16"/>
      <c r="B315" s="779" t="s">
        <v>69</v>
      </c>
      <c r="C315" s="644">
        <v>10</v>
      </c>
      <c r="D315" s="648">
        <v>91438000</v>
      </c>
      <c r="F315" s="34"/>
      <c r="G315" s="4"/>
      <c r="H315" s="20"/>
      <c r="L315" s="24"/>
      <c r="N315" s="24"/>
      <c r="O315" s="24"/>
      <c r="P315" s="24"/>
    </row>
    <row r="316" spans="1:16" x14ac:dyDescent="0.2">
      <c r="A316" s="16"/>
      <c r="B316" s="779" t="s">
        <v>32</v>
      </c>
      <c r="C316" s="644">
        <v>9</v>
      </c>
      <c r="D316" s="648">
        <v>79709000</v>
      </c>
      <c r="F316" s="34"/>
      <c r="G316" s="4"/>
      <c r="H316" s="20"/>
      <c r="L316" s="24"/>
      <c r="N316" s="24"/>
      <c r="O316" s="24"/>
      <c r="P316" s="24"/>
    </row>
    <row r="317" spans="1:16" x14ac:dyDescent="0.2">
      <c r="A317" s="16"/>
      <c r="B317" s="779" t="s">
        <v>33</v>
      </c>
      <c r="C317" s="644">
        <v>71</v>
      </c>
      <c r="D317" s="648">
        <v>633935000</v>
      </c>
      <c r="F317" s="34"/>
      <c r="G317" s="4"/>
      <c r="H317" s="20"/>
      <c r="L317" s="24"/>
      <c r="N317" s="24"/>
      <c r="O317" s="24"/>
      <c r="P317" s="24"/>
    </row>
    <row r="318" spans="1:16" x14ac:dyDescent="0.2">
      <c r="A318" s="16"/>
      <c r="B318" s="779" t="s">
        <v>34</v>
      </c>
      <c r="C318" s="644">
        <v>8</v>
      </c>
      <c r="D318" s="648">
        <v>73353000</v>
      </c>
      <c r="F318" s="34"/>
      <c r="G318" s="4"/>
      <c r="H318" s="20"/>
      <c r="L318" s="24"/>
      <c r="N318" s="24"/>
      <c r="O318" s="24"/>
      <c r="P318" s="24"/>
    </row>
    <row r="319" spans="1:16" x14ac:dyDescent="0.2">
      <c r="A319" s="16"/>
      <c r="B319" s="779" t="s">
        <v>35</v>
      </c>
      <c r="C319" s="644">
        <v>68</v>
      </c>
      <c r="D319" s="648">
        <v>600862000</v>
      </c>
      <c r="F319" s="34"/>
      <c r="G319" s="4"/>
      <c r="H319" s="20"/>
      <c r="L319" s="24"/>
      <c r="N319" s="24"/>
      <c r="O319" s="24"/>
      <c r="P319" s="24"/>
    </row>
    <row r="320" spans="1:16" hidden="1" x14ac:dyDescent="0.2">
      <c r="A320" s="16"/>
      <c r="B320" s="779" t="s">
        <v>31</v>
      </c>
      <c r="C320" s="644">
        <v>0</v>
      </c>
      <c r="D320" s="648">
        <v>0</v>
      </c>
      <c r="F320" s="34"/>
      <c r="G320" s="4"/>
      <c r="H320" s="20"/>
      <c r="L320" s="24"/>
      <c r="N320" s="24"/>
      <c r="O320" s="24"/>
      <c r="P320" s="24"/>
    </row>
    <row r="321" spans="1:17" hidden="1" x14ac:dyDescent="0.2">
      <c r="A321" s="16"/>
      <c r="B321" s="779" t="s">
        <v>36</v>
      </c>
      <c r="C321" s="644">
        <v>0</v>
      </c>
      <c r="D321" s="648">
        <v>0</v>
      </c>
      <c r="F321" s="34"/>
      <c r="G321" s="4"/>
      <c r="H321" s="20"/>
      <c r="L321" s="24"/>
      <c r="N321" s="24"/>
      <c r="O321" s="24"/>
      <c r="P321" s="24"/>
    </row>
    <row r="322" spans="1:17" hidden="1" x14ac:dyDescent="0.2">
      <c r="A322" s="16"/>
      <c r="B322" s="779" t="s">
        <v>37</v>
      </c>
      <c r="C322" s="644">
        <v>0</v>
      </c>
      <c r="D322" s="648">
        <v>0</v>
      </c>
      <c r="F322" s="34"/>
      <c r="G322" s="4"/>
      <c r="H322" s="20"/>
      <c r="L322" s="24"/>
      <c r="N322" s="24"/>
      <c r="O322" s="24"/>
      <c r="P322" s="24"/>
    </row>
    <row r="323" spans="1:17" hidden="1" x14ac:dyDescent="0.2">
      <c r="A323" s="16"/>
      <c r="B323" s="779" t="s">
        <v>38</v>
      </c>
      <c r="C323" s="644">
        <v>0</v>
      </c>
      <c r="D323" s="648">
        <v>0</v>
      </c>
      <c r="E323" s="485"/>
      <c r="F323" s="34"/>
      <c r="G323" s="4"/>
      <c r="H323" s="20"/>
      <c r="L323" s="24"/>
      <c r="N323" s="24"/>
      <c r="O323" s="24"/>
      <c r="P323" s="24"/>
    </row>
    <row r="324" spans="1:17" hidden="1" x14ac:dyDescent="0.2">
      <c r="A324" s="16"/>
      <c r="B324" s="779" t="s">
        <v>39</v>
      </c>
      <c r="C324" s="644">
        <v>0</v>
      </c>
      <c r="D324" s="648">
        <v>0</v>
      </c>
      <c r="E324" s="485"/>
      <c r="F324" s="34"/>
      <c r="G324" s="4"/>
      <c r="H324" s="20"/>
      <c r="L324" s="24"/>
      <c r="N324" s="24"/>
      <c r="O324" s="24"/>
      <c r="P324" s="24"/>
    </row>
    <row r="325" spans="1:17" hidden="1" x14ac:dyDescent="0.2">
      <c r="A325" s="16"/>
      <c r="B325" s="779" t="s">
        <v>40</v>
      </c>
      <c r="C325" s="644">
        <v>0</v>
      </c>
      <c r="D325" s="648">
        <v>0</v>
      </c>
      <c r="E325" s="485"/>
      <c r="F325" s="34"/>
      <c r="G325" s="4"/>
      <c r="H325" s="20"/>
      <c r="L325" s="24"/>
      <c r="N325" s="24"/>
      <c r="O325" s="24"/>
      <c r="P325" s="24"/>
    </row>
    <row r="326" spans="1:17" hidden="1" x14ac:dyDescent="0.2">
      <c r="A326" s="16"/>
      <c r="B326" s="779" t="s">
        <v>70</v>
      </c>
      <c r="C326" s="644">
        <v>0</v>
      </c>
      <c r="D326" s="648">
        <v>0</v>
      </c>
      <c r="E326" s="485"/>
      <c r="F326" s="34"/>
      <c r="G326" s="4"/>
      <c r="H326" s="20"/>
      <c r="L326" s="24"/>
      <c r="N326" s="24"/>
      <c r="O326" s="24"/>
      <c r="P326" s="24"/>
    </row>
    <row r="327" spans="1:17" hidden="1" x14ac:dyDescent="0.2">
      <c r="A327" s="16"/>
      <c r="B327" s="680"/>
      <c r="D327" s="648"/>
      <c r="E327" s="485"/>
      <c r="F327" s="34"/>
      <c r="G327" s="4"/>
      <c r="H327" s="20"/>
      <c r="I327" s="19"/>
      <c r="L327" s="24"/>
      <c r="N327" s="24"/>
      <c r="O327" s="24"/>
      <c r="P327" s="24"/>
    </row>
    <row r="328" spans="1:17" x14ac:dyDescent="0.2">
      <c r="A328" s="16"/>
      <c r="B328" s="792" t="s">
        <v>6</v>
      </c>
      <c r="C328" s="785">
        <f>SUM(C315:C327)</f>
        <v>166</v>
      </c>
      <c r="D328" s="797">
        <f>SUM(D315:D327)</f>
        <v>1479297000</v>
      </c>
      <c r="F328" s="13"/>
      <c r="G328" s="4"/>
      <c r="H328" s="20"/>
      <c r="I328" s="19"/>
      <c r="L328" s="24"/>
      <c r="N328" s="24"/>
      <c r="O328" s="24"/>
      <c r="P328" s="24"/>
    </row>
    <row r="329" spans="1:17" ht="15" customHeight="1" x14ac:dyDescent="0.2">
      <c r="A329" s="16"/>
      <c r="B329" s="969" t="s">
        <v>538</v>
      </c>
      <c r="C329" s="662"/>
      <c r="D329" s="973"/>
      <c r="F329" s="13"/>
      <c r="G329" s="4"/>
      <c r="H329" s="20"/>
      <c r="I329" s="19"/>
      <c r="L329" s="24"/>
      <c r="N329" s="24"/>
      <c r="O329" s="24"/>
      <c r="P329" s="24"/>
    </row>
    <row r="330" spans="1:17" ht="15.75" customHeight="1" x14ac:dyDescent="0.2">
      <c r="A330" s="16"/>
      <c r="B330" s="1739" t="s">
        <v>114</v>
      </c>
      <c r="C330" s="1739"/>
      <c r="D330" s="1739"/>
      <c r="E330" s="1739"/>
      <c r="J330" s="19"/>
      <c r="N330" s="24"/>
      <c r="O330" s="24"/>
      <c r="P330" s="24"/>
    </row>
    <row r="331" spans="1:17" ht="15" customHeight="1" x14ac:dyDescent="0.2">
      <c r="A331" s="16"/>
      <c r="B331" s="1739"/>
      <c r="C331" s="1739"/>
      <c r="D331" s="1739"/>
      <c r="E331" s="1739"/>
      <c r="J331" s="19"/>
      <c r="N331" s="24"/>
      <c r="O331" s="24"/>
      <c r="P331" s="24"/>
    </row>
    <row r="332" spans="1:17" ht="15.75" customHeight="1" x14ac:dyDescent="0.2">
      <c r="B332" s="1739"/>
      <c r="C332" s="1739"/>
      <c r="D332" s="1739"/>
      <c r="E332" s="1739"/>
      <c r="F332" s="30"/>
      <c r="G332" s="30"/>
      <c r="H332" s="30"/>
      <c r="I332" s="27"/>
      <c r="J332" s="155"/>
      <c r="K332" s="4"/>
      <c r="N332" s="24"/>
      <c r="O332" s="24"/>
      <c r="P332" s="24"/>
    </row>
    <row r="333" spans="1:17" ht="15.75" customHeight="1" x14ac:dyDescent="0.2">
      <c r="B333" s="824"/>
      <c r="C333" s="824"/>
      <c r="D333" s="824"/>
      <c r="E333" s="824"/>
      <c r="F333" s="30"/>
      <c r="G333" s="30"/>
      <c r="H333" s="30"/>
      <c r="I333" s="27"/>
      <c r="J333" s="155"/>
      <c r="K333" s="4"/>
      <c r="P333" s="27"/>
      <c r="Q333" s="25"/>
    </row>
    <row r="334" spans="1:17" ht="15.75" customHeight="1" x14ac:dyDescent="0.2">
      <c r="B334" s="824"/>
      <c r="C334" s="824"/>
      <c r="D334" s="824"/>
      <c r="E334" s="1187"/>
      <c r="F334" s="30"/>
      <c r="G334" s="30"/>
      <c r="H334" s="30"/>
      <c r="I334" s="27"/>
      <c r="J334" s="155"/>
      <c r="K334" s="4"/>
      <c r="P334" s="27"/>
      <c r="Q334" s="25"/>
    </row>
    <row r="335" spans="1:17" ht="15.75" customHeight="1" x14ac:dyDescent="0.2">
      <c r="B335" s="824"/>
      <c r="C335" s="824"/>
      <c r="D335" s="824"/>
      <c r="E335" s="824"/>
      <c r="F335" s="30"/>
      <c r="G335" s="30"/>
      <c r="H335" s="30"/>
      <c r="I335" s="27"/>
      <c r="J335" s="155"/>
      <c r="K335" s="4"/>
      <c r="P335" s="27"/>
      <c r="Q335" s="25"/>
    </row>
    <row r="336" spans="1:17" ht="15.75" customHeight="1" x14ac:dyDescent="0.2">
      <c r="B336" s="824"/>
      <c r="C336" s="824"/>
      <c r="D336" s="824"/>
      <c r="E336" s="824"/>
      <c r="F336" s="30"/>
      <c r="G336" s="30"/>
      <c r="H336" s="30"/>
      <c r="I336" s="27"/>
      <c r="J336" s="155"/>
      <c r="K336" s="4"/>
      <c r="P336" s="27"/>
      <c r="Q336" s="25"/>
    </row>
    <row r="337" spans="1:25" ht="26.25" customHeight="1" x14ac:dyDescent="0.2">
      <c r="A337" s="30"/>
      <c r="B337" s="1702" t="s">
        <v>288</v>
      </c>
      <c r="C337" s="1702"/>
      <c r="D337" s="1702"/>
      <c r="E337" s="1702"/>
      <c r="F337" s="27"/>
      <c r="G337" s="155"/>
      <c r="M337" s="482"/>
      <c r="Q337" s="25"/>
      <c r="R337" s="25"/>
      <c r="S337" s="25"/>
      <c r="T337" s="25"/>
      <c r="U337" s="25"/>
      <c r="V337" s="25"/>
      <c r="W337" s="368"/>
    </row>
    <row r="338" spans="1:25" ht="15.75" customHeight="1" x14ac:dyDescent="0.2">
      <c r="A338" s="30"/>
      <c r="B338" s="661"/>
      <c r="C338" s="662"/>
      <c r="D338" s="662"/>
      <c r="M338" s="482"/>
      <c r="Q338" s="1719"/>
      <c r="R338" s="163"/>
      <c r="S338" s="163"/>
      <c r="T338" s="163"/>
      <c r="U338" s="163"/>
      <c r="V338" s="163"/>
      <c r="W338" s="368"/>
      <c r="X338" s="1720"/>
      <c r="Y338" s="1720"/>
    </row>
    <row r="339" spans="1:25" ht="15.75" customHeight="1" x14ac:dyDescent="0.2">
      <c r="A339" s="16"/>
      <c r="C339" s="1690" t="s">
        <v>1577</v>
      </c>
      <c r="D339" s="1726"/>
      <c r="E339" s="1726"/>
      <c r="F339" s="1726"/>
      <c r="G339" s="1726"/>
      <c r="H339" s="1691"/>
      <c r="J339" s="2"/>
      <c r="K339" s="1729" t="s">
        <v>1578</v>
      </c>
      <c r="L339" s="1730"/>
      <c r="M339" s="1730"/>
      <c r="N339" s="1731"/>
      <c r="O339" s="167"/>
      <c r="Q339" s="1719"/>
      <c r="R339" s="163"/>
      <c r="S339" s="163"/>
      <c r="T339" s="163"/>
      <c r="U339" s="163"/>
      <c r="V339" s="163"/>
      <c r="W339" s="420"/>
      <c r="X339" s="421"/>
      <c r="Y339" s="421"/>
    </row>
    <row r="340" spans="1:25" s="34" customFormat="1" ht="24.6" customHeight="1" x14ac:dyDescent="0.2">
      <c r="A340" s="48"/>
      <c r="B340" s="485"/>
      <c r="C340" s="1715" t="s">
        <v>1575</v>
      </c>
      <c r="D340" s="1716"/>
      <c r="E340" s="1716"/>
      <c r="F340" s="1724" t="s">
        <v>1576</v>
      </c>
      <c r="G340" s="1717"/>
      <c r="H340" s="1718"/>
      <c r="I340" s="20"/>
      <c r="J340" s="485"/>
      <c r="K340" s="1724" t="s">
        <v>1579</v>
      </c>
      <c r="L340" s="1718"/>
      <c r="M340" s="1724" t="s">
        <v>1580</v>
      </c>
      <c r="N340" s="1718"/>
      <c r="O340" s="167"/>
      <c r="Q340" s="163"/>
      <c r="R340" s="163"/>
      <c r="S340" s="163"/>
      <c r="T340" s="163"/>
      <c r="U340" s="163"/>
      <c r="V340" s="163"/>
      <c r="W340" s="422"/>
      <c r="X340" s="423"/>
      <c r="Y340" s="423"/>
    </row>
    <row r="341" spans="1:25" x14ac:dyDescent="0.2">
      <c r="A341" s="16"/>
      <c r="B341" s="643" t="s">
        <v>48</v>
      </c>
      <c r="C341" s="643" t="s">
        <v>388</v>
      </c>
      <c r="D341" s="643" t="s">
        <v>49</v>
      </c>
      <c r="E341" s="864" t="s">
        <v>387</v>
      </c>
      <c r="F341" s="42" t="s">
        <v>30</v>
      </c>
      <c r="G341" s="42" t="s">
        <v>49</v>
      </c>
      <c r="H341" s="323" t="s">
        <v>387</v>
      </c>
      <c r="J341" s="643" t="s">
        <v>48</v>
      </c>
      <c r="K341" s="643" t="s">
        <v>252</v>
      </c>
      <c r="L341" s="643" t="s">
        <v>49</v>
      </c>
      <c r="M341" s="643" t="s">
        <v>30</v>
      </c>
      <c r="N341" s="980" t="s">
        <v>49</v>
      </c>
      <c r="O341" s="167"/>
      <c r="P341" s="164"/>
      <c r="Q341" s="164"/>
      <c r="R341" s="164"/>
      <c r="S341" s="164"/>
      <c r="T341" s="164"/>
      <c r="U341" s="164"/>
      <c r="V341" s="424"/>
      <c r="W341" s="425"/>
      <c r="X341" s="426"/>
    </row>
    <row r="342" spans="1:25" s="43" customFormat="1" x14ac:dyDescent="0.2">
      <c r="A342" s="40"/>
      <c r="B342" s="891" t="s">
        <v>50</v>
      </c>
      <c r="C342" s="892">
        <v>875</v>
      </c>
      <c r="D342" s="1366">
        <f>8822354404.52/1000000</f>
        <v>8822.3544045199997</v>
      </c>
      <c r="E342" s="893">
        <f>C342/$C$367</f>
        <v>0.26252625262526252</v>
      </c>
      <c r="F342" s="892">
        <v>1065</v>
      </c>
      <c r="G342" s="1366">
        <f>10326946096.3/1000000</f>
        <v>10326.9460963</v>
      </c>
      <c r="H342" s="893">
        <f t="shared" ref="H342:H366" si="11">F342/$F$367</f>
        <v>0.2472718829811934</v>
      </c>
      <c r="J342" s="891" t="s">
        <v>50</v>
      </c>
      <c r="K342" s="892">
        <v>849</v>
      </c>
      <c r="L342" s="1366">
        <v>8673065136.6300011</v>
      </c>
      <c r="M342" s="892">
        <v>1008</v>
      </c>
      <c r="N342" s="1452">
        <v>9857625343.7199993</v>
      </c>
      <c r="P342" s="165"/>
      <c r="Q342" s="165"/>
      <c r="R342" s="165"/>
      <c r="S342" s="165"/>
      <c r="T342" s="165"/>
      <c r="U342" s="165"/>
      <c r="V342" s="427"/>
      <c r="W342" s="428"/>
      <c r="X342" s="429"/>
      <c r="Y342" s="319"/>
    </row>
    <row r="343" spans="1:25" s="43" customFormat="1" x14ac:dyDescent="0.2">
      <c r="A343" s="40"/>
      <c r="B343" s="891" t="s">
        <v>51</v>
      </c>
      <c r="C343" s="892">
        <v>1059</v>
      </c>
      <c r="D343" s="1366">
        <f>15952324843.19/1000000</f>
        <v>15952.324843190001</v>
      </c>
      <c r="E343" s="893">
        <f>C343/$C$367</f>
        <v>0.31773177317731771</v>
      </c>
      <c r="F343" s="892">
        <v>1119</v>
      </c>
      <c r="G343" s="1366">
        <f>15802705047.25/1000000</f>
        <v>15802.70504725</v>
      </c>
      <c r="H343" s="893">
        <f t="shared" si="11"/>
        <v>0.25980961225911309</v>
      </c>
      <c r="J343" s="891" t="s">
        <v>51</v>
      </c>
      <c r="K343" s="892">
        <v>780</v>
      </c>
      <c r="L343" s="1366">
        <v>9814161066.3800011</v>
      </c>
      <c r="M343" s="892">
        <v>982</v>
      </c>
      <c r="N343" s="1452">
        <v>13351821383.49</v>
      </c>
      <c r="P343" s="165"/>
      <c r="Q343" s="165"/>
      <c r="R343" s="165"/>
      <c r="S343" s="165"/>
      <c r="T343" s="165"/>
      <c r="U343" s="165"/>
      <c r="V343" s="427"/>
      <c r="W343" s="428"/>
      <c r="X343" s="429"/>
      <c r="Y343" s="319"/>
    </row>
    <row r="344" spans="1:25" s="43" customFormat="1" x14ac:dyDescent="0.2">
      <c r="A344" s="40"/>
      <c r="B344" s="891" t="s">
        <v>52</v>
      </c>
      <c r="C344" s="892">
        <v>22</v>
      </c>
      <c r="D344" s="1366">
        <f>405422255.47/1000000</f>
        <v>405.42225547000004</v>
      </c>
      <c r="E344" s="893">
        <f t="shared" ref="E344:E366" si="12">C344/$C$367</f>
        <v>6.6006600660066007E-3</v>
      </c>
      <c r="F344" s="892">
        <v>14</v>
      </c>
      <c r="G344" s="1366">
        <f>289649322.39/1000000</f>
        <v>289.64932239000001</v>
      </c>
      <c r="H344" s="893">
        <f>F344/$F$367</f>
        <v>3.2505224053865798E-3</v>
      </c>
      <c r="J344" s="891" t="s">
        <v>52</v>
      </c>
      <c r="K344" s="892">
        <v>23</v>
      </c>
      <c r="L344" s="1366">
        <v>399866937.19</v>
      </c>
      <c r="M344" s="892">
        <v>19</v>
      </c>
      <c r="N344" s="1452">
        <v>282789651.19</v>
      </c>
      <c r="O344" s="165"/>
      <c r="P344" s="165"/>
      <c r="Q344" s="165"/>
      <c r="R344" s="165"/>
      <c r="S344" s="165"/>
      <c r="T344" s="165"/>
      <c r="U344" s="165"/>
      <c r="V344" s="427"/>
      <c r="W344" s="428"/>
      <c r="X344" s="429"/>
      <c r="Y344" s="319"/>
    </row>
    <row r="345" spans="1:25" s="43" customFormat="1" x14ac:dyDescent="0.2">
      <c r="A345" s="40"/>
      <c r="B345" s="891" t="s">
        <v>53</v>
      </c>
      <c r="C345" s="892">
        <v>128</v>
      </c>
      <c r="D345" s="1366">
        <f>2034323863.47/1000000</f>
        <v>2034.3238634700001</v>
      </c>
      <c r="E345" s="893">
        <f t="shared" si="12"/>
        <v>3.8403840384038407E-2</v>
      </c>
      <c r="F345" s="892">
        <v>163</v>
      </c>
      <c r="G345" s="1366">
        <f>2350053076.8/1000000</f>
        <v>2350.0530768000003</v>
      </c>
      <c r="H345" s="893">
        <f t="shared" si="11"/>
        <v>3.7845368005572325E-2</v>
      </c>
      <c r="J345" s="891" t="s">
        <v>53</v>
      </c>
      <c r="K345" s="892">
        <v>29</v>
      </c>
      <c r="L345" s="1366">
        <v>289621265.24000001</v>
      </c>
      <c r="M345" s="892">
        <v>118</v>
      </c>
      <c r="N345" s="1452">
        <v>1770971923.3900001</v>
      </c>
      <c r="O345" s="167"/>
      <c r="P345" s="167"/>
      <c r="Q345" s="167"/>
      <c r="R345" s="167"/>
      <c r="S345" s="167"/>
      <c r="T345" s="167"/>
      <c r="U345" s="167"/>
      <c r="V345" s="427"/>
      <c r="W345" s="428"/>
      <c r="X345" s="429"/>
      <c r="Y345" s="319"/>
    </row>
    <row r="346" spans="1:25" s="43" customFormat="1" x14ac:dyDescent="0.2">
      <c r="A346" s="40"/>
      <c r="B346" s="891" t="s">
        <v>54</v>
      </c>
      <c r="C346" s="892">
        <v>12</v>
      </c>
      <c r="D346" s="1366">
        <f>100945000/1000000</f>
        <v>100.94499999999999</v>
      </c>
      <c r="E346" s="893">
        <f t="shared" si="12"/>
        <v>3.6003600360036002E-3</v>
      </c>
      <c r="F346" s="892">
        <v>14</v>
      </c>
      <c r="G346" s="1366">
        <f>112155000/1000000</f>
        <v>112.155</v>
      </c>
      <c r="H346" s="893">
        <f t="shared" si="11"/>
        <v>3.2505224053865798E-3</v>
      </c>
      <c r="J346" s="891" t="s">
        <v>54</v>
      </c>
      <c r="K346" s="892">
        <v>9</v>
      </c>
      <c r="L346" s="1366">
        <v>72847000</v>
      </c>
      <c r="M346" s="892">
        <v>18</v>
      </c>
      <c r="N346" s="1452">
        <v>141683000</v>
      </c>
      <c r="O346" s="167"/>
      <c r="P346" s="167"/>
      <c r="Q346" s="167"/>
      <c r="R346" s="167"/>
      <c r="S346" s="167"/>
      <c r="T346" s="167"/>
      <c r="U346" s="167"/>
      <c r="V346" s="427"/>
      <c r="W346" s="428"/>
      <c r="X346" s="429"/>
      <c r="Y346" s="319"/>
    </row>
    <row r="347" spans="1:25" s="43" customFormat="1" x14ac:dyDescent="0.2">
      <c r="A347" s="40"/>
      <c r="B347" s="891" t="s">
        <v>55</v>
      </c>
      <c r="C347" s="892">
        <v>117</v>
      </c>
      <c r="D347" s="1366">
        <f>950112000/1000000</f>
        <v>950.11199999999997</v>
      </c>
      <c r="E347" s="893">
        <f t="shared" si="12"/>
        <v>3.5103510351035101E-2</v>
      </c>
      <c r="F347" s="892">
        <v>125</v>
      </c>
      <c r="G347" s="1366">
        <f>1129630831.94/1000000</f>
        <v>1129.63083194</v>
      </c>
      <c r="H347" s="893">
        <f t="shared" si="11"/>
        <v>2.9022521476665893E-2</v>
      </c>
      <c r="J347" s="891" t="s">
        <v>55</v>
      </c>
      <c r="K347" s="892">
        <v>63</v>
      </c>
      <c r="L347" s="1366">
        <v>555956684.49000001</v>
      </c>
      <c r="M347" s="892">
        <v>75</v>
      </c>
      <c r="N347" s="1452">
        <v>652540975.56999993</v>
      </c>
      <c r="O347" s="165"/>
      <c r="P347" s="165"/>
      <c r="Q347" s="165"/>
      <c r="R347" s="165"/>
      <c r="S347" s="165"/>
      <c r="T347" s="165"/>
      <c r="U347" s="165"/>
      <c r="V347" s="427"/>
      <c r="W347" s="428"/>
      <c r="X347" s="429"/>
      <c r="Y347" s="319"/>
    </row>
    <row r="348" spans="1:25" s="43" customFormat="1" x14ac:dyDescent="0.2">
      <c r="A348" s="40"/>
      <c r="B348" s="891" t="s">
        <v>113</v>
      </c>
      <c r="C348" s="892">
        <v>271</v>
      </c>
      <c r="D348" s="1366">
        <f>2810783744.24/1000000</f>
        <v>2810.7837442399996</v>
      </c>
      <c r="E348" s="893">
        <f t="shared" si="12"/>
        <v>8.1308130813081303E-2</v>
      </c>
      <c r="F348" s="892">
        <v>324</v>
      </c>
      <c r="G348" s="1366">
        <f>3379697014.35/1000000</f>
        <v>3379.6970143499998</v>
      </c>
      <c r="H348" s="893">
        <f t="shared" si="11"/>
        <v>7.5226375667517997E-2</v>
      </c>
      <c r="J348" s="891" t="s">
        <v>113</v>
      </c>
      <c r="K348" s="892">
        <v>90</v>
      </c>
      <c r="L348" s="1366">
        <v>1113572865.5</v>
      </c>
      <c r="M348" s="892">
        <v>231</v>
      </c>
      <c r="N348" s="1452">
        <v>2555916352.29</v>
      </c>
      <c r="O348" s="165"/>
      <c r="P348" s="165"/>
      <c r="Q348" s="165"/>
      <c r="R348" s="165"/>
      <c r="S348" s="165"/>
      <c r="T348" s="165"/>
      <c r="U348" s="165"/>
      <c r="V348" s="427"/>
      <c r="W348" s="428"/>
      <c r="X348" s="429"/>
      <c r="Y348" s="319"/>
    </row>
    <row r="349" spans="1:25" s="43" customFormat="1" x14ac:dyDescent="0.2">
      <c r="A349" s="40"/>
      <c r="B349" s="891" t="s">
        <v>289</v>
      </c>
      <c r="C349" s="892">
        <v>208</v>
      </c>
      <c r="D349" s="1366">
        <f>3413697973.47/1000000</f>
        <v>3413.6979734699999</v>
      </c>
      <c r="E349" s="893">
        <f t="shared" si="12"/>
        <v>6.2406240624062408E-2</v>
      </c>
      <c r="F349" s="892">
        <v>252</v>
      </c>
      <c r="G349" s="1366">
        <f>4233424321.98/1000000</f>
        <v>4233.4243219800001</v>
      </c>
      <c r="H349" s="893">
        <f t="shared" si="11"/>
        <v>5.8509403296958439E-2</v>
      </c>
      <c r="J349" s="891" t="s">
        <v>289</v>
      </c>
      <c r="K349" s="892">
        <v>103</v>
      </c>
      <c r="L349" s="1366">
        <v>1292175364.0599999</v>
      </c>
      <c r="M349" s="892">
        <v>295</v>
      </c>
      <c r="N349" s="1452">
        <v>3788303794.96</v>
      </c>
      <c r="O349" s="165"/>
      <c r="P349" s="165"/>
      <c r="Q349" s="165"/>
      <c r="R349" s="165"/>
      <c r="S349" s="165"/>
      <c r="T349" s="165"/>
      <c r="U349" s="165"/>
      <c r="V349" s="427"/>
      <c r="W349" s="428"/>
      <c r="X349" s="429"/>
      <c r="Y349" s="319"/>
    </row>
    <row r="350" spans="1:25" s="43" customFormat="1" x14ac:dyDescent="0.2">
      <c r="A350" s="40"/>
      <c r="B350" s="891" t="s">
        <v>56</v>
      </c>
      <c r="C350" s="892">
        <v>157</v>
      </c>
      <c r="D350" s="1366">
        <f>2882981229.54/1000000</f>
        <v>2882.9812295400002</v>
      </c>
      <c r="E350" s="893">
        <f t="shared" si="12"/>
        <v>4.7104710471047105E-2</v>
      </c>
      <c r="F350" s="892">
        <v>252</v>
      </c>
      <c r="G350" s="1366">
        <f>3691758386.55/1000000</f>
        <v>3691.7583865500001</v>
      </c>
      <c r="H350" s="893">
        <f t="shared" si="11"/>
        <v>5.8509403296958439E-2</v>
      </c>
      <c r="J350" s="891" t="s">
        <v>56</v>
      </c>
      <c r="K350" s="892">
        <v>171</v>
      </c>
      <c r="L350" s="1366">
        <v>2139826951.0699999</v>
      </c>
      <c r="M350" s="892">
        <v>246</v>
      </c>
      <c r="N350" s="1452">
        <v>3280483762.9699998</v>
      </c>
      <c r="O350" s="165"/>
      <c r="P350" s="165"/>
      <c r="Q350" s="165"/>
      <c r="R350" s="165"/>
      <c r="S350" s="165"/>
      <c r="T350" s="165"/>
      <c r="U350" s="165"/>
      <c r="V350" s="427"/>
      <c r="W350" s="428"/>
      <c r="X350" s="429"/>
      <c r="Y350" s="319"/>
    </row>
    <row r="351" spans="1:25" s="43" customFormat="1" x14ac:dyDescent="0.2">
      <c r="A351" s="40"/>
      <c r="B351" s="891" t="s">
        <v>290</v>
      </c>
      <c r="C351" s="892">
        <v>103</v>
      </c>
      <c r="D351" s="1366">
        <f>1334685003.32/1000000</f>
        <v>1334.6850033199999</v>
      </c>
      <c r="E351" s="893">
        <f t="shared" si="12"/>
        <v>3.0903090309030903E-2</v>
      </c>
      <c r="F351" s="892">
        <v>156</v>
      </c>
      <c r="G351" s="1366">
        <f>1817301617.84/1000000</f>
        <v>1817.3016178399998</v>
      </c>
      <c r="H351" s="893">
        <f t="shared" si="11"/>
        <v>3.6220106802879036E-2</v>
      </c>
      <c r="J351" s="891" t="s">
        <v>290</v>
      </c>
      <c r="K351" s="892">
        <v>37</v>
      </c>
      <c r="L351" s="1366">
        <v>458103302.47000003</v>
      </c>
      <c r="M351" s="892">
        <v>116</v>
      </c>
      <c r="N351" s="1452">
        <v>1158116987.78</v>
      </c>
      <c r="O351" s="165"/>
      <c r="P351" s="165"/>
      <c r="Q351" s="165"/>
      <c r="R351" s="165"/>
      <c r="S351" s="165"/>
      <c r="T351" s="165"/>
      <c r="U351" s="165"/>
      <c r="V351" s="427"/>
      <c r="W351" s="428"/>
      <c r="X351" s="429"/>
      <c r="Y351" s="319"/>
    </row>
    <row r="352" spans="1:25" s="43" customFormat="1" x14ac:dyDescent="0.2">
      <c r="A352" s="40"/>
      <c r="B352" s="891" t="s">
        <v>291</v>
      </c>
      <c r="C352" s="892">
        <v>0</v>
      </c>
      <c r="D352" s="981">
        <v>0</v>
      </c>
      <c r="E352" s="893">
        <f t="shared" si="12"/>
        <v>0</v>
      </c>
      <c r="F352" s="892">
        <v>0</v>
      </c>
      <c r="G352" s="1366">
        <v>0</v>
      </c>
      <c r="H352" s="893">
        <f t="shared" si="11"/>
        <v>0</v>
      </c>
      <c r="J352" s="891" t="s">
        <v>291</v>
      </c>
      <c r="K352" s="892">
        <v>83</v>
      </c>
      <c r="L352" s="1366">
        <v>869666127.19000006</v>
      </c>
      <c r="M352" s="892">
        <v>36</v>
      </c>
      <c r="N352" s="1452">
        <v>332862028.52999997</v>
      </c>
      <c r="O352" s="165"/>
      <c r="P352" s="165"/>
      <c r="Q352" s="165"/>
      <c r="R352" s="165"/>
      <c r="S352" s="165"/>
      <c r="T352" s="165"/>
      <c r="U352" s="165"/>
      <c r="V352" s="427"/>
      <c r="W352" s="428"/>
      <c r="X352" s="429"/>
      <c r="Y352" s="319"/>
    </row>
    <row r="353" spans="1:17" s="43" customFormat="1" x14ac:dyDescent="0.2">
      <c r="A353" s="40"/>
      <c r="B353" s="891" t="s">
        <v>71</v>
      </c>
      <c r="C353" s="892">
        <v>11</v>
      </c>
      <c r="D353" s="1366">
        <f>102582000/1000000</f>
        <v>102.58199999999999</v>
      </c>
      <c r="E353" s="893">
        <f t="shared" si="12"/>
        <v>3.3003300330033004E-3</v>
      </c>
      <c r="F353" s="892">
        <v>13</v>
      </c>
      <c r="G353" s="1366">
        <f>161782181.44/1000000</f>
        <v>161.78218143999999</v>
      </c>
      <c r="H353" s="893">
        <f t="shared" si="11"/>
        <v>3.018342233573253E-3</v>
      </c>
      <c r="J353" s="891" t="s">
        <v>71</v>
      </c>
      <c r="K353" s="892">
        <v>11</v>
      </c>
      <c r="L353" s="1366">
        <v>111600000</v>
      </c>
      <c r="M353" s="892">
        <v>13</v>
      </c>
      <c r="N353" s="982">
        <v>120405000</v>
      </c>
      <c r="O353" s="165"/>
      <c r="P353" s="165"/>
      <c r="Q353" s="165"/>
    </row>
    <row r="354" spans="1:17" s="43" customFormat="1" x14ac:dyDescent="0.2">
      <c r="A354" s="40"/>
      <c r="B354" s="891" t="s">
        <v>292</v>
      </c>
      <c r="C354" s="892">
        <v>6</v>
      </c>
      <c r="D354" s="1366">
        <f>54528000/1000000</f>
        <v>54.527999999999999</v>
      </c>
      <c r="E354" s="893">
        <f t="shared" si="12"/>
        <v>1.8001800180018001E-3</v>
      </c>
      <c r="F354" s="892">
        <v>14</v>
      </c>
      <c r="G354" s="1366">
        <f>138436000/1000000</f>
        <v>138.43600000000001</v>
      </c>
      <c r="H354" s="893">
        <f t="shared" si="11"/>
        <v>3.2505224053865798E-3</v>
      </c>
      <c r="J354" s="891" t="s">
        <v>292</v>
      </c>
      <c r="K354" s="892">
        <v>4</v>
      </c>
      <c r="L354" s="1366">
        <v>34601000</v>
      </c>
      <c r="M354" s="892">
        <v>24</v>
      </c>
      <c r="N354" s="1452">
        <v>203991000</v>
      </c>
      <c r="O354" s="165"/>
      <c r="P354" s="631"/>
      <c r="Q354" s="165"/>
    </row>
    <row r="355" spans="1:17" s="43" customFormat="1" x14ac:dyDescent="0.2">
      <c r="A355" s="40"/>
      <c r="B355" s="891" t="s">
        <v>293</v>
      </c>
      <c r="C355" s="892">
        <v>54</v>
      </c>
      <c r="D355" s="1366">
        <f>555513303.75/1000000</f>
        <v>555.51330374999998</v>
      </c>
      <c r="E355" s="893">
        <f t="shared" si="12"/>
        <v>1.6201620162016202E-2</v>
      </c>
      <c r="F355" s="892">
        <v>164</v>
      </c>
      <c r="G355" s="1366">
        <f>1642280537.97/1000000</f>
        <v>1642.2805379700001</v>
      </c>
      <c r="H355" s="893">
        <f t="shared" si="11"/>
        <v>3.8077548177385651E-2</v>
      </c>
      <c r="J355" s="891" t="s">
        <v>293</v>
      </c>
      <c r="K355" s="892">
        <v>43</v>
      </c>
      <c r="L355" s="1366">
        <v>492496530.48000002</v>
      </c>
      <c r="M355" s="892">
        <v>111</v>
      </c>
      <c r="N355" s="1452">
        <v>1038932570.03</v>
      </c>
      <c r="O355" s="165"/>
      <c r="P355" s="631"/>
      <c r="Q355" s="165"/>
    </row>
    <row r="356" spans="1:17" s="43" customFormat="1" x14ac:dyDescent="0.2">
      <c r="A356" s="40"/>
      <c r="B356" s="891" t="s">
        <v>124</v>
      </c>
      <c r="C356" s="892">
        <v>56</v>
      </c>
      <c r="D356" s="1366">
        <f>639521503.41/1000000</f>
        <v>639.52150340999992</v>
      </c>
      <c r="E356" s="893">
        <f t="shared" si="12"/>
        <v>1.6801680168016801E-2</v>
      </c>
      <c r="F356" s="892">
        <v>173</v>
      </c>
      <c r="G356" s="1366">
        <f>1725949846.2/1000000</f>
        <v>1725.9498462000001</v>
      </c>
      <c r="H356" s="893">
        <f t="shared" si="11"/>
        <v>4.0167169723705598E-2</v>
      </c>
      <c r="J356" s="891" t="s">
        <v>124</v>
      </c>
      <c r="K356" s="892">
        <v>74</v>
      </c>
      <c r="L356" s="981">
        <v>691513000</v>
      </c>
      <c r="M356" s="892">
        <v>156</v>
      </c>
      <c r="N356" s="1452">
        <v>1374468000</v>
      </c>
      <c r="O356" s="165"/>
      <c r="P356" s="165"/>
      <c r="Q356" s="165"/>
    </row>
    <row r="357" spans="1:17" s="43" customFormat="1" x14ac:dyDescent="0.2">
      <c r="A357" s="40"/>
      <c r="B357" s="891" t="s">
        <v>812</v>
      </c>
      <c r="C357" s="892">
        <v>54</v>
      </c>
      <c r="D357" s="1366">
        <f>637169080.46/1000000</f>
        <v>637.16908046000003</v>
      </c>
      <c r="E357" s="893">
        <f t="shared" si="12"/>
        <v>1.6201620162016202E-2</v>
      </c>
      <c r="F357" s="892">
        <v>173</v>
      </c>
      <c r="G357" s="1366">
        <f>1759140860.19/1000000</f>
        <v>1759.14086019</v>
      </c>
      <c r="H357" s="893">
        <f t="shared" si="11"/>
        <v>4.0167169723705598E-2</v>
      </c>
      <c r="J357" s="891" t="s">
        <v>344</v>
      </c>
      <c r="K357" s="892">
        <v>23</v>
      </c>
      <c r="L357" s="1452">
        <v>287075726.51999998</v>
      </c>
      <c r="M357" s="892">
        <v>71</v>
      </c>
      <c r="N357" s="1452">
        <v>702439384.49000001</v>
      </c>
      <c r="O357" s="165"/>
      <c r="P357" s="165"/>
      <c r="Q357" s="165"/>
    </row>
    <row r="358" spans="1:17" s="43" customFormat="1" x14ac:dyDescent="0.2">
      <c r="A358" s="40"/>
      <c r="B358" s="891" t="s">
        <v>330</v>
      </c>
      <c r="C358" s="892">
        <v>3</v>
      </c>
      <c r="D358" s="1366">
        <f>27821000/1000000</f>
        <v>27.821000000000002</v>
      </c>
      <c r="E358" s="893">
        <f t="shared" si="12"/>
        <v>9.0009000900090005E-4</v>
      </c>
      <c r="F358" s="892">
        <v>5</v>
      </c>
      <c r="G358" s="1366">
        <f>45701000/1000000</f>
        <v>45.701000000000001</v>
      </c>
      <c r="H358" s="893">
        <f t="shared" si="11"/>
        <v>1.1609008590666356E-3</v>
      </c>
      <c r="J358" s="891" t="s">
        <v>294</v>
      </c>
      <c r="K358" s="892">
        <v>0</v>
      </c>
      <c r="L358" s="981">
        <v>0</v>
      </c>
      <c r="M358" s="892">
        <v>3</v>
      </c>
      <c r="N358" s="1452">
        <v>25440000</v>
      </c>
      <c r="P358" s="147"/>
      <c r="Q358" s="147"/>
    </row>
    <row r="359" spans="1:17" s="43" customFormat="1" x14ac:dyDescent="0.2">
      <c r="A359" s="40"/>
      <c r="B359" s="1103" t="s">
        <v>802</v>
      </c>
      <c r="C359" s="1104">
        <v>2</v>
      </c>
      <c r="D359" s="1366">
        <f>17923000/1000000</f>
        <v>17.922999999999998</v>
      </c>
      <c r="E359" s="893">
        <f t="shared" si="12"/>
        <v>6.0006000600060011E-4</v>
      </c>
      <c r="F359" s="1104">
        <v>4</v>
      </c>
      <c r="G359" s="1366">
        <f>36281000/1000000</f>
        <v>36.280999999999999</v>
      </c>
      <c r="H359" s="893">
        <f t="shared" si="11"/>
        <v>9.2872068725330858E-4</v>
      </c>
      <c r="J359" s="1103" t="s">
        <v>622</v>
      </c>
      <c r="K359" s="1104">
        <v>6</v>
      </c>
      <c r="L359" s="1105">
        <v>54086000</v>
      </c>
      <c r="M359" s="1104">
        <v>9</v>
      </c>
      <c r="N359" s="1453">
        <v>79517000</v>
      </c>
      <c r="P359" s="147"/>
      <c r="Q359" s="147"/>
    </row>
    <row r="360" spans="1:17" s="43" customFormat="1" x14ac:dyDescent="0.2">
      <c r="A360" s="40"/>
      <c r="B360" s="891" t="s">
        <v>118</v>
      </c>
      <c r="C360" s="892">
        <v>0</v>
      </c>
      <c r="D360" s="1366">
        <v>0</v>
      </c>
      <c r="E360" s="893">
        <f t="shared" si="12"/>
        <v>0</v>
      </c>
      <c r="F360" s="892">
        <v>0</v>
      </c>
      <c r="G360" s="1366">
        <v>0</v>
      </c>
      <c r="H360" s="893">
        <f t="shared" si="11"/>
        <v>0</v>
      </c>
      <c r="J360" s="891" t="s">
        <v>118</v>
      </c>
      <c r="K360" s="892">
        <v>3</v>
      </c>
      <c r="L360" s="1366">
        <v>54332394.960000001</v>
      </c>
      <c r="M360" s="892">
        <v>7</v>
      </c>
      <c r="N360" s="1452">
        <v>76313592.460000008</v>
      </c>
      <c r="P360" s="147"/>
      <c r="Q360" s="147"/>
    </row>
    <row r="361" spans="1:17" s="43" customFormat="1" x14ac:dyDescent="0.2">
      <c r="A361" s="40"/>
      <c r="B361" s="891" t="s">
        <v>244</v>
      </c>
      <c r="C361" s="892">
        <v>0</v>
      </c>
      <c r="D361" s="1366">
        <v>0</v>
      </c>
      <c r="E361" s="893">
        <f t="shared" si="12"/>
        <v>0</v>
      </c>
      <c r="F361" s="892">
        <v>0</v>
      </c>
      <c r="G361" s="1366">
        <v>0</v>
      </c>
      <c r="H361" s="893">
        <f t="shared" si="11"/>
        <v>0</v>
      </c>
      <c r="J361" s="891" t="s">
        <v>244</v>
      </c>
      <c r="K361" s="892">
        <v>0</v>
      </c>
      <c r="L361" s="982">
        <v>0</v>
      </c>
      <c r="M361" s="892">
        <v>1</v>
      </c>
      <c r="N361" s="1452">
        <v>5605000</v>
      </c>
      <c r="P361" s="147"/>
      <c r="Q361" s="147"/>
    </row>
    <row r="362" spans="1:17" s="43" customFormat="1" x14ac:dyDescent="0.2">
      <c r="A362" s="40"/>
      <c r="B362" s="891" t="s">
        <v>320</v>
      </c>
      <c r="C362" s="892">
        <v>0</v>
      </c>
      <c r="D362" s="1366">
        <v>0</v>
      </c>
      <c r="E362" s="893">
        <f t="shared" si="12"/>
        <v>0</v>
      </c>
      <c r="F362" s="892">
        <v>0</v>
      </c>
      <c r="G362" s="1366">
        <v>0</v>
      </c>
      <c r="H362" s="893">
        <f t="shared" si="11"/>
        <v>0</v>
      </c>
      <c r="J362" s="891" t="s">
        <v>284</v>
      </c>
      <c r="K362" s="892">
        <v>0</v>
      </c>
      <c r="L362" s="981">
        <v>0</v>
      </c>
      <c r="M362" s="892">
        <v>0</v>
      </c>
      <c r="N362" s="982">
        <v>0</v>
      </c>
      <c r="P362" s="166"/>
      <c r="Q362" s="166"/>
    </row>
    <row r="363" spans="1:17" s="43" customFormat="1" x14ac:dyDescent="0.2">
      <c r="A363" s="40"/>
      <c r="B363" s="891" t="s">
        <v>813</v>
      </c>
      <c r="C363" s="892">
        <v>0</v>
      </c>
      <c r="D363" s="1366">
        <v>0</v>
      </c>
      <c r="E363" s="893">
        <f t="shared" si="12"/>
        <v>0</v>
      </c>
      <c r="F363" s="892">
        <v>0</v>
      </c>
      <c r="G363" s="1366">
        <v>0</v>
      </c>
      <c r="H363" s="893">
        <f t="shared" si="11"/>
        <v>0</v>
      </c>
      <c r="J363" s="891" t="s">
        <v>329</v>
      </c>
      <c r="K363" s="892">
        <v>0</v>
      </c>
      <c r="L363" s="981">
        <v>0</v>
      </c>
      <c r="M363" s="892">
        <v>0</v>
      </c>
      <c r="N363" s="982">
        <v>0</v>
      </c>
      <c r="P363" s="166"/>
      <c r="Q363" s="166"/>
    </row>
    <row r="364" spans="1:17" s="43" customFormat="1" x14ac:dyDescent="0.2">
      <c r="A364" s="40"/>
      <c r="B364" s="891" t="s">
        <v>319</v>
      </c>
      <c r="C364" s="892">
        <v>77</v>
      </c>
      <c r="D364" s="1366">
        <f>813783159.05/1000000</f>
        <v>813.78315904999999</v>
      </c>
      <c r="E364" s="893">
        <f t="shared" si="12"/>
        <v>2.3102310231023101E-2</v>
      </c>
      <c r="F364" s="892">
        <v>75</v>
      </c>
      <c r="G364" s="1366">
        <f>828214301.81/1000000</f>
        <v>828.21430180999994</v>
      </c>
      <c r="H364" s="893">
        <f t="shared" si="11"/>
        <v>1.7413512885999537E-2</v>
      </c>
      <c r="J364" s="891" t="s">
        <v>319</v>
      </c>
      <c r="K364" s="892">
        <v>46</v>
      </c>
      <c r="L364" s="1366">
        <v>547509085.03999996</v>
      </c>
      <c r="M364" s="892">
        <v>70</v>
      </c>
      <c r="N364" s="1452">
        <v>708443239.77999997</v>
      </c>
      <c r="P364" s="166"/>
      <c r="Q364" s="166"/>
    </row>
    <row r="365" spans="1:17" s="43" customFormat="1" x14ac:dyDescent="0.2">
      <c r="A365" s="40"/>
      <c r="B365" s="891" t="s">
        <v>378</v>
      </c>
      <c r="C365" s="892">
        <v>59</v>
      </c>
      <c r="D365" s="1366">
        <f>609008647.45/1000000</f>
        <v>609.00864745000001</v>
      </c>
      <c r="E365" s="893">
        <f t="shared" si="12"/>
        <v>1.7701770177017701E-2</v>
      </c>
      <c r="F365" s="892">
        <v>86</v>
      </c>
      <c r="G365" s="1366">
        <f>928271443.96/1000000</f>
        <v>928.27144396000006</v>
      </c>
      <c r="H365" s="893">
        <f t="shared" si="11"/>
        <v>1.9967494775946133E-2</v>
      </c>
      <c r="J365" s="891" t="s">
        <v>285</v>
      </c>
      <c r="K365" s="892">
        <v>21</v>
      </c>
      <c r="L365" s="982">
        <v>193436000</v>
      </c>
      <c r="M365" s="892">
        <v>54</v>
      </c>
      <c r="N365" s="1452">
        <v>478551000</v>
      </c>
      <c r="P365" s="166"/>
      <c r="Q365" s="166"/>
    </row>
    <row r="366" spans="1:17" s="43" customFormat="1" x14ac:dyDescent="0.2">
      <c r="A366" s="40"/>
      <c r="B366" s="891" t="s">
        <v>811</v>
      </c>
      <c r="C366" s="892">
        <v>59</v>
      </c>
      <c r="D366" s="1366">
        <f>696525310.48/1000000</f>
        <v>696.52531048000003</v>
      </c>
      <c r="E366" s="893">
        <f t="shared" si="12"/>
        <v>1.7701770177017701E-2</v>
      </c>
      <c r="F366" s="892">
        <v>116</v>
      </c>
      <c r="G366" s="1366">
        <f>1236515028.48/1000000</f>
        <v>1236.51502848</v>
      </c>
      <c r="H366" s="893">
        <f t="shared" si="11"/>
        <v>2.6932899930345949E-2</v>
      </c>
      <c r="J366" s="894" t="s">
        <v>57</v>
      </c>
      <c r="K366" s="895">
        <f>SUM(K342:K365)</f>
        <v>2468</v>
      </c>
      <c r="L366" s="874">
        <f>SUM(L342:L365)</f>
        <v>28145512437.220005</v>
      </c>
      <c r="M366" s="895">
        <f>SUM(M342:M365)</f>
        <v>3663</v>
      </c>
      <c r="N366" s="874">
        <f>SUM(N342:N365)</f>
        <v>41987220990.649986</v>
      </c>
      <c r="P366" s="166"/>
      <c r="Q366" s="166"/>
    </row>
    <row r="367" spans="1:17" s="43" customFormat="1" ht="17.100000000000001" customHeight="1" x14ac:dyDescent="0.2">
      <c r="A367" s="40"/>
      <c r="B367" s="894" t="s">
        <v>57</v>
      </c>
      <c r="C367" s="895">
        <f>SUM(C342:C366)</f>
        <v>3333</v>
      </c>
      <c r="D367" s="1367">
        <f>SUM(D342:D366)</f>
        <v>42862.005321819997</v>
      </c>
      <c r="E367" s="896">
        <f t="shared" ref="E367:H367" si="13">SUM(E342:E366)</f>
        <v>0.99999999999999989</v>
      </c>
      <c r="F367" s="895">
        <f t="shared" si="13"/>
        <v>4307</v>
      </c>
      <c r="G367" s="1367">
        <f>SUM(G342:G366)</f>
        <v>51635.892915449993</v>
      </c>
      <c r="H367" s="896">
        <f t="shared" si="13"/>
        <v>1</v>
      </c>
      <c r="P367" s="147"/>
      <c r="Q367" s="147"/>
    </row>
    <row r="368" spans="1:17" ht="18.75" customHeight="1" x14ac:dyDescent="0.2">
      <c r="A368" s="16"/>
      <c r="B368" s="491" t="s">
        <v>122</v>
      </c>
      <c r="C368" s="888"/>
      <c r="D368" s="888"/>
      <c r="E368" s="888"/>
      <c r="F368" s="168"/>
      <c r="G368" s="168"/>
      <c r="H368" s="20"/>
      <c r="K368" s="140"/>
      <c r="L368" s="140"/>
      <c r="N368" s="140"/>
      <c r="Q368" s="100"/>
    </row>
    <row r="369" spans="1:17" x14ac:dyDescent="0.2">
      <c r="A369" s="16"/>
      <c r="C369" s="2"/>
      <c r="D369" s="2"/>
      <c r="G369" s="20"/>
      <c r="H369" s="20"/>
      <c r="Q369" s="20"/>
    </row>
    <row r="370" spans="1:17" x14ac:dyDescent="0.2">
      <c r="A370" s="16"/>
      <c r="C370" s="2"/>
      <c r="D370" s="2"/>
      <c r="G370" s="20"/>
      <c r="H370" s="20"/>
      <c r="Q370" s="22"/>
    </row>
    <row r="371" spans="1:17" x14ac:dyDescent="0.2">
      <c r="A371" s="16"/>
      <c r="B371" s="826"/>
      <c r="C371" s="888"/>
      <c r="D371" s="888"/>
      <c r="E371" s="888"/>
      <c r="F371" s="148"/>
      <c r="G371" s="148"/>
      <c r="H371" s="20"/>
      <c r="Q371" s="22"/>
    </row>
    <row r="372" spans="1:17" x14ac:dyDescent="0.2">
      <c r="A372" s="16"/>
      <c r="B372" s="826"/>
      <c r="C372" s="662"/>
      <c r="D372" s="662"/>
      <c r="E372" s="826"/>
      <c r="F372" s="15"/>
      <c r="G372" s="149"/>
      <c r="H372" s="20"/>
      <c r="O372" s="140"/>
      <c r="Q372" s="22"/>
    </row>
    <row r="373" spans="1:17" x14ac:dyDescent="0.2">
      <c r="A373" s="16"/>
      <c r="B373" s="826"/>
      <c r="C373" s="662"/>
      <c r="D373" s="662"/>
      <c r="E373" s="826"/>
      <c r="F373" s="15"/>
      <c r="G373" s="150"/>
      <c r="I373" s="15"/>
      <c r="J373" s="151"/>
      <c r="N373" s="23"/>
      <c r="O373" s="23"/>
      <c r="P373" s="5"/>
      <c r="Q373" s="22"/>
    </row>
    <row r="374" spans="1:17" x14ac:dyDescent="0.2">
      <c r="A374" s="16"/>
      <c r="B374" s="826"/>
      <c r="C374" s="662"/>
      <c r="D374" s="662"/>
      <c r="E374" s="826"/>
      <c r="F374" s="15"/>
      <c r="G374" s="150"/>
      <c r="I374" s="15"/>
      <c r="J374" s="151"/>
      <c r="L374" s="100"/>
      <c r="M374" s="25"/>
      <c r="N374" s="135"/>
      <c r="O374" s="135"/>
      <c r="P374" s="5"/>
      <c r="Q374" s="22"/>
    </row>
    <row r="375" spans="1:17" x14ac:dyDescent="0.2">
      <c r="A375" s="16"/>
      <c r="B375" s="826"/>
      <c r="C375" s="662"/>
      <c r="D375" s="662"/>
      <c r="E375" s="826"/>
      <c r="F375" s="15"/>
      <c r="G375" s="150"/>
      <c r="I375" s="15"/>
      <c r="L375" s="17"/>
      <c r="M375" s="25"/>
      <c r="N375" s="135"/>
      <c r="O375" s="135"/>
      <c r="P375" s="5"/>
      <c r="Q375" s="22"/>
    </row>
    <row r="376" spans="1:17" ht="12.75" customHeight="1" x14ac:dyDescent="0.2">
      <c r="A376" s="16"/>
      <c r="B376" s="826"/>
      <c r="C376" s="662"/>
      <c r="D376" s="662"/>
      <c r="E376" s="826"/>
      <c r="F376" s="15"/>
      <c r="G376" s="150"/>
      <c r="I376" s="15"/>
      <c r="L376" s="17"/>
      <c r="M376" s="25"/>
      <c r="N376" s="135"/>
      <c r="O376" s="135"/>
      <c r="P376" s="5"/>
      <c r="Q376" s="22"/>
    </row>
    <row r="377" spans="1:17" ht="12.75" customHeight="1" x14ac:dyDescent="0.2">
      <c r="A377" s="16"/>
      <c r="B377" s="877"/>
      <c r="C377" s="662"/>
      <c r="D377" s="662"/>
      <c r="F377" s="152"/>
      <c r="G377" s="153"/>
      <c r="L377" s="17"/>
      <c r="M377" s="25"/>
      <c r="N377" s="135"/>
      <c r="O377" s="135"/>
      <c r="P377" s="5"/>
      <c r="Q377" s="22"/>
    </row>
    <row r="378" spans="1:17" ht="15" customHeight="1" x14ac:dyDescent="0.2">
      <c r="A378" s="16"/>
      <c r="L378" s="17"/>
      <c r="M378" s="25"/>
      <c r="N378" s="135"/>
      <c r="O378" s="135"/>
      <c r="P378" s="5"/>
      <c r="Q378" s="22"/>
    </row>
    <row r="379" spans="1:17" ht="15" customHeight="1" x14ac:dyDescent="0.2">
      <c r="A379" s="16"/>
      <c r="L379" s="17"/>
      <c r="M379" s="25"/>
      <c r="N379" s="135"/>
      <c r="O379" s="135"/>
      <c r="P379" s="5"/>
      <c r="Q379" s="22"/>
    </row>
    <row r="380" spans="1:17" ht="14.25" customHeight="1" x14ac:dyDescent="0.2">
      <c r="A380" s="16"/>
      <c r="L380" s="17"/>
      <c r="M380" s="25"/>
      <c r="N380" s="135"/>
      <c r="O380" s="135"/>
      <c r="Q380" s="22"/>
    </row>
    <row r="381" spans="1:17" ht="12.75" customHeight="1" x14ac:dyDescent="0.2">
      <c r="A381" s="16"/>
      <c r="L381" s="17"/>
      <c r="M381" s="25"/>
      <c r="N381" s="135"/>
      <c r="O381" s="135"/>
      <c r="Q381" s="25"/>
    </row>
    <row r="382" spans="1:17" x14ac:dyDescent="0.2">
      <c r="A382" s="16"/>
      <c r="L382" s="17"/>
      <c r="M382" s="25"/>
      <c r="N382" s="135"/>
      <c r="O382" s="135"/>
      <c r="Q382" s="25"/>
    </row>
    <row r="383" spans="1:17" x14ac:dyDescent="0.2">
      <c r="A383" s="16"/>
      <c r="L383" s="17"/>
      <c r="M383" s="25"/>
      <c r="N383" s="135"/>
      <c r="O383" s="135"/>
      <c r="Q383" s="25"/>
    </row>
    <row r="384" spans="1:17" x14ac:dyDescent="0.2">
      <c r="A384" s="16"/>
      <c r="L384" s="17"/>
      <c r="N384" s="135"/>
      <c r="O384" s="135"/>
      <c r="Q384" s="25"/>
    </row>
    <row r="385" spans="1:17" x14ac:dyDescent="0.2">
      <c r="A385" s="16"/>
      <c r="L385" s="17"/>
      <c r="N385" s="135"/>
      <c r="O385" s="135"/>
      <c r="Q385" s="25"/>
    </row>
    <row r="386" spans="1:17" x14ac:dyDescent="0.2">
      <c r="A386" s="16"/>
      <c r="L386" s="17"/>
      <c r="N386" s="135"/>
      <c r="O386" s="135"/>
      <c r="Q386" s="25"/>
    </row>
    <row r="387" spans="1:17" x14ac:dyDescent="0.2">
      <c r="A387" s="16"/>
      <c r="L387" s="17"/>
      <c r="Q387" s="25"/>
    </row>
    <row r="388" spans="1:17" ht="12.75" customHeight="1"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C418" s="2"/>
      <c r="D418" s="2"/>
      <c r="Q418" s="25"/>
    </row>
    <row r="419" spans="1:17" x14ac:dyDescent="0.2">
      <c r="A419" s="16"/>
      <c r="C419" s="2"/>
      <c r="D419" s="2"/>
      <c r="Q419" s="25"/>
    </row>
    <row r="420" spans="1:17" x14ac:dyDescent="0.2">
      <c r="A420" s="16"/>
      <c r="C420" s="2"/>
      <c r="D420" s="2"/>
      <c r="Q420" s="25"/>
    </row>
    <row r="421" spans="1:17" ht="26.25" customHeight="1" x14ac:dyDescent="0.2">
      <c r="A421" s="1702" t="s">
        <v>298</v>
      </c>
      <c r="B421" s="1702"/>
      <c r="C421" s="1702"/>
      <c r="D421" s="1702"/>
      <c r="E421" s="1702"/>
      <c r="F421" s="27"/>
      <c r="Q421" s="25"/>
    </row>
    <row r="422" spans="1:17" x14ac:dyDescent="0.2">
      <c r="A422" s="16"/>
      <c r="K422" s="24"/>
      <c r="Q422" s="25"/>
    </row>
    <row r="423" spans="1:17" ht="15" customHeight="1" x14ac:dyDescent="0.25">
      <c r="A423" s="16"/>
      <c r="B423" s="1715" t="s">
        <v>296</v>
      </c>
      <c r="C423" s="1716"/>
      <c r="D423" s="1716"/>
      <c r="E423" s="1727"/>
      <c r="F423" s="181"/>
      <c r="G423" s="1724" t="s">
        <v>296</v>
      </c>
      <c r="H423" s="1717"/>
      <c r="I423" s="1717"/>
      <c r="J423" s="1718"/>
      <c r="K423" s="24"/>
      <c r="Q423" s="25"/>
    </row>
    <row r="424" spans="1:17" ht="15" customHeight="1" x14ac:dyDescent="0.25">
      <c r="A424" s="16"/>
      <c r="B424" s="1715" t="s">
        <v>1581</v>
      </c>
      <c r="C424" s="1716"/>
      <c r="D424" s="1716"/>
      <c r="E424" s="1727"/>
      <c r="F424" s="181"/>
      <c r="G424" s="1724" t="s">
        <v>1582</v>
      </c>
      <c r="H424" s="1717"/>
      <c r="I424" s="1717"/>
      <c r="J424" s="1718"/>
      <c r="K424" s="24"/>
      <c r="Q424" s="25"/>
    </row>
    <row r="425" spans="1:17" x14ac:dyDescent="0.25">
      <c r="A425" s="16"/>
      <c r="B425" s="1725" t="s">
        <v>48</v>
      </c>
      <c r="C425" s="1725" t="s">
        <v>60</v>
      </c>
      <c r="D425" s="1721" t="s">
        <v>243</v>
      </c>
      <c r="E425" s="1723" t="s">
        <v>29</v>
      </c>
      <c r="F425" s="181"/>
      <c r="G425" s="1713" t="s">
        <v>48</v>
      </c>
      <c r="H425" s="1713" t="s">
        <v>60</v>
      </c>
      <c r="I425" s="1713" t="s">
        <v>243</v>
      </c>
      <c r="J425" s="1713" t="s">
        <v>29</v>
      </c>
      <c r="K425" s="24"/>
      <c r="L425" s="24"/>
      <c r="M425" s="20"/>
      <c r="P425" s="25"/>
      <c r="Q425" s="25"/>
    </row>
    <row r="426" spans="1:17" ht="10.5" hidden="1" customHeight="1" x14ac:dyDescent="0.25">
      <c r="A426" s="16"/>
      <c r="B426" s="1722"/>
      <c r="C426" s="1722"/>
      <c r="D426" s="1722"/>
      <c r="E426" s="1722"/>
      <c r="F426" s="181"/>
      <c r="G426" s="1714"/>
      <c r="H426" s="1714"/>
      <c r="I426" s="1714"/>
      <c r="J426" s="1714"/>
      <c r="L426" s="24"/>
      <c r="M426" s="20"/>
      <c r="P426" s="25"/>
      <c r="Q426" s="25"/>
    </row>
    <row r="427" spans="1:17" x14ac:dyDescent="0.25">
      <c r="A427" s="16"/>
      <c r="B427" s="897" t="s">
        <v>50</v>
      </c>
      <c r="C427" s="898">
        <v>807</v>
      </c>
      <c r="D427" s="898">
        <v>68</v>
      </c>
      <c r="E427" s="898">
        <f t="shared" ref="E427:E449" si="14">+C427+D427</f>
        <v>875</v>
      </c>
      <c r="F427" s="181"/>
      <c r="G427" s="964" t="s">
        <v>50</v>
      </c>
      <c r="H427" s="898">
        <v>759</v>
      </c>
      <c r="I427" s="898">
        <v>90</v>
      </c>
      <c r="J427" s="898">
        <v>849</v>
      </c>
      <c r="L427" s="24"/>
      <c r="M427" s="20"/>
      <c r="P427" s="25"/>
      <c r="Q427" s="25"/>
    </row>
    <row r="428" spans="1:17" x14ac:dyDescent="0.25">
      <c r="A428" s="16"/>
      <c r="B428" s="897" t="s">
        <v>51</v>
      </c>
      <c r="C428" s="898">
        <v>588</v>
      </c>
      <c r="D428" s="898">
        <v>471</v>
      </c>
      <c r="E428" s="898">
        <f t="shared" si="14"/>
        <v>1059</v>
      </c>
      <c r="F428" s="181"/>
      <c r="G428" s="964" t="s">
        <v>51</v>
      </c>
      <c r="H428" s="898">
        <v>571</v>
      </c>
      <c r="I428" s="898">
        <v>209</v>
      </c>
      <c r="J428" s="898">
        <v>780</v>
      </c>
      <c r="L428" s="24"/>
      <c r="M428" s="20"/>
      <c r="P428" s="25"/>
      <c r="Q428" s="25"/>
    </row>
    <row r="429" spans="1:17" x14ac:dyDescent="0.25">
      <c r="A429" s="16"/>
      <c r="B429" s="897" t="s">
        <v>52</v>
      </c>
      <c r="C429" s="898">
        <v>7</v>
      </c>
      <c r="D429" s="898">
        <v>15</v>
      </c>
      <c r="E429" s="898">
        <f t="shared" si="14"/>
        <v>22</v>
      </c>
      <c r="F429" s="181"/>
      <c r="G429" s="964" t="s">
        <v>52</v>
      </c>
      <c r="H429" s="898">
        <v>1</v>
      </c>
      <c r="I429" s="898">
        <v>22</v>
      </c>
      <c r="J429" s="898">
        <v>23</v>
      </c>
      <c r="L429" s="24"/>
      <c r="M429" s="20"/>
      <c r="P429" s="25"/>
      <c r="Q429" s="25"/>
    </row>
    <row r="430" spans="1:17" x14ac:dyDescent="0.25">
      <c r="A430" s="16"/>
      <c r="B430" s="897" t="s">
        <v>53</v>
      </c>
      <c r="C430" s="898">
        <v>53</v>
      </c>
      <c r="D430" s="898">
        <v>75</v>
      </c>
      <c r="E430" s="898">
        <f t="shared" si="14"/>
        <v>128</v>
      </c>
      <c r="F430" s="181"/>
      <c r="G430" s="964" t="s">
        <v>53</v>
      </c>
      <c r="H430" s="898">
        <v>23</v>
      </c>
      <c r="I430" s="898">
        <v>6</v>
      </c>
      <c r="J430" s="898">
        <v>29</v>
      </c>
      <c r="L430" s="24"/>
      <c r="M430" s="20"/>
      <c r="P430" s="25"/>
      <c r="Q430" s="25"/>
    </row>
    <row r="431" spans="1:17" x14ac:dyDescent="0.25">
      <c r="A431" s="16"/>
      <c r="B431" s="897" t="s">
        <v>54</v>
      </c>
      <c r="C431" s="898">
        <v>12</v>
      </c>
      <c r="D431" s="898">
        <v>0</v>
      </c>
      <c r="E431" s="898">
        <f t="shared" si="14"/>
        <v>12</v>
      </c>
      <c r="F431" s="181"/>
      <c r="G431" s="964" t="s">
        <v>54</v>
      </c>
      <c r="H431" s="898">
        <v>9</v>
      </c>
      <c r="I431" s="898">
        <v>0</v>
      </c>
      <c r="J431" s="898">
        <v>9</v>
      </c>
      <c r="L431" s="24"/>
      <c r="M431" s="20"/>
      <c r="P431" s="25"/>
      <c r="Q431" s="25"/>
    </row>
    <row r="432" spans="1:17" x14ac:dyDescent="0.25">
      <c r="A432" s="16"/>
      <c r="B432" s="897" t="s">
        <v>55</v>
      </c>
      <c r="C432" s="898">
        <v>117</v>
      </c>
      <c r="D432" s="898">
        <v>0</v>
      </c>
      <c r="E432" s="898">
        <f t="shared" si="14"/>
        <v>117</v>
      </c>
      <c r="F432" s="181"/>
      <c r="G432" s="964" t="s">
        <v>55</v>
      </c>
      <c r="H432" s="898">
        <v>60</v>
      </c>
      <c r="I432" s="898">
        <v>3</v>
      </c>
      <c r="J432" s="898">
        <v>63</v>
      </c>
      <c r="L432" s="24"/>
      <c r="M432" s="20"/>
      <c r="P432" s="25"/>
      <c r="Q432" s="25"/>
    </row>
    <row r="433" spans="1:17" x14ac:dyDescent="0.25">
      <c r="A433" s="16"/>
      <c r="B433" s="897" t="s">
        <v>113</v>
      </c>
      <c r="C433" s="898">
        <v>247</v>
      </c>
      <c r="D433" s="898">
        <v>24</v>
      </c>
      <c r="E433" s="898">
        <f t="shared" si="14"/>
        <v>271</v>
      </c>
      <c r="F433" s="181"/>
      <c r="G433" s="964" t="s">
        <v>113</v>
      </c>
      <c r="H433" s="898">
        <v>62</v>
      </c>
      <c r="I433" s="898">
        <v>28</v>
      </c>
      <c r="J433" s="898">
        <v>90</v>
      </c>
      <c r="L433" s="24"/>
      <c r="M433" s="20"/>
      <c r="P433" s="25"/>
      <c r="Q433" s="25"/>
    </row>
    <row r="434" spans="1:17" x14ac:dyDescent="0.25">
      <c r="A434" s="16"/>
      <c r="B434" s="897" t="s">
        <v>289</v>
      </c>
      <c r="C434" s="898">
        <v>75</v>
      </c>
      <c r="D434" s="898">
        <v>133</v>
      </c>
      <c r="E434" s="898">
        <f t="shared" si="14"/>
        <v>208</v>
      </c>
      <c r="F434" s="181"/>
      <c r="G434" s="964" t="s">
        <v>289</v>
      </c>
      <c r="H434" s="898">
        <v>71</v>
      </c>
      <c r="I434" s="898">
        <v>32</v>
      </c>
      <c r="J434" s="898">
        <v>103</v>
      </c>
      <c r="L434" s="24"/>
      <c r="M434" s="20"/>
      <c r="P434" s="25"/>
      <c r="Q434" s="25"/>
    </row>
    <row r="435" spans="1:17" x14ac:dyDescent="0.25">
      <c r="A435" s="16"/>
      <c r="B435" s="897" t="s">
        <v>56</v>
      </c>
      <c r="C435" s="898">
        <v>87</v>
      </c>
      <c r="D435" s="898">
        <v>70</v>
      </c>
      <c r="E435" s="898">
        <f t="shared" si="14"/>
        <v>157</v>
      </c>
      <c r="F435" s="181"/>
      <c r="G435" s="964" t="s">
        <v>56</v>
      </c>
      <c r="H435" s="898">
        <v>102</v>
      </c>
      <c r="I435" s="898">
        <v>69</v>
      </c>
      <c r="J435" s="898">
        <v>171</v>
      </c>
      <c r="L435" s="24"/>
      <c r="M435" s="20"/>
      <c r="P435" s="25"/>
      <c r="Q435" s="25"/>
    </row>
    <row r="436" spans="1:17" x14ac:dyDescent="0.25">
      <c r="A436" s="16"/>
      <c r="B436" s="897" t="s">
        <v>290</v>
      </c>
      <c r="C436" s="898">
        <v>62</v>
      </c>
      <c r="D436" s="898">
        <v>41</v>
      </c>
      <c r="E436" s="898">
        <f t="shared" si="14"/>
        <v>103</v>
      </c>
      <c r="F436" s="181"/>
      <c r="G436" s="964" t="s">
        <v>290</v>
      </c>
      <c r="H436" s="898">
        <v>23</v>
      </c>
      <c r="I436" s="898">
        <v>14</v>
      </c>
      <c r="J436" s="898">
        <v>37</v>
      </c>
      <c r="L436" s="24"/>
      <c r="M436" s="20"/>
      <c r="P436" s="25"/>
      <c r="Q436" s="25"/>
    </row>
    <row r="437" spans="1:17" x14ac:dyDescent="0.25">
      <c r="A437" s="16"/>
      <c r="B437" s="897" t="s">
        <v>291</v>
      </c>
      <c r="C437" s="898">
        <v>0</v>
      </c>
      <c r="D437" s="898">
        <v>0</v>
      </c>
      <c r="E437" s="898">
        <f t="shared" si="14"/>
        <v>0</v>
      </c>
      <c r="F437" s="181"/>
      <c r="G437" s="964" t="s">
        <v>291</v>
      </c>
      <c r="H437" s="898">
        <v>62</v>
      </c>
      <c r="I437" s="898">
        <v>21</v>
      </c>
      <c r="J437" s="898">
        <v>83</v>
      </c>
      <c r="L437" s="24"/>
      <c r="M437" s="20"/>
      <c r="P437" s="25"/>
      <c r="Q437" s="25"/>
    </row>
    <row r="438" spans="1:17" x14ac:dyDescent="0.25">
      <c r="A438" s="16"/>
      <c r="B438" s="897" t="s">
        <v>71</v>
      </c>
      <c r="C438" s="898">
        <v>11</v>
      </c>
      <c r="D438" s="898">
        <v>0</v>
      </c>
      <c r="E438" s="898">
        <f t="shared" si="14"/>
        <v>11</v>
      </c>
      <c r="F438" s="181"/>
      <c r="G438" s="964" t="s">
        <v>71</v>
      </c>
      <c r="H438" s="898">
        <v>11</v>
      </c>
      <c r="I438" s="898">
        <v>0</v>
      </c>
      <c r="J438" s="898">
        <v>11</v>
      </c>
      <c r="L438" s="24"/>
      <c r="M438" s="20"/>
      <c r="P438" s="25"/>
      <c r="Q438" s="25"/>
    </row>
    <row r="439" spans="1:17" x14ac:dyDescent="0.25">
      <c r="A439" s="16"/>
      <c r="B439" s="897" t="s">
        <v>292</v>
      </c>
      <c r="C439" s="898">
        <v>6</v>
      </c>
      <c r="D439" s="898">
        <v>0</v>
      </c>
      <c r="E439" s="898">
        <f t="shared" si="14"/>
        <v>6</v>
      </c>
      <c r="F439" s="181"/>
      <c r="G439" s="964" t="s">
        <v>292</v>
      </c>
      <c r="H439" s="898">
        <v>4</v>
      </c>
      <c r="I439" s="898">
        <v>0</v>
      </c>
      <c r="J439" s="898">
        <v>4</v>
      </c>
      <c r="L439" s="24"/>
      <c r="M439" s="20"/>
      <c r="P439" s="25"/>
      <c r="Q439" s="25"/>
    </row>
    <row r="440" spans="1:17" x14ac:dyDescent="0.25">
      <c r="A440" s="16"/>
      <c r="B440" s="897" t="s">
        <v>293</v>
      </c>
      <c r="C440" s="898">
        <v>48</v>
      </c>
      <c r="D440" s="898">
        <v>6</v>
      </c>
      <c r="E440" s="898">
        <f t="shared" si="14"/>
        <v>54</v>
      </c>
      <c r="F440" s="181"/>
      <c r="G440" s="964" t="s">
        <v>293</v>
      </c>
      <c r="H440" s="898">
        <v>31</v>
      </c>
      <c r="I440" s="898">
        <v>12</v>
      </c>
      <c r="J440" s="898">
        <v>43</v>
      </c>
      <c r="L440" s="24"/>
      <c r="M440" s="20"/>
      <c r="P440" s="25"/>
      <c r="Q440" s="25"/>
    </row>
    <row r="441" spans="1:17" x14ac:dyDescent="0.25">
      <c r="A441" s="16"/>
      <c r="B441" s="897" t="s">
        <v>124</v>
      </c>
      <c r="C441" s="898">
        <v>43</v>
      </c>
      <c r="D441" s="898">
        <v>13</v>
      </c>
      <c r="E441" s="898">
        <f t="shared" si="14"/>
        <v>56</v>
      </c>
      <c r="F441" s="181"/>
      <c r="G441" s="964" t="s">
        <v>124</v>
      </c>
      <c r="H441" s="898">
        <v>74</v>
      </c>
      <c r="I441" s="898">
        <v>0</v>
      </c>
      <c r="J441" s="898">
        <v>74</v>
      </c>
      <c r="L441" s="24"/>
      <c r="M441" s="20"/>
      <c r="P441" s="25"/>
      <c r="Q441" s="25"/>
    </row>
    <row r="442" spans="1:17" x14ac:dyDescent="0.25">
      <c r="A442" s="16"/>
      <c r="B442" s="897" t="s">
        <v>812</v>
      </c>
      <c r="C442" s="898">
        <v>42</v>
      </c>
      <c r="D442" s="898">
        <v>12</v>
      </c>
      <c r="E442" s="898">
        <f t="shared" si="14"/>
        <v>54</v>
      </c>
      <c r="F442" s="181"/>
      <c r="G442" s="1368" t="s">
        <v>344</v>
      </c>
      <c r="H442" s="898">
        <v>14</v>
      </c>
      <c r="I442" s="898">
        <v>9</v>
      </c>
      <c r="J442" s="898">
        <v>23</v>
      </c>
      <c r="L442" s="24"/>
      <c r="M442" s="20"/>
      <c r="P442" s="25"/>
      <c r="Q442" s="25"/>
    </row>
    <row r="443" spans="1:17" x14ac:dyDescent="0.25">
      <c r="A443" s="16"/>
      <c r="B443" s="897" t="s">
        <v>330</v>
      </c>
      <c r="C443" s="898">
        <v>3</v>
      </c>
      <c r="D443" s="898">
        <v>0</v>
      </c>
      <c r="E443" s="898">
        <f t="shared" si="14"/>
        <v>3</v>
      </c>
      <c r="F443" s="181"/>
      <c r="G443" s="964" t="s">
        <v>294</v>
      </c>
      <c r="H443" s="898">
        <v>0</v>
      </c>
      <c r="I443" s="898">
        <v>0</v>
      </c>
      <c r="J443" s="898">
        <v>0</v>
      </c>
      <c r="L443" s="24"/>
      <c r="M443" s="20"/>
      <c r="P443" s="25"/>
      <c r="Q443" s="25"/>
    </row>
    <row r="444" spans="1:17" x14ac:dyDescent="0.25">
      <c r="A444" s="16"/>
      <c r="B444" s="1106" t="s">
        <v>802</v>
      </c>
      <c r="C444" s="1107">
        <v>2</v>
      </c>
      <c r="D444" s="1107">
        <v>0</v>
      </c>
      <c r="E444" s="898">
        <f t="shared" si="14"/>
        <v>2</v>
      </c>
      <c r="F444" s="181"/>
      <c r="G444" s="964" t="s">
        <v>622</v>
      </c>
      <c r="H444" s="1107">
        <v>6</v>
      </c>
      <c r="I444" s="1107">
        <v>0</v>
      </c>
      <c r="J444" s="1107">
        <v>6</v>
      </c>
      <c r="L444" s="24"/>
      <c r="M444" s="20"/>
      <c r="P444" s="25"/>
      <c r="Q444" s="25"/>
    </row>
    <row r="445" spans="1:17" x14ac:dyDescent="0.25">
      <c r="A445" s="16"/>
      <c r="B445" s="897" t="s">
        <v>118</v>
      </c>
      <c r="C445" s="898">
        <v>0</v>
      </c>
      <c r="D445" s="898">
        <v>0</v>
      </c>
      <c r="E445" s="898">
        <f>+C445+D445</f>
        <v>0</v>
      </c>
      <c r="F445" s="181"/>
      <c r="G445" s="964" t="s">
        <v>118</v>
      </c>
      <c r="H445" s="898">
        <v>0</v>
      </c>
      <c r="I445" s="898">
        <v>3</v>
      </c>
      <c r="J445" s="898">
        <v>3</v>
      </c>
      <c r="L445" s="24"/>
      <c r="M445" s="20"/>
      <c r="P445" s="25"/>
      <c r="Q445" s="25"/>
    </row>
    <row r="446" spans="1:17" x14ac:dyDescent="0.25">
      <c r="A446" s="16"/>
      <c r="B446" s="897" t="s">
        <v>244</v>
      </c>
      <c r="C446" s="898">
        <v>0</v>
      </c>
      <c r="D446" s="898">
        <v>0</v>
      </c>
      <c r="E446" s="898">
        <f t="shared" si="14"/>
        <v>0</v>
      </c>
      <c r="F446" s="181"/>
      <c r="G446" s="964" t="s">
        <v>244</v>
      </c>
      <c r="H446" s="898">
        <v>0</v>
      </c>
      <c r="I446" s="898">
        <v>0</v>
      </c>
      <c r="J446" s="898">
        <v>0</v>
      </c>
      <c r="L446" s="24"/>
      <c r="M446" s="20"/>
      <c r="P446" s="25"/>
      <c r="Q446" s="25"/>
    </row>
    <row r="447" spans="1:17" x14ac:dyDescent="0.25">
      <c r="A447" s="16"/>
      <c r="B447" s="897" t="s">
        <v>320</v>
      </c>
      <c r="C447" s="898">
        <v>0</v>
      </c>
      <c r="D447" s="898">
        <v>0</v>
      </c>
      <c r="E447" s="898">
        <f t="shared" si="14"/>
        <v>0</v>
      </c>
      <c r="F447" s="181"/>
      <c r="G447" s="964" t="s">
        <v>320</v>
      </c>
      <c r="H447" s="898">
        <v>0</v>
      </c>
      <c r="I447" s="898">
        <v>0</v>
      </c>
      <c r="J447" s="898">
        <v>0</v>
      </c>
      <c r="L447" s="24"/>
      <c r="M447" s="20"/>
      <c r="P447" s="25"/>
      <c r="Q447" s="25"/>
    </row>
    <row r="448" spans="1:17" x14ac:dyDescent="0.25">
      <c r="A448" s="16"/>
      <c r="B448" s="897" t="s">
        <v>813</v>
      </c>
      <c r="C448" s="898">
        <v>0</v>
      </c>
      <c r="D448" s="898">
        <v>0</v>
      </c>
      <c r="E448" s="898">
        <f t="shared" si="14"/>
        <v>0</v>
      </c>
      <c r="F448" s="181"/>
      <c r="G448" s="1368" t="s">
        <v>329</v>
      </c>
      <c r="H448" s="898">
        <v>0</v>
      </c>
      <c r="I448" s="898">
        <v>0</v>
      </c>
      <c r="J448" s="898">
        <v>0</v>
      </c>
      <c r="L448" s="24"/>
      <c r="M448" s="20"/>
      <c r="P448" s="25"/>
      <c r="Q448" s="25"/>
    </row>
    <row r="449" spans="1:17" x14ac:dyDescent="0.25">
      <c r="A449" s="16"/>
      <c r="B449" s="897" t="s">
        <v>319</v>
      </c>
      <c r="C449" s="898">
        <v>63</v>
      </c>
      <c r="D449" s="898">
        <v>14</v>
      </c>
      <c r="E449" s="898">
        <f t="shared" si="14"/>
        <v>77</v>
      </c>
      <c r="F449" s="181"/>
      <c r="G449" s="1368" t="s">
        <v>617</v>
      </c>
      <c r="H449" s="898">
        <v>32</v>
      </c>
      <c r="I449" s="898">
        <v>14</v>
      </c>
      <c r="J449" s="898">
        <v>46</v>
      </c>
      <c r="L449" s="24"/>
      <c r="M449" s="20"/>
      <c r="P449" s="25"/>
      <c r="Q449" s="25"/>
    </row>
    <row r="450" spans="1:17" x14ac:dyDescent="0.25">
      <c r="A450" s="16"/>
      <c r="B450" s="897" t="s">
        <v>378</v>
      </c>
      <c r="C450" s="898">
        <v>51</v>
      </c>
      <c r="D450" s="898">
        <v>8</v>
      </c>
      <c r="E450" s="898">
        <f>+C450+D450</f>
        <v>59</v>
      </c>
      <c r="F450" s="181"/>
      <c r="G450" s="964" t="s">
        <v>285</v>
      </c>
      <c r="H450" s="898">
        <v>21</v>
      </c>
      <c r="I450" s="898">
        <v>0</v>
      </c>
      <c r="J450" s="898">
        <v>21</v>
      </c>
      <c r="L450" s="24"/>
      <c r="M450" s="20"/>
      <c r="P450" s="25"/>
      <c r="Q450" s="25"/>
    </row>
    <row r="451" spans="1:17" x14ac:dyDescent="0.25">
      <c r="A451" s="16"/>
      <c r="B451" s="897" t="s">
        <v>811</v>
      </c>
      <c r="C451" s="898">
        <v>44</v>
      </c>
      <c r="D451" s="898">
        <v>15</v>
      </c>
      <c r="E451" s="898">
        <f>+C451+D451</f>
        <v>59</v>
      </c>
      <c r="F451" s="181"/>
      <c r="G451" s="900" t="s">
        <v>57</v>
      </c>
      <c r="H451" s="900">
        <v>1936</v>
      </c>
      <c r="I451" s="900">
        <v>532</v>
      </c>
      <c r="J451" s="965">
        <v>2468</v>
      </c>
      <c r="L451" s="24"/>
      <c r="M451" s="20"/>
      <c r="P451" s="25"/>
      <c r="Q451" s="25"/>
    </row>
    <row r="452" spans="1:17" x14ac:dyDescent="0.25">
      <c r="A452" s="16"/>
      <c r="B452" s="899" t="s">
        <v>57</v>
      </c>
      <c r="C452" s="900">
        <f>SUM(C427:C451)</f>
        <v>2368</v>
      </c>
      <c r="D452" s="900">
        <f>SUM(D427:D451)</f>
        <v>965</v>
      </c>
      <c r="E452" s="900">
        <f>SUM(E427:E451)</f>
        <v>3333</v>
      </c>
      <c r="F452" s="181"/>
      <c r="G452" s="901" t="s">
        <v>295</v>
      </c>
      <c r="H452" s="644"/>
      <c r="I452" s="966"/>
      <c r="J452" s="966"/>
      <c r="K452" s="140"/>
      <c r="L452" s="24"/>
      <c r="M452" s="20"/>
      <c r="P452" s="25"/>
      <c r="Q452" s="25"/>
    </row>
    <row r="453" spans="1:17" x14ac:dyDescent="0.2">
      <c r="A453" s="16"/>
      <c r="B453" s="901" t="s">
        <v>295</v>
      </c>
      <c r="C453" s="901"/>
      <c r="D453" s="901"/>
      <c r="E453" s="901"/>
      <c r="F453" s="183"/>
      <c r="G453" s="20"/>
      <c r="H453" s="20"/>
      <c r="K453" s="182"/>
      <c r="Q453" s="25"/>
    </row>
    <row r="454" spans="1:17" x14ac:dyDescent="0.2">
      <c r="A454" s="16"/>
      <c r="B454" s="176"/>
      <c r="C454" s="177"/>
      <c r="D454" s="177"/>
      <c r="E454" s="178"/>
      <c r="F454" s="179"/>
      <c r="G454" s="177"/>
      <c r="H454" s="178"/>
      <c r="I454" s="179"/>
      <c r="K454" s="24"/>
      <c r="Q454" s="25"/>
    </row>
    <row r="455" spans="1:17" x14ac:dyDescent="0.2">
      <c r="A455" s="16"/>
      <c r="B455" s="1715" t="s">
        <v>297</v>
      </c>
      <c r="C455" s="1716"/>
      <c r="D455" s="1716"/>
      <c r="E455" s="1727"/>
      <c r="F455" s="177"/>
      <c r="G455" s="1724" t="s">
        <v>297</v>
      </c>
      <c r="H455" s="1717"/>
      <c r="I455" s="1717"/>
      <c r="J455" s="1718"/>
      <c r="K455" s="24"/>
      <c r="Q455" s="25"/>
    </row>
    <row r="456" spans="1:17" ht="15" customHeight="1" x14ac:dyDescent="0.2">
      <c r="A456" s="16"/>
      <c r="B456" s="1715" t="s">
        <v>1581</v>
      </c>
      <c r="C456" s="1716"/>
      <c r="D456" s="1716"/>
      <c r="E456" s="1727"/>
      <c r="F456" s="177"/>
      <c r="G456" s="1724" t="s">
        <v>1582</v>
      </c>
      <c r="H456" s="1717"/>
      <c r="I456" s="1717"/>
      <c r="J456" s="1718"/>
      <c r="K456" s="24"/>
      <c r="Q456" s="25"/>
    </row>
    <row r="457" spans="1:17" ht="12" customHeight="1" x14ac:dyDescent="0.2">
      <c r="A457" s="16"/>
      <c r="B457" s="1725" t="s">
        <v>48</v>
      </c>
      <c r="C457" s="1725" t="s">
        <v>60</v>
      </c>
      <c r="D457" s="1721" t="s">
        <v>243</v>
      </c>
      <c r="E457" s="1723" t="s">
        <v>29</v>
      </c>
      <c r="F457" s="177"/>
      <c r="G457" s="1713" t="s">
        <v>48</v>
      </c>
      <c r="H457" s="1713" t="s">
        <v>60</v>
      </c>
      <c r="I457" s="1713" t="s">
        <v>243</v>
      </c>
      <c r="J457" s="1713" t="s">
        <v>29</v>
      </c>
      <c r="K457" s="24"/>
      <c r="L457" s="24"/>
      <c r="M457" s="20"/>
      <c r="P457" s="25"/>
      <c r="Q457" s="25"/>
    </row>
    <row r="458" spans="1:17" ht="2.4500000000000002" customHeight="1" x14ac:dyDescent="0.2">
      <c r="A458" s="16"/>
      <c r="B458" s="1722"/>
      <c r="C458" s="1722"/>
      <c r="D458" s="1722"/>
      <c r="E458" s="1722"/>
      <c r="F458" s="177"/>
      <c r="G458" s="1714"/>
      <c r="H458" s="1714"/>
      <c r="I458" s="1714"/>
      <c r="J458" s="1714"/>
      <c r="L458" s="24"/>
      <c r="M458" s="20"/>
      <c r="P458" s="25"/>
      <c r="Q458" s="25"/>
    </row>
    <row r="459" spans="1:17" x14ac:dyDescent="0.2">
      <c r="A459" s="16"/>
      <c r="B459" s="897" t="s">
        <v>50</v>
      </c>
      <c r="C459" s="898">
        <v>1030</v>
      </c>
      <c r="D459" s="898">
        <v>35</v>
      </c>
      <c r="E459" s="898">
        <f t="shared" ref="E459:E483" si="15">+C459+D459</f>
        <v>1065</v>
      </c>
      <c r="F459" s="177"/>
      <c r="G459" s="1509" t="s">
        <v>93</v>
      </c>
      <c r="H459" s="967">
        <v>923</v>
      </c>
      <c r="I459" s="967">
        <v>85</v>
      </c>
      <c r="J459" s="898">
        <v>1008</v>
      </c>
      <c r="L459" s="24"/>
      <c r="M459" s="20"/>
      <c r="P459" s="25"/>
      <c r="Q459" s="25"/>
    </row>
    <row r="460" spans="1:17" x14ac:dyDescent="0.2">
      <c r="A460" s="16"/>
      <c r="B460" s="897" t="s">
        <v>51</v>
      </c>
      <c r="C460" s="898">
        <v>729</v>
      </c>
      <c r="D460" s="898">
        <v>390</v>
      </c>
      <c r="E460" s="898">
        <f t="shared" si="15"/>
        <v>1119</v>
      </c>
      <c r="F460" s="177"/>
      <c r="G460" s="1509" t="s">
        <v>137</v>
      </c>
      <c r="H460" s="967">
        <v>712</v>
      </c>
      <c r="I460" s="967">
        <v>270</v>
      </c>
      <c r="J460" s="898">
        <v>982</v>
      </c>
      <c r="L460" s="24"/>
      <c r="M460" s="20"/>
      <c r="P460" s="25"/>
      <c r="Q460" s="25"/>
    </row>
    <row r="461" spans="1:17" x14ac:dyDescent="0.2">
      <c r="A461" s="16"/>
      <c r="B461" s="897" t="s">
        <v>52</v>
      </c>
      <c r="C461" s="898">
        <v>3</v>
      </c>
      <c r="D461" s="898">
        <v>11</v>
      </c>
      <c r="E461" s="898">
        <f t="shared" si="15"/>
        <v>14</v>
      </c>
      <c r="F461" s="177"/>
      <c r="G461" s="1509" t="s">
        <v>138</v>
      </c>
      <c r="H461" s="967">
        <v>7</v>
      </c>
      <c r="I461" s="967">
        <v>12</v>
      </c>
      <c r="J461" s="898">
        <v>19</v>
      </c>
      <c r="L461" s="24"/>
      <c r="M461" s="20"/>
      <c r="P461" s="25"/>
      <c r="Q461" s="25"/>
    </row>
    <row r="462" spans="1:17" x14ac:dyDescent="0.2">
      <c r="A462" s="16"/>
      <c r="B462" s="897" t="s">
        <v>53</v>
      </c>
      <c r="C462" s="898">
        <v>86</v>
      </c>
      <c r="D462" s="898">
        <v>77</v>
      </c>
      <c r="E462" s="898">
        <f t="shared" si="15"/>
        <v>163</v>
      </c>
      <c r="F462" s="177"/>
      <c r="G462" s="1509" t="s">
        <v>1313</v>
      </c>
      <c r="H462" s="967">
        <v>46</v>
      </c>
      <c r="I462" s="967">
        <v>72</v>
      </c>
      <c r="J462" s="898">
        <v>118</v>
      </c>
      <c r="L462" s="24"/>
      <c r="M462" s="20"/>
      <c r="P462" s="25"/>
      <c r="Q462" s="25"/>
    </row>
    <row r="463" spans="1:17" x14ac:dyDescent="0.2">
      <c r="A463" s="16"/>
      <c r="B463" s="897" t="s">
        <v>54</v>
      </c>
      <c r="C463" s="898">
        <v>14</v>
      </c>
      <c r="D463" s="898">
        <v>0</v>
      </c>
      <c r="E463" s="898">
        <f t="shared" si="15"/>
        <v>14</v>
      </c>
      <c r="F463" s="177"/>
      <c r="G463" s="1509" t="s">
        <v>1314</v>
      </c>
      <c r="H463" s="967">
        <v>18</v>
      </c>
      <c r="I463" s="967">
        <v>0</v>
      </c>
      <c r="J463" s="898">
        <v>18</v>
      </c>
      <c r="L463" s="24"/>
      <c r="M463" s="20"/>
      <c r="P463" s="25"/>
      <c r="Q463" s="25"/>
    </row>
    <row r="464" spans="1:17" x14ac:dyDescent="0.2">
      <c r="A464" s="16"/>
      <c r="B464" s="897" t="s">
        <v>55</v>
      </c>
      <c r="C464" s="898">
        <v>117</v>
      </c>
      <c r="D464" s="898">
        <v>8</v>
      </c>
      <c r="E464" s="898">
        <f t="shared" si="15"/>
        <v>125</v>
      </c>
      <c r="F464" s="177"/>
      <c r="G464" s="1509" t="s">
        <v>1315</v>
      </c>
      <c r="H464" s="967">
        <v>67</v>
      </c>
      <c r="I464" s="967">
        <v>8</v>
      </c>
      <c r="J464" s="898">
        <v>75</v>
      </c>
      <c r="L464" s="24"/>
      <c r="M464" s="20"/>
      <c r="P464" s="25"/>
      <c r="Q464" s="25"/>
    </row>
    <row r="465" spans="1:17" x14ac:dyDescent="0.2">
      <c r="A465" s="16"/>
      <c r="B465" s="897" t="s">
        <v>113</v>
      </c>
      <c r="C465" s="898">
        <v>287</v>
      </c>
      <c r="D465" s="898">
        <v>37</v>
      </c>
      <c r="E465" s="898">
        <f t="shared" si="15"/>
        <v>324</v>
      </c>
      <c r="F465" s="177"/>
      <c r="G465" s="1509" t="s">
        <v>219</v>
      </c>
      <c r="H465" s="967">
        <v>178</v>
      </c>
      <c r="I465" s="967">
        <v>53</v>
      </c>
      <c r="J465" s="898">
        <v>231</v>
      </c>
      <c r="L465" s="24"/>
      <c r="M465" s="20"/>
      <c r="P465" s="25"/>
      <c r="Q465" s="25"/>
    </row>
    <row r="466" spans="1:17" x14ac:dyDescent="0.2">
      <c r="A466" s="16"/>
      <c r="B466" s="897" t="s">
        <v>289</v>
      </c>
      <c r="C466" s="898">
        <v>78</v>
      </c>
      <c r="D466" s="898">
        <v>174</v>
      </c>
      <c r="E466" s="898">
        <f t="shared" si="15"/>
        <v>252</v>
      </c>
      <c r="F466" s="177"/>
      <c r="G466" s="1509" t="s">
        <v>1316</v>
      </c>
      <c r="H466" s="967">
        <v>187</v>
      </c>
      <c r="I466" s="967">
        <v>108</v>
      </c>
      <c r="J466" s="898">
        <v>295</v>
      </c>
      <c r="L466" s="24"/>
      <c r="M466" s="20"/>
      <c r="P466" s="25"/>
      <c r="Q466" s="25"/>
    </row>
    <row r="467" spans="1:17" x14ac:dyDescent="0.2">
      <c r="A467" s="16"/>
      <c r="B467" s="897" t="s">
        <v>56</v>
      </c>
      <c r="C467" s="898">
        <v>183</v>
      </c>
      <c r="D467" s="898">
        <v>69</v>
      </c>
      <c r="E467" s="898">
        <f t="shared" si="15"/>
        <v>252</v>
      </c>
      <c r="F467" s="177"/>
      <c r="G467" s="1509" t="s">
        <v>299</v>
      </c>
      <c r="H467" s="967">
        <v>118</v>
      </c>
      <c r="I467" s="967">
        <v>128</v>
      </c>
      <c r="J467" s="898">
        <v>246</v>
      </c>
      <c r="L467" s="24"/>
      <c r="M467" s="20"/>
      <c r="P467" s="25"/>
      <c r="Q467" s="25"/>
    </row>
    <row r="468" spans="1:17" x14ac:dyDescent="0.2">
      <c r="A468" s="16"/>
      <c r="B468" s="897" t="s">
        <v>290</v>
      </c>
      <c r="C468" s="898">
        <v>114</v>
      </c>
      <c r="D468" s="898">
        <v>42</v>
      </c>
      <c r="E468" s="898">
        <f t="shared" si="15"/>
        <v>156</v>
      </c>
      <c r="F468" s="177"/>
      <c r="G468" s="1509" t="s">
        <v>178</v>
      </c>
      <c r="H468" s="967">
        <v>99</v>
      </c>
      <c r="I468" s="967">
        <v>17</v>
      </c>
      <c r="J468" s="898">
        <v>116</v>
      </c>
      <c r="L468" s="24"/>
      <c r="M468" s="20"/>
      <c r="P468" s="25"/>
      <c r="Q468" s="25"/>
    </row>
    <row r="469" spans="1:17" x14ac:dyDescent="0.2">
      <c r="A469" s="16"/>
      <c r="B469" s="897" t="s">
        <v>291</v>
      </c>
      <c r="C469" s="898">
        <v>0</v>
      </c>
      <c r="D469" s="898">
        <v>0</v>
      </c>
      <c r="E469" s="898">
        <f t="shared" si="15"/>
        <v>0</v>
      </c>
      <c r="F469" s="177"/>
      <c r="G469" s="1509" t="s">
        <v>126</v>
      </c>
      <c r="H469" s="967">
        <v>33</v>
      </c>
      <c r="I469" s="967">
        <v>3</v>
      </c>
      <c r="J469" s="898">
        <v>36</v>
      </c>
      <c r="L469" s="24"/>
      <c r="M469" s="20"/>
      <c r="P469" s="25"/>
      <c r="Q469" s="25"/>
    </row>
    <row r="470" spans="1:17" x14ac:dyDescent="0.2">
      <c r="A470" s="16"/>
      <c r="B470" s="897" t="s">
        <v>71</v>
      </c>
      <c r="C470" s="898">
        <v>9</v>
      </c>
      <c r="D470" s="898">
        <v>4</v>
      </c>
      <c r="E470" s="898">
        <f t="shared" si="15"/>
        <v>13</v>
      </c>
      <c r="F470" s="177"/>
      <c r="G470" s="1509" t="s">
        <v>305</v>
      </c>
      <c r="H470" s="967">
        <v>13</v>
      </c>
      <c r="I470" s="967">
        <v>0</v>
      </c>
      <c r="J470" s="898">
        <v>13</v>
      </c>
      <c r="L470" s="24"/>
      <c r="M470" s="20"/>
      <c r="P470" s="25"/>
      <c r="Q470" s="25"/>
    </row>
    <row r="471" spans="1:17" x14ac:dyDescent="0.2">
      <c r="A471" s="16"/>
      <c r="B471" s="897" t="s">
        <v>292</v>
      </c>
      <c r="C471" s="898">
        <v>14</v>
      </c>
      <c r="D471" s="898">
        <v>0</v>
      </c>
      <c r="E471" s="898">
        <f t="shared" si="15"/>
        <v>14</v>
      </c>
      <c r="F471" s="177"/>
      <c r="G471" s="1509" t="s">
        <v>1317</v>
      </c>
      <c r="H471" s="967">
        <v>24</v>
      </c>
      <c r="I471" s="967">
        <v>0</v>
      </c>
      <c r="J471" s="898">
        <v>24</v>
      </c>
      <c r="L471" s="24"/>
      <c r="M471" s="20"/>
      <c r="P471" s="25"/>
      <c r="Q471" s="25"/>
    </row>
    <row r="472" spans="1:17" x14ac:dyDescent="0.2">
      <c r="A472" s="16"/>
      <c r="B472" s="897" t="s">
        <v>293</v>
      </c>
      <c r="C472" s="898">
        <v>152</v>
      </c>
      <c r="D472" s="898">
        <v>12</v>
      </c>
      <c r="E472" s="898">
        <f t="shared" si="15"/>
        <v>164</v>
      </c>
      <c r="F472" s="177"/>
      <c r="G472" s="1509" t="s">
        <v>1318</v>
      </c>
      <c r="H472" s="967">
        <v>109</v>
      </c>
      <c r="I472" s="967">
        <v>2</v>
      </c>
      <c r="J472" s="898">
        <v>111</v>
      </c>
      <c r="L472" s="24"/>
      <c r="M472" s="20"/>
      <c r="P472" s="25"/>
      <c r="Q472" s="25"/>
    </row>
    <row r="473" spans="1:17" x14ac:dyDescent="0.2">
      <c r="A473" s="16"/>
      <c r="B473" s="897" t="s">
        <v>124</v>
      </c>
      <c r="C473" s="898">
        <v>160</v>
      </c>
      <c r="D473" s="898">
        <v>13</v>
      </c>
      <c r="E473" s="898">
        <f t="shared" si="15"/>
        <v>173</v>
      </c>
      <c r="F473" s="177"/>
      <c r="G473" s="1509" t="s">
        <v>164</v>
      </c>
      <c r="H473" s="967">
        <v>156</v>
      </c>
      <c r="I473" s="967">
        <v>0</v>
      </c>
      <c r="J473" s="898">
        <v>156</v>
      </c>
      <c r="L473" s="24"/>
      <c r="M473" s="20"/>
      <c r="P473" s="25"/>
      <c r="Q473" s="25"/>
    </row>
    <row r="474" spans="1:17" x14ac:dyDescent="0.2">
      <c r="A474" s="16"/>
      <c r="B474" s="897" t="s">
        <v>812</v>
      </c>
      <c r="C474" s="898">
        <v>159</v>
      </c>
      <c r="D474" s="898">
        <v>14</v>
      </c>
      <c r="E474" s="898">
        <f t="shared" si="15"/>
        <v>173</v>
      </c>
      <c r="F474" s="177"/>
      <c r="G474" s="1509" t="s">
        <v>344</v>
      </c>
      <c r="H474" s="967">
        <v>62</v>
      </c>
      <c r="I474" s="967">
        <v>9</v>
      </c>
      <c r="J474" s="898">
        <v>71</v>
      </c>
      <c r="L474" s="24"/>
      <c r="M474" s="20"/>
      <c r="P474" s="25"/>
      <c r="Q474" s="25"/>
    </row>
    <row r="475" spans="1:17" x14ac:dyDescent="0.2">
      <c r="A475" s="16"/>
      <c r="B475" s="897" t="s">
        <v>330</v>
      </c>
      <c r="C475" s="898">
        <v>5</v>
      </c>
      <c r="D475" s="898">
        <v>0</v>
      </c>
      <c r="E475" s="898">
        <f t="shared" si="15"/>
        <v>5</v>
      </c>
      <c r="F475" s="177"/>
      <c r="G475" s="964" t="s">
        <v>294</v>
      </c>
      <c r="H475" s="967">
        <v>3</v>
      </c>
      <c r="I475" s="967">
        <v>0</v>
      </c>
      <c r="J475" s="898">
        <v>3</v>
      </c>
      <c r="L475" s="24"/>
      <c r="M475" s="20"/>
      <c r="P475" s="25"/>
      <c r="Q475" s="25"/>
    </row>
    <row r="476" spans="1:17" x14ac:dyDescent="0.2">
      <c r="A476" s="16"/>
      <c r="B476" s="1106" t="s">
        <v>802</v>
      </c>
      <c r="C476" s="1107">
        <v>4</v>
      </c>
      <c r="D476" s="1107">
        <v>0</v>
      </c>
      <c r="E476" s="898">
        <f t="shared" si="15"/>
        <v>4</v>
      </c>
      <c r="F476" s="177"/>
      <c r="G476" s="1108" t="s">
        <v>622</v>
      </c>
      <c r="H476" s="1107">
        <v>9</v>
      </c>
      <c r="I476" s="1107">
        <v>0</v>
      </c>
      <c r="J476" s="898">
        <v>9</v>
      </c>
      <c r="L476" s="24"/>
      <c r="M476" s="20"/>
      <c r="P476" s="25"/>
      <c r="Q476" s="25"/>
    </row>
    <row r="477" spans="1:17" ht="17.100000000000001" customHeight="1" x14ac:dyDescent="0.2">
      <c r="A477" s="16"/>
      <c r="B477" s="897" t="s">
        <v>118</v>
      </c>
      <c r="C477" s="898">
        <v>0</v>
      </c>
      <c r="D477" s="898">
        <v>0</v>
      </c>
      <c r="E477" s="898">
        <f t="shared" si="15"/>
        <v>0</v>
      </c>
      <c r="F477" s="177"/>
      <c r="G477" s="1510" t="s">
        <v>1319</v>
      </c>
      <c r="H477" s="967">
        <v>6</v>
      </c>
      <c r="I477" s="967">
        <v>1</v>
      </c>
      <c r="J477" s="898">
        <v>7</v>
      </c>
      <c r="L477" s="24"/>
      <c r="M477" s="20"/>
      <c r="P477" s="25"/>
      <c r="Q477" s="25"/>
    </row>
    <row r="478" spans="1:17" x14ac:dyDescent="0.2">
      <c r="A478" s="16"/>
      <c r="B478" s="897" t="s">
        <v>244</v>
      </c>
      <c r="C478" s="898">
        <v>0</v>
      </c>
      <c r="D478" s="898">
        <v>0</v>
      </c>
      <c r="E478" s="898">
        <f t="shared" si="15"/>
        <v>0</v>
      </c>
      <c r="F478" s="177"/>
      <c r="G478" s="1510" t="s">
        <v>168</v>
      </c>
      <c r="H478" s="967">
        <v>1</v>
      </c>
      <c r="I478" s="967">
        <v>0</v>
      </c>
      <c r="J478" s="898">
        <v>1</v>
      </c>
      <c r="L478" s="24"/>
      <c r="M478" s="20"/>
      <c r="P478" s="25"/>
      <c r="Q478" s="25"/>
    </row>
    <row r="479" spans="1:17" x14ac:dyDescent="0.2">
      <c r="A479" s="16"/>
      <c r="B479" s="897" t="s">
        <v>320</v>
      </c>
      <c r="C479" s="902">
        <v>0</v>
      </c>
      <c r="D479" s="902">
        <v>0</v>
      </c>
      <c r="E479" s="898">
        <f t="shared" si="15"/>
        <v>0</v>
      </c>
      <c r="F479" s="177"/>
      <c r="G479" s="1509" t="s">
        <v>284</v>
      </c>
      <c r="H479" s="968">
        <v>0</v>
      </c>
      <c r="I479" s="968">
        <v>0</v>
      </c>
      <c r="J479" s="898">
        <v>0</v>
      </c>
      <c r="L479" s="24"/>
      <c r="M479" s="20"/>
      <c r="P479" s="25"/>
      <c r="Q479" s="25"/>
    </row>
    <row r="480" spans="1:17" x14ac:dyDescent="0.2">
      <c r="A480" s="16"/>
      <c r="B480" s="897" t="s">
        <v>813</v>
      </c>
      <c r="C480" s="902">
        <v>0</v>
      </c>
      <c r="D480" s="898">
        <v>0</v>
      </c>
      <c r="E480" s="898">
        <f t="shared" si="15"/>
        <v>0</v>
      </c>
      <c r="F480" s="177"/>
      <c r="G480" s="1509" t="s">
        <v>329</v>
      </c>
      <c r="H480" s="968">
        <v>0</v>
      </c>
      <c r="I480" s="967">
        <v>0</v>
      </c>
      <c r="J480" s="898">
        <v>0</v>
      </c>
      <c r="L480" s="24"/>
      <c r="M480" s="20"/>
      <c r="P480" s="25"/>
      <c r="Q480" s="25"/>
    </row>
    <row r="481" spans="1:17" x14ac:dyDescent="0.2">
      <c r="A481" s="16"/>
      <c r="B481" s="897" t="s">
        <v>319</v>
      </c>
      <c r="C481" s="902">
        <v>63</v>
      </c>
      <c r="D481" s="898">
        <v>12</v>
      </c>
      <c r="E481" s="898">
        <f t="shared" si="15"/>
        <v>75</v>
      </c>
      <c r="F481" s="177"/>
      <c r="G481" s="1509" t="s">
        <v>617</v>
      </c>
      <c r="H481" s="968">
        <v>59</v>
      </c>
      <c r="I481" s="967">
        <v>11</v>
      </c>
      <c r="J481" s="898">
        <v>70</v>
      </c>
      <c r="L481" s="24"/>
      <c r="M481" s="20"/>
      <c r="P481" s="25"/>
      <c r="Q481" s="25"/>
    </row>
    <row r="482" spans="1:17" x14ac:dyDescent="0.2">
      <c r="A482" s="16"/>
      <c r="B482" s="897" t="s">
        <v>378</v>
      </c>
      <c r="C482" s="902">
        <v>74</v>
      </c>
      <c r="D482" s="898">
        <v>12</v>
      </c>
      <c r="E482" s="898">
        <f t="shared" si="15"/>
        <v>86</v>
      </c>
      <c r="F482" s="177"/>
      <c r="G482" s="1509" t="s">
        <v>285</v>
      </c>
      <c r="H482" s="968">
        <v>54</v>
      </c>
      <c r="I482" s="967">
        <v>0</v>
      </c>
      <c r="J482" s="898">
        <v>54</v>
      </c>
      <c r="L482" s="24"/>
      <c r="M482" s="20"/>
      <c r="P482" s="25"/>
      <c r="Q482" s="25"/>
    </row>
    <row r="483" spans="1:17" x14ac:dyDescent="0.2">
      <c r="A483" s="16"/>
      <c r="B483" s="897" t="s">
        <v>811</v>
      </c>
      <c r="C483" s="902">
        <v>104</v>
      </c>
      <c r="D483" s="898">
        <v>12</v>
      </c>
      <c r="E483" s="898">
        <f t="shared" si="15"/>
        <v>116</v>
      </c>
      <c r="F483" s="177"/>
      <c r="G483" s="903" t="s">
        <v>57</v>
      </c>
      <c r="H483" s="900">
        <v>2884</v>
      </c>
      <c r="I483" s="900">
        <v>779</v>
      </c>
      <c r="J483" s="900">
        <v>3663</v>
      </c>
      <c r="L483" s="24"/>
      <c r="M483" s="20"/>
      <c r="O483" s="23"/>
      <c r="P483" s="25"/>
      <c r="Q483" s="25"/>
    </row>
    <row r="484" spans="1:17" s="27" customFormat="1" ht="14.25" customHeight="1" x14ac:dyDescent="0.2">
      <c r="A484" s="30"/>
      <c r="B484" s="903" t="s">
        <v>57</v>
      </c>
      <c r="C484" s="900">
        <f>SUM(C459:C483)</f>
        <v>3385</v>
      </c>
      <c r="D484" s="900">
        <f>SUM(D459:D483)</f>
        <v>922</v>
      </c>
      <c r="E484" s="900">
        <f>SUM(E459:E483)</f>
        <v>4307</v>
      </c>
      <c r="F484" s="184"/>
      <c r="K484" s="199"/>
      <c r="L484" s="483"/>
      <c r="P484" s="142"/>
      <c r="Q484" s="142"/>
    </row>
    <row r="485" spans="1:17" x14ac:dyDescent="0.2">
      <c r="A485" s="16"/>
      <c r="B485" s="904"/>
      <c r="C485" s="905"/>
      <c r="D485" s="905"/>
      <c r="E485" s="906"/>
      <c r="F485" s="180"/>
      <c r="G485" s="175"/>
      <c r="Q485" s="25"/>
    </row>
    <row r="486" spans="1:17" x14ac:dyDescent="0.2">
      <c r="A486" s="16"/>
      <c r="H486" s="35"/>
      <c r="I486" s="9"/>
      <c r="K486" s="6"/>
      <c r="Q486" s="25"/>
    </row>
    <row r="487" spans="1:17" ht="20.25" customHeight="1" x14ac:dyDescent="0.2">
      <c r="A487" s="30"/>
      <c r="B487" s="1702" t="s">
        <v>766</v>
      </c>
      <c r="C487" s="1702"/>
      <c r="D487" s="1702"/>
      <c r="E487" s="1702"/>
      <c r="F487" s="1702"/>
      <c r="G487" s="535"/>
      <c r="H487" s="536"/>
      <c r="I487" s="7"/>
      <c r="K487" s="6"/>
      <c r="L487" s="8"/>
      <c r="M487" s="25"/>
      <c r="N487" s="9"/>
      <c r="O487" s="6"/>
      <c r="P487" s="6"/>
      <c r="Q487" s="4"/>
    </row>
    <row r="488" spans="1:17" x14ac:dyDescent="0.2">
      <c r="B488" s="907"/>
      <c r="C488" s="908"/>
      <c r="D488" s="908"/>
      <c r="E488" s="907"/>
      <c r="F488" s="6"/>
      <c r="G488" s="535"/>
      <c r="H488" s="537"/>
      <c r="I488" s="537"/>
      <c r="J488" s="537"/>
      <c r="K488" s="537"/>
      <c r="L488" s="8"/>
      <c r="M488" s="1143"/>
      <c r="N488" s="7"/>
      <c r="O488" s="6"/>
      <c r="P488" s="6"/>
      <c r="Q488" s="4"/>
    </row>
    <row r="489" spans="1:17" s="34" customFormat="1" x14ac:dyDescent="0.2">
      <c r="B489" s="1348" t="s">
        <v>789</v>
      </c>
      <c r="C489" s="1348" t="s">
        <v>159</v>
      </c>
      <c r="D489" s="1348" t="s">
        <v>9</v>
      </c>
      <c r="E489" s="1348" t="s">
        <v>160</v>
      </c>
      <c r="F489" s="1349" t="s">
        <v>161</v>
      </c>
      <c r="G489" s="35"/>
      <c r="H489" s="1355" t="s">
        <v>794</v>
      </c>
      <c r="I489" s="1355" t="s">
        <v>159</v>
      </c>
      <c r="J489" s="1356" t="s">
        <v>9</v>
      </c>
      <c r="K489" s="1355" t="s">
        <v>160</v>
      </c>
      <c r="L489" s="1355" t="s">
        <v>161</v>
      </c>
      <c r="M489" s="154"/>
      <c r="N489" s="103"/>
      <c r="O489" s="103"/>
      <c r="P489" s="43"/>
      <c r="Q489" s="43"/>
    </row>
    <row r="490" spans="1:17" ht="28.5" customHeight="1" x14ac:dyDescent="0.2">
      <c r="B490" s="1468" t="s">
        <v>790</v>
      </c>
      <c r="C490" s="1350">
        <v>10214.222164630561</v>
      </c>
      <c r="D490" s="1350">
        <v>2796.7759999999998</v>
      </c>
      <c r="E490" s="1350">
        <v>7417.4461646305608</v>
      </c>
      <c r="F490" s="1351">
        <v>0.27381194132281306</v>
      </c>
      <c r="G490" s="35"/>
      <c r="H490" s="1071" t="s">
        <v>162</v>
      </c>
      <c r="I490" s="1352">
        <v>6000</v>
      </c>
      <c r="J490" s="1352">
        <v>5093.31572598</v>
      </c>
      <c r="K490" s="1353">
        <v>906.68427401999998</v>
      </c>
      <c r="L490" s="1354">
        <v>0.84888595433000003</v>
      </c>
      <c r="M490" s="7"/>
      <c r="N490" s="6"/>
      <c r="O490" s="6"/>
      <c r="P490" s="4"/>
      <c r="Q490" s="4"/>
    </row>
    <row r="491" spans="1:17" ht="24" customHeight="1" x14ac:dyDescent="0.2">
      <c r="B491" s="1468" t="s">
        <v>791</v>
      </c>
      <c r="C491" s="1350">
        <v>62742.336791313639</v>
      </c>
      <c r="D491" s="1350">
        <v>15219.013999999996</v>
      </c>
      <c r="E491" s="1350">
        <v>47523.322791313643</v>
      </c>
      <c r="F491" s="1351">
        <v>0.24256371022041678</v>
      </c>
      <c r="G491" s="35"/>
      <c r="H491" s="1071" t="s">
        <v>795</v>
      </c>
      <c r="I491" s="1352">
        <v>2000</v>
      </c>
      <c r="J491" s="1352">
        <v>1795.90334536</v>
      </c>
      <c r="K491" s="1353">
        <v>204.09665464</v>
      </c>
      <c r="L491" s="1354">
        <v>0.89795167267999998</v>
      </c>
      <c r="M491" s="7"/>
      <c r="N491" s="6"/>
      <c r="O491" s="6"/>
      <c r="P491" s="4"/>
      <c r="Q491" s="4"/>
    </row>
    <row r="492" spans="1:17" ht="36.75" customHeight="1" x14ac:dyDescent="0.2">
      <c r="B492" s="1468" t="s">
        <v>792</v>
      </c>
      <c r="C492" s="1350">
        <v>4548.1475681610355</v>
      </c>
      <c r="D492" s="1350">
        <v>1423.723</v>
      </c>
      <c r="E492" s="1350">
        <v>3124.4245681610355</v>
      </c>
      <c r="F492" s="1351">
        <v>0.31303359855046603</v>
      </c>
      <c r="G492" s="35"/>
      <c r="H492" s="1357" t="s">
        <v>796</v>
      </c>
      <c r="I492" s="1352">
        <v>0</v>
      </c>
      <c r="J492" s="1352">
        <v>0</v>
      </c>
      <c r="K492" s="1353">
        <v>0</v>
      </c>
      <c r="L492" s="1354">
        <v>0</v>
      </c>
      <c r="M492" s="7"/>
      <c r="N492" s="6"/>
      <c r="O492" s="6"/>
      <c r="P492" s="4"/>
      <c r="Q492" s="4"/>
    </row>
    <row r="493" spans="1:17" ht="24" customHeight="1" x14ac:dyDescent="0.2">
      <c r="B493" s="1468" t="s">
        <v>135</v>
      </c>
      <c r="C493" s="1350">
        <v>1710.3328039933306</v>
      </c>
      <c r="D493" s="1350">
        <v>614.923</v>
      </c>
      <c r="E493" s="1350">
        <v>1095.4098039933306</v>
      </c>
      <c r="F493" s="1351">
        <v>0.35953412023920805</v>
      </c>
      <c r="G493" s="35"/>
      <c r="H493" s="1071" t="s">
        <v>797</v>
      </c>
      <c r="I493" s="1352">
        <v>50</v>
      </c>
      <c r="J493" s="1352">
        <v>18.152577879999999</v>
      </c>
      <c r="K493" s="1353">
        <v>31.847422120000001</v>
      </c>
      <c r="L493" s="1354">
        <v>0.36305155759999996</v>
      </c>
      <c r="M493" s="7"/>
      <c r="N493" s="6"/>
      <c r="O493" s="6"/>
      <c r="P493" s="4"/>
      <c r="Q493" s="4"/>
    </row>
    <row r="494" spans="1:17" ht="29.25" customHeight="1" x14ac:dyDescent="0.2">
      <c r="B494" s="1468" t="s">
        <v>793</v>
      </c>
      <c r="C494" s="1350">
        <v>6029.1620073731374</v>
      </c>
      <c r="D494" s="1350">
        <v>1479.297</v>
      </c>
      <c r="E494" s="1350">
        <v>4549.8650073731369</v>
      </c>
      <c r="F494" s="1351">
        <v>0.24535698297556929</v>
      </c>
      <c r="G494" s="35"/>
      <c r="H494" s="1357" t="s">
        <v>798</v>
      </c>
      <c r="I494" s="1352">
        <v>500</v>
      </c>
      <c r="J494" s="1352">
        <v>431.63227083999993</v>
      </c>
      <c r="K494" s="1353">
        <v>68.367729160000067</v>
      </c>
      <c r="L494" s="1354">
        <v>0.86326454167999989</v>
      </c>
      <c r="M494" s="7"/>
      <c r="N494" s="6"/>
      <c r="O494" s="6"/>
      <c r="P494" s="4"/>
      <c r="Q494" s="4"/>
    </row>
    <row r="495" spans="1:17" ht="24" customHeight="1" x14ac:dyDescent="0.2">
      <c r="B495" s="1348" t="s">
        <v>6</v>
      </c>
      <c r="C495" s="1469">
        <v>85244.201335471691</v>
      </c>
      <c r="D495" s="1469">
        <v>21533.732999999989</v>
      </c>
      <c r="E495" s="1469">
        <v>63710.468335471713</v>
      </c>
      <c r="F495" s="1470">
        <v>0.25261229107251199</v>
      </c>
      <c r="G495" s="35"/>
      <c r="H495" s="1357" t="s">
        <v>799</v>
      </c>
      <c r="I495" s="1352">
        <v>48279.47</v>
      </c>
      <c r="J495" s="1352">
        <v>13458.680057890002</v>
      </c>
      <c r="K495" s="1353">
        <v>34820.789942110001</v>
      </c>
      <c r="L495" s="1354">
        <v>0.27876611027192305</v>
      </c>
      <c r="M495" s="7"/>
      <c r="N495" s="6"/>
      <c r="O495" s="6"/>
      <c r="P495" s="4"/>
      <c r="Q495" s="4"/>
    </row>
    <row r="496" spans="1:17" x14ac:dyDescent="0.2">
      <c r="B496" s="20"/>
      <c r="C496" s="20"/>
      <c r="E496" s="910"/>
      <c r="H496" s="1356" t="s">
        <v>6</v>
      </c>
      <c r="I496" s="1358">
        <v>56829.47</v>
      </c>
      <c r="J496" s="1359">
        <v>20797.683977950001</v>
      </c>
      <c r="K496" s="1358">
        <v>36031.786022050001</v>
      </c>
      <c r="L496" s="1360">
        <v>0.36596653070933094</v>
      </c>
      <c r="M496" s="25"/>
      <c r="N496" s="25"/>
      <c r="O496" s="6"/>
      <c r="P496" s="6"/>
      <c r="Q496" s="4"/>
    </row>
    <row r="497" spans="2:17" ht="21" customHeight="1" x14ac:dyDescent="0.2">
      <c r="B497" s="909" t="s">
        <v>654</v>
      </c>
      <c r="D497" s="911"/>
      <c r="E497" s="912"/>
      <c r="F497" s="484"/>
      <c r="G497" s="585"/>
      <c r="H497" s="586"/>
      <c r="I497" s="587"/>
      <c r="J497" s="588"/>
      <c r="K497" s="589"/>
      <c r="L497" s="8"/>
      <c r="M497" s="25"/>
      <c r="N497" s="7"/>
      <c r="O497" s="6"/>
      <c r="P497" s="6"/>
      <c r="Q497" s="4"/>
    </row>
    <row r="498" spans="2:17" x14ac:dyDescent="0.2">
      <c r="G498" s="20"/>
      <c r="H498" s="35"/>
      <c r="I498" s="25"/>
      <c r="J498" s="33"/>
      <c r="K498" s="6"/>
      <c r="L498" s="8"/>
      <c r="M498" s="25"/>
      <c r="N498" s="7"/>
      <c r="O498" s="6"/>
      <c r="P498" s="6"/>
      <c r="Q498" s="4"/>
    </row>
    <row r="499" spans="2:17" x14ac:dyDescent="0.2">
      <c r="G499" s="20"/>
      <c r="H499" s="35"/>
      <c r="I499" s="25"/>
      <c r="J499" s="33"/>
      <c r="K499" s="6"/>
      <c r="L499" s="8"/>
      <c r="M499" s="25"/>
      <c r="N499" s="7"/>
      <c r="O499" s="6"/>
      <c r="P499" s="6"/>
      <c r="Q499" s="4"/>
    </row>
    <row r="500" spans="2:17" x14ac:dyDescent="0.2">
      <c r="G500" s="20"/>
      <c r="H500" s="35"/>
      <c r="I500" s="25"/>
      <c r="J500" s="33"/>
      <c r="K500" s="6"/>
      <c r="L500" s="8"/>
      <c r="M500" s="25"/>
      <c r="N500" s="7"/>
      <c r="O500" s="6"/>
      <c r="P500" s="6"/>
      <c r="Q500" s="4"/>
    </row>
    <row r="501" spans="2:17" ht="71.25" customHeight="1" x14ac:dyDescent="0.2">
      <c r="G501" s="20"/>
      <c r="H501" s="35"/>
      <c r="I501" s="25"/>
      <c r="J501" s="33"/>
      <c r="K501" s="6"/>
      <c r="L501" s="8"/>
      <c r="M501" s="25"/>
      <c r="N501" s="7"/>
      <c r="O501" s="6"/>
      <c r="P501" s="6"/>
      <c r="Q501" s="4"/>
    </row>
    <row r="502" spans="2:17" ht="16.5" customHeight="1" x14ac:dyDescent="0.2">
      <c r="G502" s="20"/>
      <c r="H502" s="35"/>
      <c r="I502" s="25"/>
      <c r="J502" s="33"/>
      <c r="K502" s="6"/>
      <c r="L502" s="8"/>
      <c r="M502" s="25"/>
      <c r="N502" s="7"/>
      <c r="O502" s="6"/>
      <c r="P502" s="6"/>
      <c r="Q502" s="4"/>
    </row>
    <row r="503" spans="2:17" x14ac:dyDescent="0.2">
      <c r="G503" s="20"/>
      <c r="H503" s="35"/>
      <c r="I503" s="7"/>
      <c r="K503" s="6"/>
      <c r="L503" s="8"/>
      <c r="M503" s="25"/>
      <c r="N503" s="7"/>
      <c r="O503" s="6"/>
      <c r="P503" s="6"/>
      <c r="Q503" s="4"/>
    </row>
    <row r="504" spans="2:17" x14ac:dyDescent="0.2">
      <c r="G504" s="20"/>
      <c r="H504" s="35"/>
      <c r="I504" s="7"/>
      <c r="K504" s="6"/>
      <c r="L504" s="8"/>
      <c r="M504" s="25"/>
      <c r="N504" s="25"/>
      <c r="O504" s="6"/>
      <c r="P504" s="6"/>
      <c r="Q504" s="4"/>
    </row>
    <row r="505" spans="2:17" x14ac:dyDescent="0.2">
      <c r="G505" s="20"/>
      <c r="H505" s="35"/>
      <c r="I505" s="7"/>
      <c r="K505" s="6"/>
      <c r="L505" s="8"/>
      <c r="M505" s="25"/>
      <c r="N505" s="25"/>
      <c r="O505" s="6"/>
      <c r="P505" s="6"/>
      <c r="Q505" s="4"/>
    </row>
    <row r="506" spans="2:17" x14ac:dyDescent="0.2">
      <c r="G506" s="20"/>
      <c r="H506" s="35"/>
      <c r="I506" s="7"/>
      <c r="K506" s="6"/>
      <c r="L506" s="8"/>
      <c r="M506" s="25"/>
      <c r="N506" s="25"/>
      <c r="O506" s="6"/>
      <c r="P506" s="6"/>
      <c r="Q506" s="4"/>
    </row>
    <row r="507" spans="2:17" x14ac:dyDescent="0.2">
      <c r="G507" s="20"/>
      <c r="H507" s="35"/>
      <c r="I507" s="7"/>
      <c r="K507" s="6"/>
      <c r="L507" s="8"/>
      <c r="M507" s="25"/>
      <c r="N507" s="25"/>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ht="3" customHeight="1" x14ac:dyDescent="0.2">
      <c r="G515" s="20"/>
      <c r="H515" s="35"/>
      <c r="I515" s="7"/>
      <c r="K515" s="6"/>
      <c r="L515" s="8"/>
      <c r="M515" s="25"/>
      <c r="N515" s="25"/>
      <c r="O515" s="6"/>
      <c r="P515" s="6"/>
      <c r="Q515" s="4"/>
    </row>
    <row r="516" spans="2:17" ht="3.75" customHeight="1" x14ac:dyDescent="0.2">
      <c r="C516" s="2"/>
      <c r="D516" s="2"/>
      <c r="G516" s="20"/>
      <c r="H516" s="35"/>
      <c r="I516" s="7"/>
      <c r="K516" s="6"/>
      <c r="L516" s="8"/>
      <c r="M516" s="25"/>
      <c r="N516" s="25"/>
      <c r="O516" s="6"/>
      <c r="P516" s="6"/>
      <c r="Q516" s="4"/>
    </row>
    <row r="517" spans="2:17" ht="12.75" x14ac:dyDescent="0.2">
      <c r="B517" s="1702" t="s">
        <v>1583</v>
      </c>
      <c r="C517" s="1702"/>
      <c r="D517" s="1702"/>
      <c r="E517" s="1702"/>
    </row>
    <row r="518" spans="2:17" ht="12.75" x14ac:dyDescent="0.2">
      <c r="B518" s="1702"/>
      <c r="C518" s="1702"/>
      <c r="D518" s="1702"/>
      <c r="E518" s="1702"/>
      <c r="F518" s="27"/>
      <c r="G518" s="155"/>
    </row>
    <row r="520" spans="2:17" ht="15" customHeight="1" x14ac:dyDescent="0.2">
      <c r="B520" s="1747" t="s">
        <v>383</v>
      </c>
      <c r="C520" s="1715" t="s">
        <v>382</v>
      </c>
      <c r="D520" s="1716"/>
      <c r="E520" s="1717" t="s">
        <v>243</v>
      </c>
      <c r="F520" s="1718"/>
      <c r="G520" s="4"/>
    </row>
    <row r="521" spans="2:17" x14ac:dyDescent="0.2">
      <c r="B521" s="1748"/>
      <c r="C521" s="864" t="s">
        <v>68</v>
      </c>
      <c r="D521" s="913" t="s">
        <v>49</v>
      </c>
      <c r="E521" s="864" t="s">
        <v>68</v>
      </c>
      <c r="F521" s="542" t="s">
        <v>49</v>
      </c>
      <c r="G521" s="4"/>
      <c r="H521" s="20"/>
      <c r="L521" s="24"/>
      <c r="M521" s="20"/>
      <c r="P521" s="24"/>
    </row>
    <row r="522" spans="2:17" ht="14.1" customHeight="1" x14ac:dyDescent="0.2">
      <c r="B522" s="914" t="s">
        <v>183</v>
      </c>
      <c r="C522" s="847">
        <v>1</v>
      </c>
      <c r="D522" s="848">
        <v>9260000</v>
      </c>
      <c r="E522" s="849">
        <v>0</v>
      </c>
      <c r="F522" s="848">
        <v>0</v>
      </c>
      <c r="G522" s="4"/>
      <c r="H522" s="20"/>
      <c r="L522" s="24"/>
      <c r="M522" s="20"/>
      <c r="P522" s="24"/>
    </row>
    <row r="523" spans="2:17" ht="14.1" customHeight="1" x14ac:dyDescent="0.2">
      <c r="B523" s="914" t="s">
        <v>184</v>
      </c>
      <c r="C523" s="847">
        <v>1</v>
      </c>
      <c r="D523" s="848">
        <v>7406000</v>
      </c>
      <c r="E523" s="849">
        <v>0</v>
      </c>
      <c r="F523" s="848">
        <v>0</v>
      </c>
      <c r="G523" s="4"/>
      <c r="H523" s="20"/>
      <c r="L523" s="24"/>
      <c r="M523" s="20"/>
      <c r="P523" s="24"/>
    </row>
    <row r="524" spans="2:17" ht="45" hidden="1" x14ac:dyDescent="0.2">
      <c r="B524" s="914" t="s">
        <v>309</v>
      </c>
      <c r="C524" s="847">
        <v>0</v>
      </c>
      <c r="D524" s="848">
        <v>0</v>
      </c>
      <c r="E524" s="849">
        <v>0</v>
      </c>
      <c r="F524" s="281">
        <v>0</v>
      </c>
      <c r="G524" s="4"/>
      <c r="H524" s="20"/>
      <c r="L524" s="24"/>
      <c r="M524" s="20"/>
      <c r="P524" s="24"/>
    </row>
    <row r="525" spans="2:17" x14ac:dyDescent="0.2">
      <c r="B525" s="914" t="s">
        <v>185</v>
      </c>
      <c r="C525" s="847">
        <v>0</v>
      </c>
      <c r="D525" s="1472">
        <v>0</v>
      </c>
      <c r="E525" s="849">
        <v>0</v>
      </c>
      <c r="F525" s="281">
        <v>0</v>
      </c>
      <c r="G525" s="4"/>
      <c r="H525" s="20"/>
      <c r="L525" s="24"/>
      <c r="M525" s="20"/>
      <c r="P525" s="24"/>
    </row>
    <row r="526" spans="2:17" x14ac:dyDescent="0.2">
      <c r="B526" s="914" t="s">
        <v>384</v>
      </c>
      <c r="C526" s="847">
        <v>2</v>
      </c>
      <c r="D526" s="848">
        <f>9300000+9254000</f>
        <v>18554000</v>
      </c>
      <c r="E526" s="849">
        <v>0</v>
      </c>
      <c r="F526" s="281">
        <v>0</v>
      </c>
      <c r="G526" s="4"/>
      <c r="H526" s="20"/>
      <c r="L526" s="24"/>
      <c r="M526" s="20"/>
      <c r="P526" s="24"/>
    </row>
    <row r="527" spans="2:17" ht="30" hidden="1" x14ac:dyDescent="0.2">
      <c r="B527" s="914" t="s">
        <v>187</v>
      </c>
      <c r="C527" s="847">
        <v>0</v>
      </c>
      <c r="D527" s="848">
        <v>0</v>
      </c>
      <c r="E527" s="849">
        <v>0</v>
      </c>
      <c r="F527" s="281">
        <v>0</v>
      </c>
      <c r="G527" s="4"/>
      <c r="H527" s="20"/>
      <c r="L527" s="24"/>
      <c r="M527" s="20"/>
      <c r="P527" s="24"/>
    </row>
    <row r="528" spans="2:17" ht="30" hidden="1" x14ac:dyDescent="0.2">
      <c r="B528" s="914" t="s">
        <v>188</v>
      </c>
      <c r="C528" s="847">
        <v>0</v>
      </c>
      <c r="D528" s="848">
        <v>0</v>
      </c>
      <c r="E528" s="849">
        <v>0</v>
      </c>
      <c r="F528" s="281">
        <v>0</v>
      </c>
      <c r="G528" s="4"/>
      <c r="H528" s="20"/>
      <c r="L528" s="24"/>
      <c r="M528" s="20"/>
      <c r="P528" s="24"/>
    </row>
    <row r="529" spans="2:29" ht="30" hidden="1" x14ac:dyDescent="0.2">
      <c r="B529" s="914" t="s">
        <v>345</v>
      </c>
      <c r="C529" s="847">
        <v>0</v>
      </c>
      <c r="D529" s="848">
        <v>0</v>
      </c>
      <c r="E529" s="849">
        <v>0</v>
      </c>
      <c r="F529" s="281">
        <v>0</v>
      </c>
      <c r="G529" s="4"/>
      <c r="H529" s="20"/>
      <c r="L529" s="24"/>
      <c r="M529" s="20"/>
      <c r="P529" s="24"/>
    </row>
    <row r="530" spans="2:29" hidden="1" x14ac:dyDescent="0.2">
      <c r="B530" s="914" t="s">
        <v>310</v>
      </c>
      <c r="C530" s="847">
        <v>0</v>
      </c>
      <c r="D530" s="848">
        <v>0</v>
      </c>
      <c r="E530" s="849">
        <v>0</v>
      </c>
      <c r="F530" s="281">
        <v>0</v>
      </c>
      <c r="G530" s="4"/>
      <c r="H530" s="20"/>
      <c r="L530" s="24"/>
      <c r="M530" s="20"/>
      <c r="P530" s="24"/>
      <c r="V530" s="349"/>
      <c r="W530" s="326"/>
      <c r="AA530" s="20"/>
    </row>
    <row r="531" spans="2:29" x14ac:dyDescent="0.2">
      <c r="B531" s="915" t="s">
        <v>307</v>
      </c>
      <c r="C531" s="916">
        <f>SUM(C522:C530)</f>
        <v>4</v>
      </c>
      <c r="D531" s="917">
        <f>SUM(D522:D530)</f>
        <v>35220000</v>
      </c>
      <c r="E531" s="916">
        <f>SUM(E522:E530)</f>
        <v>0</v>
      </c>
      <c r="F531" s="1471">
        <f>SUM(F522:F530)</f>
        <v>0</v>
      </c>
      <c r="G531" s="4"/>
      <c r="H531" s="538"/>
      <c r="L531" s="24"/>
      <c r="M531" s="20"/>
      <c r="P531" s="24"/>
      <c r="V531" s="349"/>
      <c r="W531" s="326"/>
      <c r="AA531" s="20"/>
    </row>
    <row r="532" spans="2:29" x14ac:dyDescent="0.2">
      <c r="H532" s="926"/>
    </row>
    <row r="533" spans="2:29" x14ac:dyDescent="0.2">
      <c r="D533" s="1029"/>
      <c r="E533" s="975"/>
      <c r="F533" s="538"/>
      <c r="G533" s="984"/>
      <c r="H533" s="926"/>
    </row>
    <row r="534" spans="2:29" ht="19.5" customHeight="1" x14ac:dyDescent="0.2">
      <c r="B534" s="1702" t="s">
        <v>462</v>
      </c>
      <c r="C534" s="1702"/>
      <c r="D534" s="1702"/>
      <c r="E534" s="1702"/>
      <c r="F534" s="1702"/>
      <c r="G534" s="1117"/>
      <c r="H534" s="1148"/>
    </row>
    <row r="535" spans="2:29" x14ac:dyDescent="0.2">
      <c r="G535" s="984"/>
      <c r="H535" s="926"/>
    </row>
    <row r="536" spans="2:29" x14ac:dyDescent="0.2">
      <c r="B536" s="918" t="s">
        <v>28</v>
      </c>
      <c r="C536" s="919" t="s">
        <v>461</v>
      </c>
      <c r="D536" s="919" t="s">
        <v>49</v>
      </c>
      <c r="E536" s="919" t="s">
        <v>173</v>
      </c>
      <c r="F536" s="798" t="s">
        <v>49</v>
      </c>
      <c r="G536" s="4"/>
      <c r="H536" s="20"/>
      <c r="L536" s="24"/>
      <c r="M536" s="20"/>
      <c r="P536" s="24"/>
      <c r="V536" s="349"/>
      <c r="W536" s="326"/>
      <c r="Y536" s="326" t="s">
        <v>28</v>
      </c>
      <c r="Z536" s="326" t="s">
        <v>461</v>
      </c>
      <c r="AA536" s="20" t="s">
        <v>49</v>
      </c>
      <c r="AB536" s="20" t="s">
        <v>173</v>
      </c>
      <c r="AC536" s="20" t="s">
        <v>49</v>
      </c>
    </row>
    <row r="537" spans="2:29" x14ac:dyDescent="0.2">
      <c r="B537" s="2" t="s">
        <v>69</v>
      </c>
      <c r="C537" s="644">
        <v>3</v>
      </c>
      <c r="D537" s="920">
        <v>23.85</v>
      </c>
      <c r="E537" s="644">
        <v>0</v>
      </c>
      <c r="F537" s="642">
        <f>F531/1000000</f>
        <v>0</v>
      </c>
      <c r="G537" s="926"/>
      <c r="H537" s="20"/>
      <c r="L537" s="24"/>
      <c r="M537" s="20"/>
      <c r="P537" s="24"/>
      <c r="V537" s="349"/>
      <c r="W537" s="326"/>
      <c r="Y537" s="326" t="s">
        <v>69</v>
      </c>
      <c r="Z537" s="326">
        <v>1</v>
      </c>
      <c r="AA537" s="20">
        <v>5.3659999999999997</v>
      </c>
      <c r="AB537" s="20">
        <v>0</v>
      </c>
      <c r="AC537" s="20">
        <v>0</v>
      </c>
    </row>
    <row r="538" spans="2:29" x14ac:dyDescent="0.2">
      <c r="B538" s="2" t="s">
        <v>32</v>
      </c>
      <c r="C538" s="644">
        <v>1</v>
      </c>
      <c r="D538" s="920">
        <v>21.113593000000002</v>
      </c>
      <c r="E538" s="644">
        <v>0</v>
      </c>
      <c r="F538" s="642">
        <v>0</v>
      </c>
      <c r="G538" s="4"/>
      <c r="H538" s="20"/>
      <c r="L538" s="24"/>
      <c r="M538" s="20"/>
      <c r="P538" s="24"/>
      <c r="V538" s="349"/>
      <c r="W538" s="326"/>
      <c r="Y538" s="326" t="s">
        <v>32</v>
      </c>
      <c r="Z538" s="326">
        <v>1</v>
      </c>
      <c r="AA538" s="20">
        <v>5.0449999999999999</v>
      </c>
      <c r="AB538" s="20">
        <v>0</v>
      </c>
      <c r="AC538" s="20">
        <v>0</v>
      </c>
    </row>
    <row r="539" spans="2:29" x14ac:dyDescent="0.2">
      <c r="B539" s="2" t="s">
        <v>33</v>
      </c>
      <c r="C539" s="644">
        <v>2</v>
      </c>
      <c r="D539" s="920">
        <v>18.16</v>
      </c>
      <c r="E539" s="644">
        <v>0</v>
      </c>
      <c r="F539" s="642">
        <v>0</v>
      </c>
      <c r="G539" s="4"/>
      <c r="H539" s="538"/>
      <c r="L539" s="24"/>
      <c r="M539" s="20"/>
      <c r="P539" s="24"/>
      <c r="V539" s="349"/>
      <c r="W539" s="326"/>
      <c r="Y539" s="326" t="s">
        <v>33</v>
      </c>
      <c r="Z539" s="326">
        <v>1</v>
      </c>
      <c r="AA539" s="20">
        <v>4.9169999999999998</v>
      </c>
      <c r="AB539" s="20">
        <v>0</v>
      </c>
      <c r="AC539" s="20">
        <v>0</v>
      </c>
    </row>
    <row r="540" spans="2:29" x14ac:dyDescent="0.2">
      <c r="B540" s="2" t="s">
        <v>34</v>
      </c>
      <c r="C540" s="644">
        <v>1</v>
      </c>
      <c r="D540" s="920">
        <v>8.3290000000000006</v>
      </c>
      <c r="E540" s="644">
        <v>0</v>
      </c>
      <c r="F540" s="642">
        <v>0</v>
      </c>
      <c r="G540" s="4"/>
      <c r="H540" s="20"/>
      <c r="L540" s="24"/>
      <c r="M540" s="20"/>
      <c r="P540" s="24"/>
      <c r="V540" s="349"/>
      <c r="W540" s="326"/>
      <c r="Y540" s="326" t="s">
        <v>34</v>
      </c>
      <c r="Z540" s="326">
        <v>1</v>
      </c>
      <c r="AA540" s="20">
        <v>5.0640000000000001</v>
      </c>
      <c r="AB540" s="20">
        <v>0</v>
      </c>
      <c r="AC540" s="20">
        <v>0</v>
      </c>
    </row>
    <row r="541" spans="2:29" x14ac:dyDescent="0.2">
      <c r="B541" s="2" t="s">
        <v>35</v>
      </c>
      <c r="C541" s="644">
        <v>4</v>
      </c>
      <c r="D541" s="920">
        <v>35.22</v>
      </c>
      <c r="E541" s="644">
        <v>0</v>
      </c>
      <c r="F541" s="642">
        <v>0</v>
      </c>
      <c r="G541" s="4"/>
      <c r="H541" s="20"/>
      <c r="L541" s="24"/>
      <c r="M541" s="20"/>
      <c r="P541" s="24"/>
      <c r="V541" s="349"/>
      <c r="W541" s="326"/>
      <c r="Y541" s="326" t="s">
        <v>35</v>
      </c>
      <c r="Z541" s="326">
        <v>2</v>
      </c>
      <c r="AA541" s="20">
        <v>12.92</v>
      </c>
      <c r="AB541" s="20">
        <v>1</v>
      </c>
      <c r="AC541" s="20">
        <v>25.288903999999999</v>
      </c>
    </row>
    <row r="542" spans="2:29" hidden="1" x14ac:dyDescent="0.2">
      <c r="B542" s="2" t="s">
        <v>31</v>
      </c>
      <c r="C542" s="644">
        <v>0</v>
      </c>
      <c r="D542" s="920">
        <v>0</v>
      </c>
      <c r="E542" s="644">
        <v>0</v>
      </c>
      <c r="F542" s="642">
        <v>0</v>
      </c>
      <c r="G542" s="4"/>
      <c r="H542" s="20"/>
      <c r="L542" s="24"/>
      <c r="M542" s="20"/>
      <c r="P542" s="24"/>
      <c r="V542" s="349"/>
      <c r="W542" s="326"/>
      <c r="Y542" s="326" t="s">
        <v>31</v>
      </c>
      <c r="Z542" s="326">
        <v>0</v>
      </c>
      <c r="AA542" s="20">
        <v>0</v>
      </c>
      <c r="AB542" s="20">
        <v>0</v>
      </c>
      <c r="AC542" s="20">
        <v>0</v>
      </c>
    </row>
    <row r="543" spans="2:29" hidden="1" x14ac:dyDescent="0.2">
      <c r="B543" s="2" t="s">
        <v>36</v>
      </c>
      <c r="C543" s="644">
        <v>0</v>
      </c>
      <c r="D543" s="920">
        <v>0</v>
      </c>
      <c r="E543" s="644">
        <v>0</v>
      </c>
      <c r="F543" s="642">
        <v>0</v>
      </c>
      <c r="G543" s="4"/>
      <c r="H543" s="20"/>
      <c r="L543" s="24"/>
      <c r="M543" s="20"/>
      <c r="P543" s="24"/>
      <c r="V543" s="349"/>
      <c r="W543" s="326"/>
      <c r="Y543" s="326" t="s">
        <v>36</v>
      </c>
      <c r="Z543" s="326">
        <v>0</v>
      </c>
      <c r="AA543" s="20">
        <v>0</v>
      </c>
      <c r="AB543" s="20">
        <v>0</v>
      </c>
      <c r="AC543" s="20">
        <v>0</v>
      </c>
    </row>
    <row r="544" spans="2:29" hidden="1" x14ac:dyDescent="0.2">
      <c r="B544" s="2" t="s">
        <v>37</v>
      </c>
      <c r="C544" s="644">
        <v>0</v>
      </c>
      <c r="D544" s="920">
        <v>0</v>
      </c>
      <c r="E544" s="644">
        <v>0</v>
      </c>
      <c r="F544" s="642">
        <v>0</v>
      </c>
      <c r="G544" s="4"/>
      <c r="H544" s="20"/>
      <c r="L544" s="24"/>
      <c r="M544" s="20"/>
      <c r="P544" s="24"/>
      <c r="V544" s="349"/>
      <c r="W544" s="326"/>
      <c r="Y544" s="326" t="s">
        <v>37</v>
      </c>
      <c r="Z544" s="326">
        <v>0</v>
      </c>
      <c r="AA544" s="20">
        <v>0</v>
      </c>
      <c r="AB544" s="20">
        <v>0</v>
      </c>
      <c r="AC544" s="20">
        <v>0</v>
      </c>
    </row>
    <row r="545" spans="2:29" hidden="1" x14ac:dyDescent="0.2">
      <c r="B545" s="2" t="s">
        <v>38</v>
      </c>
      <c r="C545" s="644">
        <v>0</v>
      </c>
      <c r="D545" s="920">
        <v>0</v>
      </c>
      <c r="E545" s="644">
        <v>0</v>
      </c>
      <c r="F545" s="642">
        <v>0</v>
      </c>
      <c r="G545" s="4"/>
      <c r="H545" s="20"/>
      <c r="L545" s="24"/>
      <c r="M545" s="20"/>
      <c r="P545" s="24"/>
      <c r="V545" s="349"/>
      <c r="W545" s="326"/>
      <c r="Y545" s="326" t="s">
        <v>38</v>
      </c>
      <c r="Z545" s="326">
        <v>0</v>
      </c>
      <c r="AA545" s="20">
        <v>0</v>
      </c>
      <c r="AB545" s="20">
        <v>0</v>
      </c>
      <c r="AC545" s="20">
        <v>0</v>
      </c>
    </row>
    <row r="546" spans="2:29" hidden="1" x14ac:dyDescent="0.2">
      <c r="B546" s="2" t="s">
        <v>39</v>
      </c>
      <c r="C546" s="644">
        <v>0</v>
      </c>
      <c r="D546" s="920">
        <v>0</v>
      </c>
      <c r="E546" s="644">
        <v>0</v>
      </c>
      <c r="F546" s="642">
        <v>0</v>
      </c>
      <c r="G546" s="4"/>
      <c r="H546" s="20"/>
      <c r="L546" s="24"/>
      <c r="M546" s="20"/>
      <c r="P546" s="24"/>
      <c r="V546" s="349"/>
      <c r="W546" s="326"/>
      <c r="Y546" s="326" t="s">
        <v>39</v>
      </c>
      <c r="Z546" s="326">
        <v>0</v>
      </c>
      <c r="AA546" s="20">
        <v>0</v>
      </c>
      <c r="AB546" s="20">
        <v>0</v>
      </c>
      <c r="AC546" s="20">
        <v>0</v>
      </c>
    </row>
    <row r="547" spans="2:29" hidden="1" x14ac:dyDescent="0.2">
      <c r="B547" s="2" t="s">
        <v>40</v>
      </c>
      <c r="C547" s="644">
        <v>0</v>
      </c>
      <c r="D547" s="920">
        <v>0</v>
      </c>
      <c r="E547" s="644">
        <v>0</v>
      </c>
      <c r="F547" s="642">
        <v>0</v>
      </c>
      <c r="G547" s="4"/>
      <c r="H547" s="20"/>
      <c r="L547" s="24"/>
      <c r="M547" s="20"/>
      <c r="P547" s="24"/>
      <c r="V547" s="349"/>
      <c r="W547" s="326"/>
      <c r="Y547" s="326" t="s">
        <v>40</v>
      </c>
      <c r="Z547" s="326">
        <v>0</v>
      </c>
      <c r="AA547" s="20">
        <v>18022000</v>
      </c>
      <c r="AB547" s="20">
        <v>0</v>
      </c>
      <c r="AC547" s="20">
        <v>0</v>
      </c>
    </row>
    <row r="548" spans="2:29" hidden="1" x14ac:dyDescent="0.2">
      <c r="B548" s="2" t="s">
        <v>70</v>
      </c>
      <c r="C548" s="644">
        <v>0</v>
      </c>
      <c r="D548" s="920">
        <v>0</v>
      </c>
      <c r="E548" s="644">
        <v>0</v>
      </c>
      <c r="F548" s="642">
        <v>0</v>
      </c>
      <c r="G548" s="4"/>
      <c r="H548" s="20"/>
      <c r="L548" s="24"/>
      <c r="M548" s="20"/>
      <c r="P548" s="24"/>
      <c r="V548" s="349"/>
      <c r="W548" s="326"/>
      <c r="Y548" s="326" t="s">
        <v>70</v>
      </c>
      <c r="Z548" s="326">
        <v>0</v>
      </c>
      <c r="AA548" s="20">
        <v>0</v>
      </c>
      <c r="AB548" s="20">
        <v>0</v>
      </c>
      <c r="AC548" s="20">
        <v>0</v>
      </c>
    </row>
    <row r="549" spans="2:29" hidden="1" x14ac:dyDescent="0.2">
      <c r="D549" s="920"/>
      <c r="F549" s="13"/>
      <c r="G549" s="4"/>
      <c r="H549" s="20"/>
      <c r="L549" s="24"/>
      <c r="M549" s="20"/>
      <c r="P549" s="24"/>
      <c r="V549" s="349"/>
      <c r="W549" s="326"/>
      <c r="AA549" s="20"/>
    </row>
    <row r="550" spans="2:29" x14ac:dyDescent="0.2">
      <c r="B550" s="918" t="s">
        <v>6</v>
      </c>
      <c r="C550" s="919">
        <f>SUM(C537:C549)</f>
        <v>11</v>
      </c>
      <c r="D550" s="921">
        <f>SUM(D537:D548)</f>
        <v>106.67259300000001</v>
      </c>
      <c r="E550" s="919">
        <f>SUM(E537:E548)</f>
        <v>0</v>
      </c>
      <c r="F550" s="799">
        <f>SUM(F537:F548)</f>
        <v>0</v>
      </c>
      <c r="G550" s="4"/>
      <c r="H550" s="20"/>
      <c r="L550" s="24"/>
      <c r="M550" s="20"/>
      <c r="P550" s="24"/>
      <c r="V550" s="349"/>
      <c r="W550" s="326"/>
      <c r="Y550" s="326" t="s">
        <v>6</v>
      </c>
      <c r="Z550" s="326">
        <v>6</v>
      </c>
      <c r="AA550" s="20">
        <v>33.311999999999998</v>
      </c>
      <c r="AB550" s="20">
        <v>1</v>
      </c>
      <c r="AC550" s="20">
        <v>25.288903999999999</v>
      </c>
    </row>
    <row r="554" spans="2:29" ht="29.45" customHeight="1" x14ac:dyDescent="0.2">
      <c r="B554" s="1702" t="s">
        <v>450</v>
      </c>
      <c r="C554" s="1702"/>
      <c r="D554" s="1702"/>
      <c r="E554" s="1298"/>
      <c r="F554" s="1298"/>
      <c r="G554" s="1298"/>
      <c r="H554" s="1458"/>
    </row>
    <row r="555" spans="2:29" ht="12.75" x14ac:dyDescent="0.2">
      <c r="B555" s="1741" t="s">
        <v>1352</v>
      </c>
      <c r="C555" s="1742"/>
      <c r="D555" s="1742"/>
      <c r="E555" s="1742"/>
      <c r="F555" s="1742"/>
      <c r="G555" s="1742"/>
      <c r="H555" s="1742"/>
      <c r="I555" s="27"/>
      <c r="J555" s="27"/>
      <c r="K555" s="27"/>
      <c r="L555" s="27"/>
      <c r="M555" s="27"/>
      <c r="N555" s="27"/>
      <c r="O555" s="27"/>
      <c r="P555" s="24"/>
    </row>
    <row r="556" spans="2:29" ht="21.6" customHeight="1" x14ac:dyDescent="0.2">
      <c r="B556" s="1741"/>
      <c r="C556" s="1742"/>
      <c r="D556" s="1742"/>
      <c r="E556" s="1742"/>
      <c r="F556" s="1742"/>
      <c r="G556" s="1742"/>
      <c r="H556" s="1742"/>
      <c r="I556" s="27"/>
      <c r="J556" s="27"/>
      <c r="K556" s="27"/>
      <c r="L556" s="27"/>
      <c r="M556" s="27"/>
      <c r="N556" s="27"/>
      <c r="O556" s="27"/>
      <c r="P556" s="24"/>
    </row>
    <row r="557" spans="2:29" ht="13.5" thickBot="1" x14ac:dyDescent="0.25">
      <c r="B557" s="1743"/>
      <c r="C557" s="1744"/>
      <c r="D557" s="1744"/>
      <c r="E557" s="1744"/>
      <c r="F557" s="1744"/>
      <c r="G557" s="1744"/>
      <c r="H557" s="1744"/>
      <c r="I557" s="27"/>
      <c r="J557" s="27"/>
      <c r="K557" s="27"/>
      <c r="L557" s="27"/>
      <c r="M557" s="27"/>
      <c r="N557" s="27"/>
      <c r="O557" s="27"/>
      <c r="P557" s="24"/>
    </row>
    <row r="558" spans="2:29" ht="25.5" customHeight="1" thickBot="1" x14ac:dyDescent="0.25">
      <c r="B558" s="1205" t="s">
        <v>48</v>
      </c>
      <c r="C558" s="1206" t="s">
        <v>447</v>
      </c>
      <c r="D558" s="1206" t="s">
        <v>995</v>
      </c>
      <c r="E558" s="1473" t="s">
        <v>1040</v>
      </c>
      <c r="F558" s="1206" t="s">
        <v>1302</v>
      </c>
      <c r="G558" s="1206" t="s">
        <v>1351</v>
      </c>
      <c r="H558" s="974" t="s">
        <v>448</v>
      </c>
      <c r="M558" s="20"/>
      <c r="Q558" s="20"/>
      <c r="R558" s="20"/>
      <c r="S558" s="20"/>
      <c r="T558" s="20"/>
      <c r="U558" s="20"/>
      <c r="V558" s="20"/>
      <c r="W558" s="20"/>
      <c r="X558" s="20"/>
      <c r="Y558" s="20"/>
      <c r="Z558" s="20"/>
      <c r="AA558" s="20"/>
    </row>
    <row r="559" spans="2:29" ht="15.95" customHeight="1" x14ac:dyDescent="0.2">
      <c r="B559" s="925" t="s">
        <v>50</v>
      </c>
      <c r="C559" s="1440">
        <v>22</v>
      </c>
      <c r="D559" s="1440">
        <v>44</v>
      </c>
      <c r="E559" s="1440">
        <v>386</v>
      </c>
      <c r="F559" s="1440">
        <v>35</v>
      </c>
      <c r="G559" s="1440">
        <v>359</v>
      </c>
      <c r="H559" s="822">
        <v>846</v>
      </c>
      <c r="M559" s="20"/>
      <c r="Q559" s="20"/>
      <c r="R559" s="20"/>
      <c r="S559" s="20"/>
      <c r="T559" s="20"/>
      <c r="U559" s="20"/>
      <c r="V559" s="20"/>
      <c r="W559" s="20"/>
      <c r="X559" s="20"/>
      <c r="Y559" s="20"/>
      <c r="Z559" s="20"/>
      <c r="AA559" s="20"/>
    </row>
    <row r="560" spans="2:29" ht="15.95" customHeight="1" x14ac:dyDescent="0.2">
      <c r="B560" s="1588" t="s">
        <v>51</v>
      </c>
      <c r="C560" s="1589">
        <v>0</v>
      </c>
      <c r="D560" s="1589">
        <v>116</v>
      </c>
      <c r="E560" s="1589">
        <v>187</v>
      </c>
      <c r="F560" s="1589">
        <v>67</v>
      </c>
      <c r="G560" s="1589">
        <v>298</v>
      </c>
      <c r="H560" s="822">
        <v>668</v>
      </c>
      <c r="M560" s="20"/>
      <c r="Q560" s="20"/>
      <c r="R560" s="20"/>
      <c r="S560" s="20"/>
      <c r="T560" s="20"/>
      <c r="U560" s="20"/>
      <c r="V560" s="20"/>
      <c r="W560" s="20"/>
      <c r="X560" s="20"/>
      <c r="Y560" s="20"/>
      <c r="Z560" s="20"/>
      <c r="AA560" s="20"/>
    </row>
    <row r="561" spans="2:27" ht="15.95" customHeight="1" x14ac:dyDescent="0.2">
      <c r="B561" s="1588" t="s">
        <v>52</v>
      </c>
      <c r="C561" s="1589">
        <v>0</v>
      </c>
      <c r="D561" s="1589">
        <v>0</v>
      </c>
      <c r="E561" s="1589">
        <v>4</v>
      </c>
      <c r="F561" s="1589">
        <v>0</v>
      </c>
      <c r="G561" s="1589">
        <v>3</v>
      </c>
      <c r="H561" s="822">
        <v>7</v>
      </c>
      <c r="M561" s="20"/>
      <c r="Q561" s="20"/>
      <c r="R561" s="20"/>
      <c r="S561" s="20"/>
      <c r="T561" s="20"/>
      <c r="U561" s="20"/>
      <c r="V561" s="20"/>
      <c r="W561" s="20"/>
      <c r="X561" s="20"/>
      <c r="Y561" s="20"/>
      <c r="Z561" s="20"/>
      <c r="AA561" s="20"/>
    </row>
    <row r="562" spans="2:27" ht="15.95" customHeight="1" x14ac:dyDescent="0.2">
      <c r="B562" s="1588" t="s">
        <v>53</v>
      </c>
      <c r="C562" s="1589">
        <v>0</v>
      </c>
      <c r="D562" s="1589">
        <v>10</v>
      </c>
      <c r="E562" s="1589">
        <v>18</v>
      </c>
      <c r="F562" s="1589">
        <v>9</v>
      </c>
      <c r="G562" s="1589">
        <v>18</v>
      </c>
      <c r="H562" s="822">
        <v>55</v>
      </c>
      <c r="M562" s="20"/>
      <c r="Q562" s="20"/>
    </row>
    <row r="563" spans="2:27" ht="15.95" customHeight="1" x14ac:dyDescent="0.2">
      <c r="B563" s="1588" t="s">
        <v>54</v>
      </c>
      <c r="C563" s="1589">
        <v>2</v>
      </c>
      <c r="D563" s="1589">
        <v>9</v>
      </c>
      <c r="E563" s="1589">
        <v>2</v>
      </c>
      <c r="F563" s="1589">
        <v>2</v>
      </c>
      <c r="G563" s="1589">
        <v>2</v>
      </c>
      <c r="H563" s="822">
        <v>17</v>
      </c>
      <c r="M563" s="20"/>
      <c r="Q563" s="20"/>
    </row>
    <row r="564" spans="2:27" ht="15.95" customHeight="1" x14ac:dyDescent="0.2">
      <c r="B564" s="1588" t="s">
        <v>55</v>
      </c>
      <c r="C564" s="1589">
        <v>0</v>
      </c>
      <c r="D564" s="1589">
        <v>25</v>
      </c>
      <c r="E564" s="1589">
        <v>40</v>
      </c>
      <c r="F564" s="1589">
        <v>20</v>
      </c>
      <c r="G564" s="1589">
        <v>36</v>
      </c>
      <c r="H564" s="822">
        <v>121</v>
      </c>
      <c r="M564" s="20"/>
      <c r="Q564" s="20"/>
    </row>
    <row r="565" spans="2:27" ht="15.95" customHeight="1" x14ac:dyDescent="0.2">
      <c r="B565" s="1588" t="s">
        <v>113</v>
      </c>
      <c r="C565" s="1589">
        <v>0</v>
      </c>
      <c r="D565" s="1589">
        <v>61</v>
      </c>
      <c r="E565" s="1589">
        <v>70</v>
      </c>
      <c r="F565" s="1589">
        <v>1</v>
      </c>
      <c r="G565" s="1589">
        <v>132</v>
      </c>
      <c r="H565" s="822">
        <v>264</v>
      </c>
      <c r="M565" s="20"/>
      <c r="Q565" s="20"/>
    </row>
    <row r="566" spans="2:27" ht="15.95" customHeight="1" x14ac:dyDescent="0.2">
      <c r="B566" s="1588" t="s">
        <v>289</v>
      </c>
      <c r="C566" s="1589">
        <v>0</v>
      </c>
      <c r="D566" s="1589">
        <v>8</v>
      </c>
      <c r="E566" s="1589">
        <v>20</v>
      </c>
      <c r="F566" s="1589">
        <v>11</v>
      </c>
      <c r="G566" s="1589">
        <v>57</v>
      </c>
      <c r="H566" s="822">
        <v>96</v>
      </c>
      <c r="M566" s="20"/>
      <c r="Q566" s="20"/>
    </row>
    <row r="567" spans="2:27" ht="15.95" customHeight="1" x14ac:dyDescent="0.2">
      <c r="B567" s="1588" t="s">
        <v>56</v>
      </c>
      <c r="C567" s="1589">
        <v>0</v>
      </c>
      <c r="D567" s="1589">
        <v>3</v>
      </c>
      <c r="E567" s="1589">
        <v>13</v>
      </c>
      <c r="F567" s="1589">
        <v>47</v>
      </c>
      <c r="G567" s="1589">
        <v>37</v>
      </c>
      <c r="H567" s="822">
        <v>100</v>
      </c>
      <c r="M567" s="20"/>
      <c r="Q567" s="20"/>
    </row>
    <row r="568" spans="2:27" ht="15.95" customHeight="1" x14ac:dyDescent="0.2">
      <c r="B568" s="1588" t="s">
        <v>290</v>
      </c>
      <c r="C568" s="1589">
        <v>0</v>
      </c>
      <c r="D568" s="1589">
        <v>15</v>
      </c>
      <c r="E568" s="1589">
        <v>23</v>
      </c>
      <c r="F568" s="1589">
        <v>0</v>
      </c>
      <c r="G568" s="1589">
        <v>37</v>
      </c>
      <c r="H568" s="822">
        <v>75</v>
      </c>
      <c r="M568" s="20"/>
      <c r="Q568" s="20"/>
    </row>
    <row r="569" spans="2:27" ht="15.95" customHeight="1" x14ac:dyDescent="0.2">
      <c r="B569" s="1588" t="s">
        <v>291</v>
      </c>
      <c r="C569" s="1589">
        <v>0</v>
      </c>
      <c r="D569" s="1589">
        <v>0</v>
      </c>
      <c r="E569" s="1589">
        <v>0</v>
      </c>
      <c r="F569" s="1589">
        <v>0</v>
      </c>
      <c r="G569" s="1589">
        <v>0</v>
      </c>
      <c r="H569" s="822">
        <v>0</v>
      </c>
      <c r="M569" s="20"/>
      <c r="Q569" s="20"/>
    </row>
    <row r="570" spans="2:27" ht="15.95" customHeight="1" x14ac:dyDescent="0.2">
      <c r="B570" s="1588" t="s">
        <v>71</v>
      </c>
      <c r="C570" s="1589">
        <v>0</v>
      </c>
      <c r="D570" s="1589">
        <v>0</v>
      </c>
      <c r="E570" s="1589">
        <v>8</v>
      </c>
      <c r="F570" s="1589">
        <v>0</v>
      </c>
      <c r="G570" s="1589">
        <v>3</v>
      </c>
      <c r="H570" s="822">
        <v>11</v>
      </c>
      <c r="M570" s="20"/>
      <c r="Q570" s="20"/>
    </row>
    <row r="571" spans="2:27" ht="15.95" customHeight="1" x14ac:dyDescent="0.2">
      <c r="B571" s="1588" t="s">
        <v>292</v>
      </c>
      <c r="C571" s="1589">
        <v>0</v>
      </c>
      <c r="D571" s="1589">
        <v>3</v>
      </c>
      <c r="E571" s="1589">
        <v>2</v>
      </c>
      <c r="F571" s="1589">
        <v>0</v>
      </c>
      <c r="G571" s="1589">
        <v>3</v>
      </c>
      <c r="H571" s="822">
        <v>8</v>
      </c>
      <c r="M571" s="20"/>
      <c r="Q571" s="20"/>
    </row>
    <row r="572" spans="2:27" ht="15.95" customHeight="1" x14ac:dyDescent="0.2">
      <c r="B572" s="1588" t="s">
        <v>293</v>
      </c>
      <c r="C572" s="1589">
        <v>0</v>
      </c>
      <c r="D572" s="1589">
        <v>2</v>
      </c>
      <c r="E572" s="1589">
        <v>27</v>
      </c>
      <c r="F572" s="1589">
        <v>0</v>
      </c>
      <c r="G572" s="1589">
        <v>38</v>
      </c>
      <c r="H572" s="822">
        <v>67</v>
      </c>
      <c r="M572" s="20"/>
      <c r="Q572" s="20"/>
    </row>
    <row r="573" spans="2:27" ht="15.95" customHeight="1" x14ac:dyDescent="0.2">
      <c r="B573" s="1588" t="s">
        <v>124</v>
      </c>
      <c r="C573" s="1589">
        <v>0</v>
      </c>
      <c r="D573" s="1589">
        <v>4</v>
      </c>
      <c r="E573" s="1589">
        <v>35</v>
      </c>
      <c r="F573" s="1589">
        <v>0</v>
      </c>
      <c r="G573" s="1589">
        <v>17</v>
      </c>
      <c r="H573" s="822">
        <v>56</v>
      </c>
      <c r="M573" s="20"/>
      <c r="Q573" s="20"/>
    </row>
    <row r="574" spans="2:27" ht="15.95" customHeight="1" x14ac:dyDescent="0.2">
      <c r="B574" s="1588" t="s">
        <v>150</v>
      </c>
      <c r="C574" s="1589">
        <v>0</v>
      </c>
      <c r="D574" s="1589">
        <v>0</v>
      </c>
      <c r="E574" s="1589">
        <v>0</v>
      </c>
      <c r="F574" s="1589">
        <v>0</v>
      </c>
      <c r="G574" s="1589">
        <v>0</v>
      </c>
      <c r="H574" s="822">
        <v>0</v>
      </c>
      <c r="M574" s="20"/>
      <c r="Q574" s="20"/>
    </row>
    <row r="575" spans="2:27" ht="15.95" customHeight="1" x14ac:dyDescent="0.2">
      <c r="B575" s="1588" t="s">
        <v>344</v>
      </c>
      <c r="C575" s="1589">
        <v>0</v>
      </c>
      <c r="D575" s="1589">
        <v>0</v>
      </c>
      <c r="E575" s="1589">
        <v>52</v>
      </c>
      <c r="F575" s="1589">
        <v>6</v>
      </c>
      <c r="G575" s="1589">
        <v>24</v>
      </c>
      <c r="H575" s="822">
        <v>82</v>
      </c>
      <c r="M575" s="20"/>
      <c r="Q575" s="20"/>
    </row>
    <row r="576" spans="2:27" ht="15.95" customHeight="1" x14ac:dyDescent="0.2">
      <c r="B576" s="1588" t="s">
        <v>294</v>
      </c>
      <c r="C576" s="1589">
        <v>0</v>
      </c>
      <c r="D576" s="1589">
        <v>0</v>
      </c>
      <c r="E576" s="1589">
        <v>1</v>
      </c>
      <c r="F576" s="1589">
        <v>0</v>
      </c>
      <c r="G576" s="1589">
        <v>3</v>
      </c>
      <c r="H576" s="822">
        <v>4</v>
      </c>
      <c r="M576" s="20"/>
      <c r="Q576" s="20"/>
    </row>
    <row r="577" spans="2:27" ht="15.95" customHeight="1" x14ac:dyDescent="0.2">
      <c r="B577" s="1588" t="s">
        <v>118</v>
      </c>
      <c r="C577" s="1589">
        <v>0</v>
      </c>
      <c r="D577" s="1589">
        <v>0</v>
      </c>
      <c r="E577" s="1589">
        <v>1</v>
      </c>
      <c r="F577" s="1589">
        <v>0</v>
      </c>
      <c r="G577" s="1589">
        <v>0</v>
      </c>
      <c r="H577" s="822">
        <v>1</v>
      </c>
      <c r="M577" s="20"/>
      <c r="Q577" s="20"/>
    </row>
    <row r="578" spans="2:27" ht="15.95" customHeight="1" x14ac:dyDescent="0.2">
      <c r="B578" s="1588" t="s">
        <v>244</v>
      </c>
      <c r="C578" s="1589">
        <v>0</v>
      </c>
      <c r="D578" s="1589">
        <v>0</v>
      </c>
      <c r="E578" s="1589">
        <v>0</v>
      </c>
      <c r="F578" s="1589">
        <v>0</v>
      </c>
      <c r="G578" s="1589">
        <v>0</v>
      </c>
      <c r="H578" s="822">
        <v>0</v>
      </c>
      <c r="M578" s="20"/>
      <c r="Q578" s="20"/>
    </row>
    <row r="579" spans="2:27" ht="15.95" customHeight="1" x14ac:dyDescent="0.2">
      <c r="B579" s="1588" t="s">
        <v>284</v>
      </c>
      <c r="C579" s="1589">
        <v>0</v>
      </c>
      <c r="D579" s="1589">
        <v>0</v>
      </c>
      <c r="E579" s="1589">
        <v>0</v>
      </c>
      <c r="F579" s="1589">
        <v>0</v>
      </c>
      <c r="G579" s="1589">
        <v>0</v>
      </c>
      <c r="H579" s="822">
        <v>0</v>
      </c>
      <c r="M579" s="20"/>
      <c r="Q579" s="20"/>
    </row>
    <row r="580" spans="2:27" ht="15.95" customHeight="1" x14ac:dyDescent="0.2">
      <c r="B580" s="1588" t="s">
        <v>329</v>
      </c>
      <c r="C580" s="1589">
        <v>0</v>
      </c>
      <c r="D580" s="1589">
        <v>0</v>
      </c>
      <c r="E580" s="1589">
        <v>0</v>
      </c>
      <c r="F580" s="1589">
        <v>0</v>
      </c>
      <c r="G580" s="1589">
        <v>0</v>
      </c>
      <c r="H580" s="822">
        <v>0</v>
      </c>
      <c r="M580" s="20"/>
      <c r="Q580" s="20"/>
    </row>
    <row r="581" spans="2:27" ht="15.95" customHeight="1" x14ac:dyDescent="0.2">
      <c r="B581" s="1588" t="s">
        <v>319</v>
      </c>
      <c r="C581" s="1589">
        <v>5</v>
      </c>
      <c r="D581" s="1589">
        <v>26</v>
      </c>
      <c r="E581" s="1589">
        <v>0</v>
      </c>
      <c r="F581" s="1589">
        <v>19</v>
      </c>
      <c r="G581" s="1589">
        <v>19</v>
      </c>
      <c r="H581" s="822">
        <v>69</v>
      </c>
      <c r="M581" s="20"/>
      <c r="Q581" s="20"/>
    </row>
    <row r="582" spans="2:27" ht="15.95" customHeight="1" x14ac:dyDescent="0.2">
      <c r="B582" s="1588" t="s">
        <v>285</v>
      </c>
      <c r="C582" s="1589">
        <v>6</v>
      </c>
      <c r="D582" s="1589">
        <v>0</v>
      </c>
      <c r="E582" s="1589">
        <v>28</v>
      </c>
      <c r="F582" s="1589">
        <v>0</v>
      </c>
      <c r="G582" s="1589">
        <v>27</v>
      </c>
      <c r="H582" s="822">
        <v>61</v>
      </c>
      <c r="M582" s="20"/>
      <c r="Q582" s="20"/>
    </row>
    <row r="583" spans="2:27" ht="15.95" customHeight="1" x14ac:dyDescent="0.2">
      <c r="B583" s="1590" t="s">
        <v>622</v>
      </c>
      <c r="C583" s="1589">
        <v>0</v>
      </c>
      <c r="D583" s="1589">
        <v>0</v>
      </c>
      <c r="E583" s="1589">
        <v>0</v>
      </c>
      <c r="F583" s="1589">
        <v>0</v>
      </c>
      <c r="G583" s="1589">
        <v>3</v>
      </c>
      <c r="H583" s="822">
        <v>3</v>
      </c>
      <c r="M583" s="20"/>
      <c r="Q583" s="20"/>
    </row>
    <row r="584" spans="2:27" ht="15.95" customHeight="1" x14ac:dyDescent="0.2">
      <c r="B584" s="1590" t="s">
        <v>165</v>
      </c>
      <c r="C584" s="1482">
        <v>0</v>
      </c>
      <c r="D584" s="1482">
        <v>0</v>
      </c>
      <c r="E584" s="1482">
        <v>0</v>
      </c>
      <c r="F584" s="1482">
        <v>0</v>
      </c>
      <c r="G584" s="1482">
        <v>0</v>
      </c>
      <c r="H584" s="822">
        <v>0</v>
      </c>
      <c r="M584" s="20"/>
      <c r="Q584" s="20"/>
    </row>
    <row r="585" spans="2:27" ht="15.95" customHeight="1" x14ac:dyDescent="0.2">
      <c r="B585" s="1590" t="s">
        <v>811</v>
      </c>
      <c r="C585" s="1482">
        <v>0</v>
      </c>
      <c r="D585" s="1482">
        <v>9</v>
      </c>
      <c r="E585" s="1482">
        <v>14</v>
      </c>
      <c r="F585" s="1482">
        <v>0</v>
      </c>
      <c r="G585" s="1482">
        <v>40</v>
      </c>
      <c r="H585" s="822">
        <v>63</v>
      </c>
      <c r="M585" s="20"/>
      <c r="Q585" s="20"/>
    </row>
    <row r="586" spans="2:27" ht="15.95" customHeight="1" x14ac:dyDescent="0.2">
      <c r="B586" s="1591" t="s">
        <v>449</v>
      </c>
      <c r="C586" s="1592">
        <v>35</v>
      </c>
      <c r="D586" s="1592">
        <v>335</v>
      </c>
      <c r="E586" s="1592">
        <v>931</v>
      </c>
      <c r="F586" s="1592">
        <v>217</v>
      </c>
      <c r="G586" s="1592">
        <v>1156</v>
      </c>
      <c r="H586" s="1592">
        <v>2674</v>
      </c>
      <c r="M586" s="20"/>
      <c r="Q586" s="20"/>
      <c r="R586" s="20"/>
      <c r="S586" s="20"/>
      <c r="T586" s="20"/>
      <c r="U586" s="20"/>
      <c r="V586" s="20"/>
      <c r="W586" s="20"/>
      <c r="X586" s="20"/>
      <c r="Y586" s="20"/>
      <c r="Z586" s="20"/>
      <c r="AA586" s="20"/>
    </row>
    <row r="587" spans="2:27" ht="12.75" hidden="1" x14ac:dyDescent="0.2">
      <c r="B587" s="1270"/>
      <c r="C587" s="1271"/>
      <c r="D587" s="1271"/>
      <c r="E587" s="1271"/>
      <c r="F587" s="1299"/>
      <c r="G587" s="1299"/>
      <c r="H587" s="1299"/>
      <c r="I587" s="1299"/>
      <c r="J587" s="1299"/>
      <c r="K587" s="1299"/>
      <c r="L587" s="1299"/>
      <c r="M587" s="1299"/>
      <c r="N587" s="1300"/>
      <c r="O587" s="1300"/>
    </row>
    <row r="588" spans="2:27" x14ac:dyDescent="0.2">
      <c r="M588" s="25"/>
    </row>
    <row r="589" spans="2:27" ht="23.1" customHeight="1" x14ac:dyDescent="0.2">
      <c r="B589" s="1745" t="s">
        <v>1353</v>
      </c>
      <c r="C589" s="1742"/>
      <c r="D589" s="1742"/>
      <c r="E589" s="1742"/>
      <c r="F589" s="1742"/>
      <c r="G589" s="1742"/>
      <c r="H589" s="1742"/>
      <c r="I589" s="27"/>
      <c r="J589" s="27"/>
      <c r="K589" s="27"/>
      <c r="L589" s="27"/>
      <c r="M589" s="27"/>
      <c r="N589" s="27"/>
      <c r="O589" s="27"/>
      <c r="P589" s="326"/>
    </row>
    <row r="590" spans="2:27" ht="23.1" customHeight="1" thickBot="1" x14ac:dyDescent="0.25">
      <c r="B590" s="1746"/>
      <c r="C590" s="1744"/>
      <c r="D590" s="1744"/>
      <c r="E590" s="1744"/>
      <c r="F590" s="1744"/>
      <c r="G590" s="1744"/>
      <c r="H590" s="1744"/>
      <c r="I590" s="27"/>
      <c r="J590" s="27"/>
      <c r="K590" s="27"/>
      <c r="L590" s="27"/>
      <c r="M590" s="27"/>
      <c r="N590" s="27"/>
      <c r="O590" s="27"/>
      <c r="P590" s="326"/>
    </row>
    <row r="591" spans="2:27" ht="25.5" customHeight="1" thickBot="1" x14ac:dyDescent="0.25">
      <c r="B591" s="1205" t="s">
        <v>48</v>
      </c>
      <c r="C591" s="1206" t="s">
        <v>447</v>
      </c>
      <c r="D591" s="1206" t="s">
        <v>995</v>
      </c>
      <c r="E591" s="1473" t="s">
        <v>1040</v>
      </c>
      <c r="F591" s="1206" t="s">
        <v>1302</v>
      </c>
      <c r="G591" s="1206" t="s">
        <v>1351</v>
      </c>
      <c r="H591" s="1206" t="s">
        <v>448</v>
      </c>
      <c r="M591" s="20"/>
      <c r="Q591" s="20"/>
    </row>
    <row r="592" spans="2:27" ht="15.95" customHeight="1" x14ac:dyDescent="0.2">
      <c r="B592" s="925" t="s">
        <v>50</v>
      </c>
      <c r="C592" s="823">
        <v>8</v>
      </c>
      <c r="D592" s="823">
        <v>7</v>
      </c>
      <c r="E592" s="823">
        <v>26</v>
      </c>
      <c r="F592" s="823">
        <v>120</v>
      </c>
      <c r="G592" s="823">
        <v>30</v>
      </c>
      <c r="H592" s="823">
        <v>191</v>
      </c>
      <c r="M592" s="20"/>
      <c r="Q592" s="20"/>
    </row>
    <row r="593" spans="2:17" ht="15.95" customHeight="1" x14ac:dyDescent="0.2">
      <c r="B593" s="1588" t="s">
        <v>51</v>
      </c>
      <c r="C593" s="823">
        <v>90</v>
      </c>
      <c r="D593" s="823">
        <v>158</v>
      </c>
      <c r="E593" s="823">
        <v>137</v>
      </c>
      <c r="F593" s="823">
        <v>94</v>
      </c>
      <c r="G593" s="823">
        <v>110</v>
      </c>
      <c r="H593" s="823">
        <v>589</v>
      </c>
      <c r="M593" s="20"/>
      <c r="Q593" s="20"/>
    </row>
    <row r="594" spans="2:17" ht="15.95" customHeight="1" x14ac:dyDescent="0.2">
      <c r="B594" s="1588" t="s">
        <v>52</v>
      </c>
      <c r="C594" s="823">
        <v>1</v>
      </c>
      <c r="D594" s="823">
        <v>3</v>
      </c>
      <c r="E594" s="823">
        <v>4</v>
      </c>
      <c r="F594" s="823">
        <v>5</v>
      </c>
      <c r="G594" s="823">
        <v>5</v>
      </c>
      <c r="H594" s="823">
        <v>18</v>
      </c>
      <c r="M594" s="20"/>
      <c r="Q594" s="20"/>
    </row>
    <row r="595" spans="2:17" ht="15.95" customHeight="1" x14ac:dyDescent="0.2">
      <c r="B595" s="1588" t="s">
        <v>53</v>
      </c>
      <c r="C595" s="823">
        <v>3</v>
      </c>
      <c r="D595" s="823">
        <v>154</v>
      </c>
      <c r="E595" s="823">
        <v>3</v>
      </c>
      <c r="F595" s="823">
        <v>0</v>
      </c>
      <c r="G595" s="823">
        <v>5</v>
      </c>
      <c r="H595" s="823">
        <v>165</v>
      </c>
      <c r="M595" s="20"/>
      <c r="Q595" s="20"/>
    </row>
    <row r="596" spans="2:17" ht="15.95" customHeight="1" x14ac:dyDescent="0.2">
      <c r="B596" s="1588" t="s">
        <v>54</v>
      </c>
      <c r="C596" s="823">
        <v>0</v>
      </c>
      <c r="D596" s="823">
        <v>0</v>
      </c>
      <c r="E596" s="823">
        <v>0</v>
      </c>
      <c r="F596" s="823">
        <v>0</v>
      </c>
      <c r="G596" s="823">
        <v>0</v>
      </c>
      <c r="H596" s="823">
        <v>0</v>
      </c>
      <c r="M596" s="20"/>
      <c r="Q596" s="20"/>
    </row>
    <row r="597" spans="2:17" ht="15.95" customHeight="1" x14ac:dyDescent="0.2">
      <c r="B597" s="1588" t="s">
        <v>55</v>
      </c>
      <c r="C597" s="823">
        <v>1</v>
      </c>
      <c r="D597" s="823">
        <v>2</v>
      </c>
      <c r="E597" s="823">
        <v>0</v>
      </c>
      <c r="F597" s="823">
        <v>0</v>
      </c>
      <c r="G597" s="823">
        <v>0</v>
      </c>
      <c r="H597" s="823">
        <v>3</v>
      </c>
      <c r="M597" s="20"/>
      <c r="Q597" s="20"/>
    </row>
    <row r="598" spans="2:17" ht="15.95" customHeight="1" x14ac:dyDescent="0.2">
      <c r="B598" s="1588" t="s">
        <v>113</v>
      </c>
      <c r="C598" s="823">
        <v>15</v>
      </c>
      <c r="D598" s="823">
        <v>16</v>
      </c>
      <c r="E598" s="823">
        <v>3</v>
      </c>
      <c r="F598" s="823">
        <v>1</v>
      </c>
      <c r="G598" s="823">
        <v>33</v>
      </c>
      <c r="H598" s="823">
        <v>68</v>
      </c>
      <c r="M598" s="20"/>
      <c r="Q598" s="20"/>
    </row>
    <row r="599" spans="2:17" ht="15.95" customHeight="1" x14ac:dyDescent="0.2">
      <c r="B599" s="1588" t="s">
        <v>289</v>
      </c>
      <c r="C599" s="823">
        <v>1</v>
      </c>
      <c r="D599" s="823">
        <v>93</v>
      </c>
      <c r="E599" s="823">
        <v>44</v>
      </c>
      <c r="F599" s="823">
        <v>5</v>
      </c>
      <c r="G599" s="823">
        <v>8</v>
      </c>
      <c r="H599" s="823">
        <v>151</v>
      </c>
      <c r="M599" s="20"/>
      <c r="Q599" s="20"/>
    </row>
    <row r="600" spans="2:17" ht="15.95" customHeight="1" x14ac:dyDescent="0.2">
      <c r="B600" s="1588" t="s">
        <v>56</v>
      </c>
      <c r="C600" s="823">
        <v>4</v>
      </c>
      <c r="D600" s="823">
        <v>4</v>
      </c>
      <c r="E600" s="823">
        <v>8</v>
      </c>
      <c r="F600" s="823">
        <v>20</v>
      </c>
      <c r="G600" s="823">
        <v>5</v>
      </c>
      <c r="H600" s="823">
        <v>41</v>
      </c>
      <c r="M600" s="20"/>
      <c r="Q600" s="20"/>
    </row>
    <row r="601" spans="2:17" ht="15.95" customHeight="1" x14ac:dyDescent="0.2">
      <c r="B601" s="1588" t="s">
        <v>290</v>
      </c>
      <c r="C601" s="823">
        <v>1</v>
      </c>
      <c r="D601" s="823">
        <v>2</v>
      </c>
      <c r="E601" s="823">
        <v>8</v>
      </c>
      <c r="F601" s="823">
        <v>5</v>
      </c>
      <c r="G601" s="823">
        <v>10</v>
      </c>
      <c r="H601" s="823">
        <v>26</v>
      </c>
      <c r="M601" s="20"/>
      <c r="Q601" s="20"/>
    </row>
    <row r="602" spans="2:17" ht="15.95" customHeight="1" x14ac:dyDescent="0.2">
      <c r="B602" s="1588" t="s">
        <v>291</v>
      </c>
      <c r="C602" s="823">
        <v>0</v>
      </c>
      <c r="D602" s="823">
        <v>0</v>
      </c>
      <c r="E602" s="823">
        <v>0</v>
      </c>
      <c r="F602" s="823">
        <v>0</v>
      </c>
      <c r="G602" s="823">
        <v>0</v>
      </c>
      <c r="H602" s="823">
        <v>0</v>
      </c>
      <c r="M602" s="20"/>
      <c r="Q602" s="20"/>
    </row>
    <row r="603" spans="2:17" ht="15.95" customHeight="1" x14ac:dyDescent="0.2">
      <c r="B603" s="1588" t="s">
        <v>71</v>
      </c>
      <c r="C603" s="823">
        <v>0</v>
      </c>
      <c r="D603" s="823">
        <v>0</v>
      </c>
      <c r="E603" s="823">
        <v>0</v>
      </c>
      <c r="F603" s="823">
        <v>0</v>
      </c>
      <c r="G603" s="823">
        <v>1</v>
      </c>
      <c r="H603" s="823">
        <v>1</v>
      </c>
      <c r="M603" s="20"/>
      <c r="Q603" s="20"/>
    </row>
    <row r="604" spans="2:17" ht="15.95" customHeight="1" x14ac:dyDescent="0.2">
      <c r="B604" s="1588" t="s">
        <v>292</v>
      </c>
      <c r="C604" s="823">
        <v>0</v>
      </c>
      <c r="D604" s="823">
        <v>0</v>
      </c>
      <c r="E604" s="823">
        <v>0</v>
      </c>
      <c r="F604" s="823">
        <v>0</v>
      </c>
      <c r="G604" s="823">
        <v>1</v>
      </c>
      <c r="H604" s="823">
        <v>1</v>
      </c>
      <c r="M604" s="20"/>
      <c r="Q604" s="20"/>
    </row>
    <row r="605" spans="2:17" ht="15.95" customHeight="1" x14ac:dyDescent="0.2">
      <c r="B605" s="1588" t="s">
        <v>293</v>
      </c>
      <c r="C605" s="823">
        <v>0</v>
      </c>
      <c r="D605" s="823">
        <v>0</v>
      </c>
      <c r="E605" s="823">
        <v>1</v>
      </c>
      <c r="F605" s="823">
        <v>1</v>
      </c>
      <c r="G605" s="823">
        <v>6</v>
      </c>
      <c r="H605" s="823">
        <v>8</v>
      </c>
      <c r="M605" s="20"/>
      <c r="Q605" s="20"/>
    </row>
    <row r="606" spans="2:17" ht="15.95" customHeight="1" x14ac:dyDescent="0.2">
      <c r="B606" s="1588" t="s">
        <v>124</v>
      </c>
      <c r="C606" s="823">
        <v>6</v>
      </c>
      <c r="D606" s="823">
        <v>4</v>
      </c>
      <c r="E606" s="823">
        <v>2</v>
      </c>
      <c r="F606" s="823">
        <v>2</v>
      </c>
      <c r="G606" s="823">
        <v>5</v>
      </c>
      <c r="H606" s="823">
        <v>19</v>
      </c>
      <c r="M606" s="20"/>
      <c r="Q606" s="20"/>
    </row>
    <row r="607" spans="2:17" ht="15.95" customHeight="1" x14ac:dyDescent="0.2">
      <c r="B607" s="1588" t="s">
        <v>150</v>
      </c>
      <c r="C607" s="823">
        <v>0</v>
      </c>
      <c r="D607" s="823">
        <v>0</v>
      </c>
      <c r="E607" s="823">
        <v>0</v>
      </c>
      <c r="F607" s="823">
        <v>0</v>
      </c>
      <c r="G607" s="823">
        <v>0</v>
      </c>
      <c r="H607" s="823">
        <v>0</v>
      </c>
      <c r="M607" s="20"/>
      <c r="Q607" s="20"/>
    </row>
    <row r="608" spans="2:17" ht="15.95" customHeight="1" x14ac:dyDescent="0.2">
      <c r="B608" s="1588" t="s">
        <v>344</v>
      </c>
      <c r="C608" s="823">
        <v>0</v>
      </c>
      <c r="D608" s="823">
        <v>0</v>
      </c>
      <c r="E608" s="823">
        <v>1</v>
      </c>
      <c r="F608" s="823">
        <v>3</v>
      </c>
      <c r="G608" s="823">
        <v>0</v>
      </c>
      <c r="H608" s="823">
        <v>4</v>
      </c>
      <c r="M608" s="20"/>
      <c r="Q608" s="20"/>
    </row>
    <row r="609" spans="2:27" ht="15.95" customHeight="1" x14ac:dyDescent="0.2">
      <c r="B609" s="1588" t="s">
        <v>294</v>
      </c>
      <c r="C609" s="823">
        <v>0</v>
      </c>
      <c r="D609" s="823">
        <v>0</v>
      </c>
      <c r="E609" s="823">
        <v>0</v>
      </c>
      <c r="F609" s="823">
        <v>0</v>
      </c>
      <c r="G609" s="823">
        <v>0</v>
      </c>
      <c r="H609" s="823">
        <v>0</v>
      </c>
      <c r="M609" s="20"/>
      <c r="Q609" s="20"/>
    </row>
    <row r="610" spans="2:27" ht="15.95" customHeight="1" x14ac:dyDescent="0.2">
      <c r="B610" s="1588" t="s">
        <v>118</v>
      </c>
      <c r="C610" s="823">
        <v>0</v>
      </c>
      <c r="D610" s="823">
        <v>0</v>
      </c>
      <c r="E610" s="823">
        <v>0</v>
      </c>
      <c r="F610" s="823">
        <v>0</v>
      </c>
      <c r="G610" s="823">
        <v>0</v>
      </c>
      <c r="H610" s="823">
        <v>0</v>
      </c>
      <c r="M610" s="20"/>
      <c r="Q610" s="20"/>
    </row>
    <row r="611" spans="2:27" ht="15.95" customHeight="1" x14ac:dyDescent="0.2">
      <c r="B611" s="1588" t="s">
        <v>244</v>
      </c>
      <c r="C611" s="823">
        <v>0</v>
      </c>
      <c r="D611" s="823">
        <v>0</v>
      </c>
      <c r="E611" s="823">
        <v>0</v>
      </c>
      <c r="F611" s="823">
        <v>0</v>
      </c>
      <c r="G611" s="823">
        <v>0</v>
      </c>
      <c r="H611" s="823">
        <v>0</v>
      </c>
      <c r="M611" s="20"/>
      <c r="Q611" s="20"/>
    </row>
    <row r="612" spans="2:27" ht="15.95" customHeight="1" x14ac:dyDescent="0.2">
      <c r="B612" s="1588" t="s">
        <v>284</v>
      </c>
      <c r="C612" s="823">
        <v>0</v>
      </c>
      <c r="D612" s="823">
        <v>0</v>
      </c>
      <c r="E612" s="823">
        <v>0</v>
      </c>
      <c r="F612" s="823">
        <v>0</v>
      </c>
      <c r="G612" s="823">
        <v>0</v>
      </c>
      <c r="H612" s="823">
        <v>0</v>
      </c>
      <c r="M612" s="20"/>
      <c r="Q612" s="20"/>
      <c r="R612" s="20"/>
      <c r="S612" s="20"/>
      <c r="T612" s="20"/>
      <c r="U612" s="20"/>
      <c r="V612" s="20"/>
      <c r="W612" s="20"/>
      <c r="X612" s="20"/>
      <c r="Y612" s="20"/>
      <c r="Z612" s="20"/>
      <c r="AA612" s="20"/>
    </row>
    <row r="613" spans="2:27" ht="15.95" customHeight="1" x14ac:dyDescent="0.2">
      <c r="B613" s="1588" t="s">
        <v>329</v>
      </c>
      <c r="C613" s="823">
        <v>0</v>
      </c>
      <c r="D613" s="823">
        <v>0</v>
      </c>
      <c r="E613" s="823">
        <v>0</v>
      </c>
      <c r="F613" s="823">
        <v>0</v>
      </c>
      <c r="G613" s="823">
        <v>0</v>
      </c>
      <c r="H613" s="823">
        <v>0</v>
      </c>
      <c r="M613" s="20"/>
      <c r="Q613" s="20"/>
      <c r="R613" s="20"/>
      <c r="S613" s="20"/>
      <c r="T613" s="20"/>
      <c r="U613" s="20"/>
      <c r="V613" s="20"/>
      <c r="W613" s="20"/>
      <c r="X613" s="20"/>
      <c r="Y613" s="20"/>
      <c r="Z613" s="20"/>
      <c r="AA613" s="20"/>
    </row>
    <row r="614" spans="2:27" ht="15.95" customHeight="1" x14ac:dyDescent="0.2">
      <c r="B614" s="1588" t="s">
        <v>319</v>
      </c>
      <c r="C614" s="823">
        <v>2</v>
      </c>
      <c r="D614" s="823">
        <v>0</v>
      </c>
      <c r="E614" s="823">
        <v>4</v>
      </c>
      <c r="F614" s="823">
        <v>1</v>
      </c>
      <c r="G614" s="823">
        <v>10</v>
      </c>
      <c r="H614" s="823">
        <v>17</v>
      </c>
      <c r="M614" s="20"/>
      <c r="Q614" s="20"/>
      <c r="R614" s="20"/>
      <c r="S614" s="20"/>
      <c r="T614" s="20"/>
      <c r="U614" s="20"/>
      <c r="V614" s="20"/>
      <c r="W614" s="20"/>
      <c r="X614" s="20"/>
      <c r="Y614" s="20"/>
      <c r="Z614" s="20"/>
      <c r="AA614" s="20"/>
    </row>
    <row r="615" spans="2:27" ht="15.95" customHeight="1" x14ac:dyDescent="0.2">
      <c r="B615" s="1588" t="s">
        <v>285</v>
      </c>
      <c r="C615" s="823">
        <v>5</v>
      </c>
      <c r="D615" s="823">
        <v>13</v>
      </c>
      <c r="E615" s="823">
        <v>8</v>
      </c>
      <c r="F615" s="823">
        <v>3</v>
      </c>
      <c r="G615" s="823">
        <v>1</v>
      </c>
      <c r="H615" s="823">
        <v>30</v>
      </c>
      <c r="M615" s="20"/>
      <c r="Q615" s="20"/>
      <c r="R615" s="20"/>
      <c r="S615" s="20"/>
      <c r="T615" s="20"/>
      <c r="U615" s="20"/>
      <c r="V615" s="20"/>
      <c r="W615" s="20"/>
      <c r="X615" s="20"/>
      <c r="Y615" s="20"/>
      <c r="Z615" s="20"/>
      <c r="AA615" s="20"/>
    </row>
    <row r="616" spans="2:27" ht="15.95" customHeight="1" x14ac:dyDescent="0.2">
      <c r="B616" s="1588" t="s">
        <v>622</v>
      </c>
      <c r="C616" s="823">
        <v>0</v>
      </c>
      <c r="D616" s="823">
        <v>0</v>
      </c>
      <c r="E616" s="823">
        <v>0</v>
      </c>
      <c r="F616" s="823">
        <v>0</v>
      </c>
      <c r="G616" s="823">
        <v>1</v>
      </c>
      <c r="H616" s="823">
        <v>1</v>
      </c>
      <c r="M616" s="20"/>
      <c r="Q616" s="20"/>
      <c r="R616" s="20"/>
      <c r="S616" s="20"/>
      <c r="T616" s="20"/>
      <c r="U616" s="20"/>
      <c r="V616" s="20"/>
      <c r="W616" s="20"/>
      <c r="X616" s="20"/>
      <c r="Y616" s="20"/>
      <c r="Z616" s="20"/>
      <c r="AA616" s="20"/>
    </row>
    <row r="617" spans="2:27" ht="15.95" customHeight="1" x14ac:dyDescent="0.2">
      <c r="B617" s="1588" t="s">
        <v>165</v>
      </c>
      <c r="C617" s="823">
        <v>0</v>
      </c>
      <c r="D617" s="823">
        <v>0</v>
      </c>
      <c r="E617" s="823">
        <v>0</v>
      </c>
      <c r="F617" s="823">
        <v>0</v>
      </c>
      <c r="G617" s="823">
        <v>0</v>
      </c>
      <c r="H617" s="823">
        <v>0</v>
      </c>
      <c r="M617" s="20"/>
      <c r="Q617" s="20"/>
      <c r="R617" s="20"/>
      <c r="S617" s="20"/>
      <c r="T617" s="20"/>
      <c r="U617" s="20"/>
      <c r="V617" s="20"/>
      <c r="W617" s="20"/>
      <c r="X617" s="20"/>
      <c r="Y617" s="20"/>
      <c r="Z617" s="20"/>
      <c r="AA617" s="20"/>
    </row>
    <row r="618" spans="2:27" ht="15.95" customHeight="1" x14ac:dyDescent="0.2">
      <c r="B618" s="1588" t="s">
        <v>811</v>
      </c>
      <c r="C618" s="823">
        <v>0</v>
      </c>
      <c r="D618" s="823">
        <v>0</v>
      </c>
      <c r="E618" s="823">
        <v>0</v>
      </c>
      <c r="F618" s="823">
        <v>2</v>
      </c>
      <c r="G618" s="823">
        <v>3</v>
      </c>
      <c r="H618" s="823">
        <v>5</v>
      </c>
      <c r="M618" s="20"/>
      <c r="Q618" s="20"/>
      <c r="R618" s="20"/>
      <c r="S618" s="20"/>
      <c r="T618" s="20"/>
      <c r="U618" s="20"/>
      <c r="V618" s="20"/>
      <c r="W618" s="20"/>
      <c r="X618" s="20"/>
      <c r="Y618" s="20"/>
      <c r="Z618" s="20"/>
      <c r="AA618" s="20"/>
    </row>
    <row r="619" spans="2:27" ht="12.75" x14ac:dyDescent="0.2">
      <c r="B619" s="1591" t="s">
        <v>449</v>
      </c>
      <c r="C619" s="1593">
        <v>137</v>
      </c>
      <c r="D619" s="1593">
        <v>456</v>
      </c>
      <c r="E619" s="1593">
        <v>249</v>
      </c>
      <c r="F619" s="1593">
        <v>262</v>
      </c>
      <c r="G619" s="1593">
        <v>234</v>
      </c>
      <c r="H619" s="1593">
        <v>1338</v>
      </c>
      <c r="I619" s="326"/>
      <c r="J619" s="326"/>
      <c r="K619" s="326"/>
      <c r="L619" s="326"/>
      <c r="M619" s="326"/>
      <c r="N619" s="326"/>
      <c r="O619" s="326"/>
    </row>
    <row r="623" spans="2:27" ht="18.600000000000001" customHeight="1" x14ac:dyDescent="0.2">
      <c r="B623" s="1702" t="s">
        <v>483</v>
      </c>
      <c r="C623" s="1702"/>
      <c r="D623" s="1702"/>
      <c r="E623" s="1702"/>
      <c r="F623" s="1702"/>
      <c r="G623" s="1702"/>
    </row>
    <row r="624" spans="2:27" x14ac:dyDescent="0.2">
      <c r="D624" s="2"/>
      <c r="F624" s="13"/>
      <c r="G624" s="4"/>
      <c r="H624" s="20"/>
      <c r="L624" s="24"/>
      <c r="M624" s="20"/>
      <c r="P624" s="24"/>
      <c r="V624" s="349"/>
      <c r="W624" s="326"/>
      <c r="AA624" s="20"/>
    </row>
    <row r="625" spans="2:28" x14ac:dyDescent="0.2">
      <c r="D625" s="2"/>
      <c r="F625" s="13"/>
      <c r="G625" s="4"/>
      <c r="H625" s="20"/>
      <c r="L625" s="24"/>
      <c r="M625" s="20"/>
      <c r="P625" s="24"/>
      <c r="V625" s="349"/>
      <c r="W625" s="326"/>
      <c r="AA625" s="20"/>
    </row>
    <row r="626" spans="2:28" x14ac:dyDescent="0.25">
      <c r="B626" s="788" t="s">
        <v>28</v>
      </c>
      <c r="C626" s="645" t="s">
        <v>451</v>
      </c>
      <c r="D626" s="786" t="s">
        <v>452</v>
      </c>
      <c r="E626" s="662"/>
      <c r="F626" s="13"/>
      <c r="G626" s="4"/>
      <c r="H626" s="20"/>
      <c r="L626" s="24"/>
      <c r="M626" s="20"/>
      <c r="P626" s="24"/>
      <c r="V626" s="349"/>
      <c r="W626" s="326"/>
      <c r="X626" s="638"/>
      <c r="Z626" s="612" t="s">
        <v>28</v>
      </c>
      <c r="AA626" s="612" t="s">
        <v>5</v>
      </c>
      <c r="AB626" s="612" t="s">
        <v>350</v>
      </c>
    </row>
    <row r="627" spans="2:28" x14ac:dyDescent="0.25">
      <c r="B627" s="779" t="s">
        <v>69</v>
      </c>
      <c r="C627" s="644">
        <v>769</v>
      </c>
      <c r="D627" s="644">
        <v>76</v>
      </c>
      <c r="E627" s="651"/>
      <c r="F627" s="347"/>
      <c r="G627" s="4"/>
      <c r="H627" s="20"/>
      <c r="L627" s="24"/>
      <c r="M627" s="20"/>
      <c r="P627" s="24"/>
      <c r="V627" s="349"/>
      <c r="W627" s="638">
        <f>C627/C641</f>
        <v>0.17854655212444856</v>
      </c>
      <c r="X627" s="638">
        <f>D627/C641</f>
        <v>1.7645693057812863E-2</v>
      </c>
      <c r="Y627" s="350"/>
      <c r="Z627" s="613" t="s">
        <v>429</v>
      </c>
      <c r="AA627" s="4">
        <v>614</v>
      </c>
      <c r="AB627" s="4">
        <v>68</v>
      </c>
    </row>
    <row r="628" spans="2:28" x14ac:dyDescent="0.25">
      <c r="B628" s="779" t="s">
        <v>32</v>
      </c>
      <c r="C628" s="644">
        <v>742</v>
      </c>
      <c r="D628" s="644">
        <v>67</v>
      </c>
      <c r="E628" s="651"/>
      <c r="F628" s="347"/>
      <c r="G628" s="4"/>
      <c r="H628" s="20"/>
      <c r="L628" s="24"/>
      <c r="M628" s="20"/>
      <c r="P628" s="24"/>
      <c r="V628" s="349"/>
      <c r="W628" s="637">
        <f>C628/C641</f>
        <v>0.17227768748548875</v>
      </c>
      <c r="X628" s="638">
        <f>D628/C641</f>
        <v>1.5556071511492919E-2</v>
      </c>
      <c r="Z628" s="613" t="s">
        <v>430</v>
      </c>
      <c r="AA628" s="4">
        <v>1296</v>
      </c>
      <c r="AB628" s="4">
        <v>125</v>
      </c>
    </row>
    <row r="629" spans="2:28" x14ac:dyDescent="0.25">
      <c r="B629" s="779" t="s">
        <v>33</v>
      </c>
      <c r="C629" s="644">
        <v>774</v>
      </c>
      <c r="D629" s="644">
        <v>84</v>
      </c>
      <c r="E629" s="651"/>
      <c r="F629" s="347"/>
      <c r="G629" s="4"/>
      <c r="H629" s="20"/>
      <c r="L629" s="24"/>
      <c r="M629" s="20"/>
      <c r="P629" s="24"/>
      <c r="V629" s="349"/>
      <c r="W629" s="637">
        <f>C629/C641</f>
        <v>0.1797074529835152</v>
      </c>
      <c r="X629" s="638">
        <f>D629/C641</f>
        <v>1.9503134432319481E-2</v>
      </c>
      <c r="Z629" s="613" t="s">
        <v>442</v>
      </c>
      <c r="AA629" s="4">
        <v>949</v>
      </c>
      <c r="AB629" s="4">
        <v>92</v>
      </c>
    </row>
    <row r="630" spans="2:28" x14ac:dyDescent="0.25">
      <c r="B630" s="779" t="s">
        <v>34</v>
      </c>
      <c r="C630" s="644">
        <v>864</v>
      </c>
      <c r="D630" s="644">
        <v>93</v>
      </c>
      <c r="E630" s="651"/>
      <c r="F630" s="347"/>
      <c r="G630" s="4"/>
      <c r="H630" s="20"/>
      <c r="L630" s="24"/>
      <c r="M630" s="20"/>
      <c r="P630" s="24"/>
      <c r="V630" s="349"/>
      <c r="W630" s="637">
        <f>C630/C641</f>
        <v>0.20060366844671465</v>
      </c>
      <c r="X630" s="638">
        <f>D630/C641</f>
        <v>2.1592755978639425E-2</v>
      </c>
      <c r="Z630" s="613" t="s">
        <v>443</v>
      </c>
      <c r="AA630" s="4">
        <v>712</v>
      </c>
      <c r="AB630" s="4">
        <v>58</v>
      </c>
    </row>
    <row r="631" spans="2:28" x14ac:dyDescent="0.25">
      <c r="B631" s="779" t="s">
        <v>35</v>
      </c>
      <c r="C631" s="644">
        <v>760</v>
      </c>
      <c r="D631" s="644">
        <v>78</v>
      </c>
      <c r="E631" s="651"/>
      <c r="F631" s="347"/>
      <c r="G631" s="4"/>
      <c r="H631" s="20"/>
      <c r="L631" s="24"/>
      <c r="M631" s="20"/>
      <c r="P631" s="24"/>
      <c r="V631" s="349"/>
      <c r="W631" s="637">
        <f>C631/C641</f>
        <v>0.17645693057812864</v>
      </c>
      <c r="X631" s="638">
        <f>D631/C641</f>
        <v>1.8110053401439518E-2</v>
      </c>
      <c r="Z631" s="636" t="s">
        <v>459</v>
      </c>
      <c r="AA631" s="4">
        <v>955</v>
      </c>
      <c r="AB631" s="4">
        <v>88</v>
      </c>
    </row>
    <row r="632" spans="2:28" hidden="1" x14ac:dyDescent="0.25">
      <c r="B632" s="779" t="s">
        <v>31</v>
      </c>
      <c r="C632" s="644">
        <v>0</v>
      </c>
      <c r="D632" s="644">
        <v>0</v>
      </c>
      <c r="E632" s="676"/>
      <c r="F632" s="13"/>
      <c r="G632" s="4"/>
      <c r="H632" s="20"/>
      <c r="L632" s="24"/>
      <c r="M632" s="20"/>
      <c r="P632" s="24"/>
      <c r="V632" s="349"/>
      <c r="W632" s="216">
        <f>C632/C641</f>
        <v>0</v>
      </c>
      <c r="X632" s="638">
        <f>D632/C641</f>
        <v>0</v>
      </c>
      <c r="Z632" s="636" t="s">
        <v>471</v>
      </c>
      <c r="AA632" s="614">
        <v>1224</v>
      </c>
      <c r="AB632" s="615">
        <v>125</v>
      </c>
    </row>
    <row r="633" spans="2:28" hidden="1" x14ac:dyDescent="0.25">
      <c r="B633" s="779" t="s">
        <v>36</v>
      </c>
      <c r="C633" s="644">
        <v>0</v>
      </c>
      <c r="D633" s="644">
        <v>0</v>
      </c>
      <c r="E633" s="676"/>
      <c r="F633" s="13"/>
      <c r="G633" s="4"/>
      <c r="H633" s="20"/>
      <c r="L633" s="24"/>
      <c r="M633" s="20"/>
      <c r="P633" s="24"/>
      <c r="V633" s="349"/>
      <c r="W633" s="216">
        <f>+C633/C641</f>
        <v>0</v>
      </c>
      <c r="X633" s="638">
        <f>+D633/C641</f>
        <v>0</v>
      </c>
      <c r="Z633" s="613" t="s">
        <v>355</v>
      </c>
      <c r="AA633" s="614"/>
      <c r="AB633" s="615"/>
    </row>
    <row r="634" spans="2:28" hidden="1" x14ac:dyDescent="0.25">
      <c r="B634" s="779" t="s">
        <v>37</v>
      </c>
      <c r="C634" s="644">
        <v>0</v>
      </c>
      <c r="D634" s="644">
        <v>0</v>
      </c>
      <c r="E634" s="676"/>
      <c r="F634" s="13"/>
      <c r="G634" s="4"/>
      <c r="H634" s="20"/>
      <c r="L634" s="24"/>
      <c r="M634" s="20"/>
      <c r="P634" s="24"/>
      <c r="V634" s="349"/>
      <c r="W634" s="216">
        <f>+C634/C641</f>
        <v>0</v>
      </c>
      <c r="X634" s="638">
        <f>+D634/C641</f>
        <v>0</v>
      </c>
      <c r="Z634" s="613" t="s">
        <v>356</v>
      </c>
      <c r="AA634" s="614"/>
      <c r="AB634" s="615"/>
    </row>
    <row r="635" spans="2:28" hidden="1" x14ac:dyDescent="0.25">
      <c r="B635" s="779" t="s">
        <v>38</v>
      </c>
      <c r="C635" s="644">
        <v>0</v>
      </c>
      <c r="D635" s="644">
        <v>0</v>
      </c>
      <c r="E635" s="676"/>
      <c r="F635" s="13"/>
      <c r="G635" s="4"/>
      <c r="H635" s="20"/>
      <c r="L635" s="24"/>
      <c r="M635" s="20"/>
      <c r="P635" s="24"/>
      <c r="V635" s="349"/>
      <c r="W635" s="216">
        <f>+C635/C641</f>
        <v>0</v>
      </c>
      <c r="X635" s="638">
        <f>+D635/C641</f>
        <v>0</v>
      </c>
      <c r="Z635" s="613" t="s">
        <v>357</v>
      </c>
      <c r="AA635" s="614"/>
      <c r="AB635" s="615"/>
    </row>
    <row r="636" spans="2:28" hidden="1" x14ac:dyDescent="0.25">
      <c r="B636" s="779" t="s">
        <v>39</v>
      </c>
      <c r="C636" s="644">
        <v>0</v>
      </c>
      <c r="D636" s="644">
        <v>0</v>
      </c>
      <c r="E636" s="676"/>
      <c r="F636" s="13"/>
      <c r="G636" s="4"/>
      <c r="H636" s="20"/>
      <c r="L636" s="24"/>
      <c r="M636" s="20"/>
      <c r="P636" s="24"/>
      <c r="V636" s="349"/>
      <c r="W636" s="216">
        <f>+C636/C641</f>
        <v>0</v>
      </c>
      <c r="X636" s="638">
        <f>+D636/C641</f>
        <v>0</v>
      </c>
      <c r="Z636" s="613" t="s">
        <v>358</v>
      </c>
      <c r="AA636" s="614"/>
      <c r="AB636" s="615"/>
    </row>
    <row r="637" spans="2:28" hidden="1" x14ac:dyDescent="0.25">
      <c r="B637" s="779" t="s">
        <v>40</v>
      </c>
      <c r="C637" s="644">
        <v>0</v>
      </c>
      <c r="D637" s="644">
        <v>0</v>
      </c>
      <c r="E637" s="676"/>
      <c r="F637" s="13"/>
      <c r="G637" s="4"/>
      <c r="H637" s="20"/>
      <c r="L637" s="24"/>
      <c r="M637" s="20"/>
      <c r="P637" s="24"/>
      <c r="V637" s="349"/>
      <c r="W637" s="326"/>
      <c r="X637" s="638"/>
      <c r="Z637" s="613" t="s">
        <v>359</v>
      </c>
      <c r="AA637" s="614"/>
      <c r="AB637" s="615"/>
    </row>
    <row r="638" spans="2:28" hidden="1" x14ac:dyDescent="0.25">
      <c r="B638" s="779" t="s">
        <v>70</v>
      </c>
      <c r="C638" s="644">
        <v>0</v>
      </c>
      <c r="D638" s="644">
        <v>0</v>
      </c>
      <c r="E638" s="676"/>
      <c r="F638" s="13"/>
      <c r="G638" s="4"/>
      <c r="H638" s="20"/>
      <c r="L638" s="24"/>
      <c r="M638" s="20"/>
      <c r="P638" s="24"/>
      <c r="V638" s="349"/>
      <c r="W638" s="326"/>
      <c r="X638" s="638"/>
      <c r="Z638" s="613" t="s">
        <v>360</v>
      </c>
      <c r="AA638" s="614"/>
      <c r="AB638" s="615"/>
    </row>
    <row r="639" spans="2:28" hidden="1" x14ac:dyDescent="0.2">
      <c r="B639" s="680"/>
      <c r="E639" s="680"/>
      <c r="F639" s="13"/>
      <c r="G639" s="4"/>
      <c r="H639" s="20"/>
      <c r="L639" s="24"/>
      <c r="M639" s="20"/>
      <c r="P639" s="24"/>
      <c r="V639" s="349"/>
      <c r="W639" s="326"/>
      <c r="X639" s="638"/>
      <c r="Z639" s="497"/>
      <c r="AA639" s="498"/>
      <c r="AB639" s="499"/>
    </row>
    <row r="640" spans="2:28" x14ac:dyDescent="0.2">
      <c r="B640" s="792" t="s">
        <v>6</v>
      </c>
      <c r="C640" s="645">
        <f>SUM(C627:C639)</f>
        <v>3909</v>
      </c>
      <c r="D640" s="922">
        <f>SUM(D627:D639)</f>
        <v>398</v>
      </c>
      <c r="E640" s="876"/>
      <c r="F640" s="13"/>
      <c r="G640" s="4"/>
      <c r="H640" s="20"/>
      <c r="L640" s="24"/>
      <c r="M640" s="20"/>
      <c r="P640" s="24"/>
      <c r="V640" s="349"/>
      <c r="W640" s="638"/>
      <c r="X640" s="638"/>
      <c r="Z640" s="497" t="s">
        <v>361</v>
      </c>
      <c r="AA640" s="500"/>
      <c r="AB640" s="501"/>
    </row>
    <row r="641" spans="2:29" x14ac:dyDescent="0.2">
      <c r="B641" s="923" t="s">
        <v>460</v>
      </c>
      <c r="C641" s="924">
        <f>C640+D640</f>
        <v>4307</v>
      </c>
      <c r="D641" s="924"/>
      <c r="X641" s="639">
        <f>+C640/C641</f>
        <v>0.9075922916182958</v>
      </c>
      <c r="Y641" s="640">
        <f>+D640/C641</f>
        <v>9.2407708381704201E-2</v>
      </c>
      <c r="AA641" s="355"/>
      <c r="AB641" s="355">
        <f>SUM(AA627:AA640)</f>
        <v>5750</v>
      </c>
      <c r="AC641" s="355">
        <f>SUM(AB627:AB640)</f>
        <v>556</v>
      </c>
    </row>
    <row r="642" spans="2:29" x14ac:dyDescent="0.2">
      <c r="C642" s="651"/>
      <c r="D642" s="651"/>
      <c r="E642" s="660"/>
    </row>
  </sheetData>
  <mergeCells count="113">
    <mergeCell ref="B148:D149"/>
    <mergeCell ref="B156:D156"/>
    <mergeCell ref="B166:D166"/>
    <mergeCell ref="B167:D167"/>
    <mergeCell ref="B169:D169"/>
    <mergeCell ref="B205:D205"/>
    <mergeCell ref="B215:D215"/>
    <mergeCell ref="B11:D11"/>
    <mergeCell ref="B29:D29"/>
    <mergeCell ref="B49:D49"/>
    <mergeCell ref="B66:D66"/>
    <mergeCell ref="B76:D76"/>
    <mergeCell ref="C77:D77"/>
    <mergeCell ref="C78:D78"/>
    <mergeCell ref="C79:D79"/>
    <mergeCell ref="B83:D83"/>
    <mergeCell ref="B554:D554"/>
    <mergeCell ref="B623:G623"/>
    <mergeCell ref="G456:J456"/>
    <mergeCell ref="G455:J455"/>
    <mergeCell ref="G423:J423"/>
    <mergeCell ref="G424:J424"/>
    <mergeCell ref="B534:F534"/>
    <mergeCell ref="B330:E332"/>
    <mergeCell ref="B555:H557"/>
    <mergeCell ref="B589:H590"/>
    <mergeCell ref="F340:H340"/>
    <mergeCell ref="J457:J458"/>
    <mergeCell ref="D457:D458"/>
    <mergeCell ref="E457:E458"/>
    <mergeCell ref="B457:B458"/>
    <mergeCell ref="C457:C458"/>
    <mergeCell ref="B520:B521"/>
    <mergeCell ref="B487:F487"/>
    <mergeCell ref="B517:E518"/>
    <mergeCell ref="B424:E424"/>
    <mergeCell ref="A421:E421"/>
    <mergeCell ref="B241:E241"/>
    <mergeCell ref="M208:N208"/>
    <mergeCell ref="K171:L171"/>
    <mergeCell ref="M340:N340"/>
    <mergeCell ref="K339:N339"/>
    <mergeCell ref="F241:H241"/>
    <mergeCell ref="C207:D207"/>
    <mergeCell ref="G208:H208"/>
    <mergeCell ref="G207:H207"/>
    <mergeCell ref="B312:C312"/>
    <mergeCell ref="B304:E306"/>
    <mergeCell ref="E289:F289"/>
    <mergeCell ref="C289:D289"/>
    <mergeCell ref="G289:H289"/>
    <mergeCell ref="B287:E287"/>
    <mergeCell ref="B97:D97"/>
    <mergeCell ref="B111:D111"/>
    <mergeCell ref="B125:D125"/>
    <mergeCell ref="B139:D139"/>
    <mergeCell ref="X243:AA243"/>
    <mergeCell ref="I457:I458"/>
    <mergeCell ref="H457:H458"/>
    <mergeCell ref="G457:G458"/>
    <mergeCell ref="C520:D520"/>
    <mergeCell ref="E520:F520"/>
    <mergeCell ref="Q338:Q339"/>
    <mergeCell ref="X338:Y338"/>
    <mergeCell ref="D425:D426"/>
    <mergeCell ref="E425:E426"/>
    <mergeCell ref="H425:H426"/>
    <mergeCell ref="I425:I426"/>
    <mergeCell ref="J425:J426"/>
    <mergeCell ref="G425:G426"/>
    <mergeCell ref="B337:E337"/>
    <mergeCell ref="K340:L340"/>
    <mergeCell ref="B425:B426"/>
    <mergeCell ref="C425:C426"/>
    <mergeCell ref="C339:H339"/>
    <mergeCell ref="B266:G266"/>
    <mergeCell ref="B423:E423"/>
    <mergeCell ref="B456:E456"/>
    <mergeCell ref="B455:E455"/>
    <mergeCell ref="C340:E340"/>
    <mergeCell ref="AL208:AN208"/>
    <mergeCell ref="AH222:AI222"/>
    <mergeCell ref="AH225:AI225"/>
    <mergeCell ref="AH228:AI228"/>
    <mergeCell ref="AH219:AI219"/>
    <mergeCell ref="AB171:AC171"/>
    <mergeCell ref="AD171:AE171"/>
    <mergeCell ref="AF171:AG171"/>
    <mergeCell ref="Z171:AA171"/>
    <mergeCell ref="X171:Y171"/>
    <mergeCell ref="B185:E185"/>
    <mergeCell ref="K208:L208"/>
    <mergeCell ref="M207:N207"/>
    <mergeCell ref="O208:P208"/>
    <mergeCell ref="C171:D171"/>
    <mergeCell ref="E171:F171"/>
    <mergeCell ref="G171:H171"/>
    <mergeCell ref="E207:F207"/>
    <mergeCell ref="AH208:AJ208"/>
    <mergeCell ref="K207:L207"/>
    <mergeCell ref="E208:F208"/>
    <mergeCell ref="C208:D208"/>
    <mergeCell ref="AC243:AF243"/>
    <mergeCell ref="E243:F243"/>
    <mergeCell ref="C243:D243"/>
    <mergeCell ref="I171:J171"/>
    <mergeCell ref="A1:M1"/>
    <mergeCell ref="A2:M2"/>
    <mergeCell ref="A3:M3"/>
    <mergeCell ref="A4:M4"/>
    <mergeCell ref="X67:Z67"/>
    <mergeCell ref="W85:Y85"/>
    <mergeCell ref="W97:Y98"/>
  </mergeCells>
  <phoneticPr fontId="323"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3"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D12" sqref="D12"/>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26" customFormat="1" ht="15" customHeight="1" x14ac:dyDescent="0.2">
      <c r="A1" s="1753" t="s">
        <v>0</v>
      </c>
      <c r="B1" s="1753"/>
      <c r="C1" s="1753"/>
      <c r="D1" s="1753"/>
      <c r="E1" s="1753"/>
      <c r="F1" s="324"/>
      <c r="G1" s="324"/>
      <c r="H1" s="325"/>
      <c r="I1" s="325"/>
      <c r="K1" s="327"/>
      <c r="L1" s="327"/>
      <c r="O1" s="327"/>
      <c r="R1" s="328"/>
    </row>
    <row r="2" spans="1:18" s="326" customFormat="1" ht="15" customHeight="1" x14ac:dyDescent="0.2">
      <c r="A2" s="1753" t="s">
        <v>420</v>
      </c>
      <c r="B2" s="1753"/>
      <c r="C2" s="1753"/>
      <c r="D2" s="1753"/>
      <c r="E2" s="1753"/>
      <c r="F2" s="324"/>
      <c r="G2" s="324"/>
      <c r="H2" s="325"/>
      <c r="I2" s="325"/>
      <c r="K2" s="327"/>
      <c r="L2" s="327"/>
      <c r="O2" s="327"/>
      <c r="R2" s="328"/>
    </row>
    <row r="3" spans="1:18" s="326" customFormat="1" ht="15" customHeight="1" x14ac:dyDescent="0.2">
      <c r="A3" s="1754" t="s">
        <v>1350</v>
      </c>
      <c r="B3" s="1754"/>
      <c r="C3" s="1754"/>
      <c r="D3" s="1754"/>
      <c r="E3" s="1754"/>
      <c r="F3" s="324"/>
      <c r="G3" s="324"/>
      <c r="H3" s="325"/>
      <c r="I3" s="325"/>
      <c r="J3" s="327"/>
      <c r="K3" s="327"/>
      <c r="L3" s="327"/>
      <c r="O3" s="327"/>
      <c r="R3" s="328"/>
    </row>
    <row r="4" spans="1:18" s="326" customFormat="1" ht="15" customHeight="1" x14ac:dyDescent="0.2">
      <c r="A4" s="1753" t="s">
        <v>1</v>
      </c>
      <c r="B4" s="1753"/>
      <c r="C4" s="1753"/>
      <c r="D4" s="1753"/>
      <c r="E4" s="1753"/>
      <c r="F4" s="324"/>
      <c r="G4" s="324"/>
      <c r="H4" s="325"/>
      <c r="I4" s="325"/>
      <c r="J4" s="327"/>
      <c r="K4" s="327"/>
      <c r="L4" s="327"/>
      <c r="O4" s="327"/>
      <c r="R4" s="328"/>
    </row>
    <row r="5" spans="1:18" ht="13.5" thickBot="1" x14ac:dyDescent="0.25">
      <c r="A5" s="10"/>
      <c r="F5" s="1"/>
      <c r="G5" s="1"/>
      <c r="H5" s="1"/>
      <c r="I5" s="1"/>
      <c r="J5" s="1"/>
      <c r="O5" s="21"/>
      <c r="R5" s="3"/>
    </row>
    <row r="6" spans="1:18" s="326" customFormat="1" ht="26.25" customHeight="1" thickBot="1" x14ac:dyDescent="0.25">
      <c r="A6" s="329"/>
      <c r="B6" s="1751" t="s">
        <v>455</v>
      </c>
      <c r="C6" s="1752"/>
      <c r="D6" s="1752"/>
      <c r="E6" s="1752"/>
      <c r="F6" s="330"/>
      <c r="G6" s="330"/>
      <c r="H6" s="330"/>
      <c r="J6" s="331"/>
      <c r="K6" s="332"/>
      <c r="L6" s="332"/>
      <c r="M6" s="333"/>
      <c r="N6" s="331"/>
    </row>
    <row r="7" spans="1:18" x14ac:dyDescent="0.2">
      <c r="B7" s="31"/>
      <c r="D7" s="36"/>
      <c r="E7" s="29"/>
      <c r="F7" s="28"/>
      <c r="G7" s="28"/>
      <c r="H7" s="28"/>
      <c r="J7" s="6"/>
      <c r="K7" s="4"/>
      <c r="L7" s="4"/>
      <c r="M7" s="32"/>
      <c r="N7" s="6"/>
    </row>
    <row r="8" spans="1:18" s="490" customFormat="1" ht="20.25" customHeight="1" x14ac:dyDescent="0.2">
      <c r="B8" s="1749" t="s">
        <v>170</v>
      </c>
      <c r="C8" s="1749"/>
      <c r="D8" s="1749"/>
      <c r="E8" s="1749"/>
      <c r="F8" s="491"/>
      <c r="G8" s="491"/>
      <c r="H8" s="491"/>
      <c r="J8" s="492"/>
      <c r="K8" s="493"/>
      <c r="L8" s="493"/>
      <c r="M8" s="494"/>
      <c r="N8" s="492"/>
    </row>
    <row r="9" spans="1:18" s="108" customFormat="1" ht="25.5" x14ac:dyDescent="0.2">
      <c r="B9" s="42" t="s">
        <v>58</v>
      </c>
      <c r="C9" s="42" t="s">
        <v>59</v>
      </c>
      <c r="D9" s="42" t="s">
        <v>1356</v>
      </c>
      <c r="E9" s="42" t="s">
        <v>1357</v>
      </c>
      <c r="F9" s="109"/>
      <c r="G9" s="109"/>
      <c r="H9" s="109"/>
      <c r="J9" s="110"/>
      <c r="K9" s="111"/>
      <c r="L9" s="111"/>
      <c r="M9" s="112"/>
      <c r="N9" s="110"/>
    </row>
    <row r="10" spans="1:18" ht="25.5" customHeight="1" x14ac:dyDescent="0.2">
      <c r="B10" s="113" t="s">
        <v>322</v>
      </c>
      <c r="C10" s="104">
        <v>372</v>
      </c>
      <c r="D10" s="104">
        <v>136</v>
      </c>
      <c r="E10" s="105">
        <f>+D10/C10</f>
        <v>0.36559139784946237</v>
      </c>
      <c r="F10" s="13"/>
      <c r="G10" s="13"/>
      <c r="H10" s="13"/>
      <c r="J10" s="6"/>
      <c r="K10" s="4"/>
      <c r="L10" s="4"/>
      <c r="M10" s="32"/>
      <c r="N10" s="6"/>
    </row>
    <row r="11" spans="1:18" ht="25.5" customHeight="1" x14ac:dyDescent="0.2">
      <c r="B11" s="113" t="s">
        <v>323</v>
      </c>
      <c r="C11" s="104">
        <v>13</v>
      </c>
      <c r="D11" s="104">
        <v>11</v>
      </c>
      <c r="E11" s="105">
        <f>+D11/C11</f>
        <v>0.84615384615384615</v>
      </c>
      <c r="F11" s="13"/>
      <c r="G11" s="13"/>
      <c r="H11" s="13"/>
      <c r="J11" s="6"/>
      <c r="K11" s="4"/>
      <c r="L11" s="4"/>
      <c r="M11" s="32"/>
      <c r="N11" s="6"/>
    </row>
    <row r="12" spans="1:18" ht="25.5" customHeight="1" x14ac:dyDescent="0.2">
      <c r="B12" s="113" t="s">
        <v>815</v>
      </c>
      <c r="C12" s="1370">
        <v>209</v>
      </c>
      <c r="D12" s="1370">
        <v>103</v>
      </c>
      <c r="E12" s="1369"/>
      <c r="F12" s="13"/>
      <c r="G12" s="13"/>
      <c r="H12" s="13"/>
      <c r="J12" s="6"/>
      <c r="K12" s="4"/>
      <c r="L12" s="4"/>
      <c r="M12" s="32"/>
      <c r="N12" s="6"/>
    </row>
    <row r="13" spans="1:18" ht="25.5" customHeight="1" x14ac:dyDescent="0.2">
      <c r="B13" s="113" t="s">
        <v>324</v>
      </c>
      <c r="C13" s="104">
        <v>476</v>
      </c>
      <c r="D13" s="104">
        <v>319</v>
      </c>
      <c r="E13" s="105">
        <f>+D13/C13</f>
        <v>0.67016806722689071</v>
      </c>
      <c r="F13" s="13"/>
      <c r="G13" s="13"/>
      <c r="H13" s="13"/>
      <c r="J13" s="6"/>
      <c r="K13" s="4"/>
      <c r="L13" s="4"/>
      <c r="M13" s="32"/>
      <c r="N13" s="6"/>
    </row>
    <row r="14" spans="1:18" ht="25.5" customHeight="1" x14ac:dyDescent="0.2">
      <c r="B14" s="113" t="s">
        <v>814</v>
      </c>
      <c r="C14" s="1370">
        <v>55</v>
      </c>
      <c r="D14" s="1370">
        <v>29</v>
      </c>
      <c r="E14" s="1369"/>
      <c r="F14" s="13"/>
      <c r="G14" s="13"/>
      <c r="H14" s="13"/>
      <c r="J14" s="6"/>
      <c r="K14" s="4"/>
      <c r="L14" s="4"/>
      <c r="M14" s="32"/>
      <c r="N14" s="6"/>
    </row>
    <row r="15" spans="1:18" ht="25.5" customHeight="1" x14ac:dyDescent="0.2">
      <c r="B15" s="113" t="s">
        <v>325</v>
      </c>
      <c r="C15" s="104">
        <v>1215</v>
      </c>
      <c r="D15" s="104">
        <v>474</v>
      </c>
      <c r="E15" s="105">
        <f t="shared" ref="E15:E17" si="0">+D15/C15</f>
        <v>0.39012345679012345</v>
      </c>
      <c r="F15" s="13"/>
      <c r="G15" s="13"/>
      <c r="H15" s="13"/>
      <c r="J15" s="6"/>
      <c r="K15" s="4"/>
      <c r="L15" s="4"/>
      <c r="M15" s="32"/>
      <c r="N15" s="6"/>
    </row>
    <row r="16" spans="1:18" ht="25.5" customHeight="1" x14ac:dyDescent="0.2">
      <c r="B16" s="113" t="s">
        <v>326</v>
      </c>
      <c r="C16" s="104">
        <v>5</v>
      </c>
      <c r="D16" s="104">
        <v>0</v>
      </c>
      <c r="E16" s="105">
        <f t="shared" si="0"/>
        <v>0</v>
      </c>
      <c r="F16" s="13"/>
      <c r="G16" s="13"/>
      <c r="H16" s="13"/>
      <c r="J16" s="6"/>
      <c r="K16" s="4"/>
      <c r="L16" s="4"/>
      <c r="M16" s="32"/>
      <c r="N16" s="6"/>
    </row>
    <row r="17" spans="2:14" ht="25.5" customHeight="1" x14ac:dyDescent="0.2">
      <c r="B17" s="113" t="s">
        <v>327</v>
      </c>
      <c r="C17" s="104">
        <v>1603</v>
      </c>
      <c r="D17" s="104">
        <v>607</v>
      </c>
      <c r="E17" s="105">
        <f t="shared" si="0"/>
        <v>0.37866500311915158</v>
      </c>
      <c r="F17" s="13"/>
      <c r="G17" s="13"/>
      <c r="H17" s="13"/>
      <c r="J17" s="6"/>
      <c r="K17" s="4"/>
      <c r="L17" s="4"/>
      <c r="M17" s="32"/>
      <c r="N17" s="6"/>
    </row>
    <row r="18" spans="2:14" ht="25.5" customHeight="1" x14ac:dyDescent="0.2">
      <c r="B18" s="113" t="s">
        <v>328</v>
      </c>
      <c r="C18" s="104">
        <v>0</v>
      </c>
      <c r="D18" s="104">
        <v>0</v>
      </c>
      <c r="E18" s="105">
        <v>0</v>
      </c>
      <c r="F18" s="13"/>
      <c r="G18" s="13"/>
      <c r="H18" s="13"/>
      <c r="J18" s="6"/>
      <c r="K18" s="4"/>
      <c r="L18" s="4"/>
      <c r="M18" s="32"/>
      <c r="N18" s="6"/>
    </row>
    <row r="19" spans="2:14" x14ac:dyDescent="0.2">
      <c r="B19" s="205" t="s">
        <v>171</v>
      </c>
      <c r="C19" s="200">
        <f>SUM(C10:C18)</f>
        <v>3948</v>
      </c>
      <c r="D19" s="200">
        <f>SUM(D10:D18)</f>
        <v>1679</v>
      </c>
      <c r="E19" s="201">
        <f>+D19/C19</f>
        <v>0.42527862208713274</v>
      </c>
    </row>
    <row r="20" spans="2:14" x14ac:dyDescent="0.2">
      <c r="B20" s="1750" t="s">
        <v>60</v>
      </c>
      <c r="C20" s="1750"/>
      <c r="D20" s="1750"/>
      <c r="E20" s="1750"/>
    </row>
    <row r="21" spans="2:14" s="108" customFormat="1" ht="36.75" customHeight="1" x14ac:dyDescent="0.2">
      <c r="B21" s="42" t="s">
        <v>58</v>
      </c>
      <c r="C21" s="42" t="s">
        <v>59</v>
      </c>
      <c r="D21" s="42" t="s">
        <v>1356</v>
      </c>
      <c r="E21" s="42" t="s">
        <v>1357</v>
      </c>
    </row>
    <row r="22" spans="2:14" ht="25.5" customHeight="1" x14ac:dyDescent="0.2">
      <c r="B22" s="113" t="s">
        <v>61</v>
      </c>
      <c r="C22" s="104">
        <v>5524</v>
      </c>
      <c r="D22" s="104">
        <v>2042</v>
      </c>
      <c r="E22" s="105">
        <f>+D22/C22</f>
        <v>0.36965966690803764</v>
      </c>
    </row>
    <row r="23" spans="2:14" ht="25.5" hidden="1" customHeight="1" x14ac:dyDescent="0.2">
      <c r="B23" s="113" t="s">
        <v>264</v>
      </c>
      <c r="C23" s="104">
        <v>0</v>
      </c>
      <c r="D23" s="104">
        <v>0</v>
      </c>
      <c r="E23" s="105">
        <v>0</v>
      </c>
    </row>
    <row r="24" spans="2:14" ht="25.5" customHeight="1" x14ac:dyDescent="0.2">
      <c r="B24" s="113" t="s">
        <v>406</v>
      </c>
      <c r="C24" s="104">
        <v>1618</v>
      </c>
      <c r="D24" s="104">
        <v>586</v>
      </c>
      <c r="E24" s="105">
        <f>+D24/C24</f>
        <v>0.36217552533992581</v>
      </c>
    </row>
    <row r="25" spans="2:14" x14ac:dyDescent="0.2">
      <c r="B25" s="205" t="s">
        <v>171</v>
      </c>
      <c r="C25" s="200">
        <f>SUM(C22:C24)</f>
        <v>7142</v>
      </c>
      <c r="D25" s="200">
        <f>SUM(D22:D24)</f>
        <v>2628</v>
      </c>
      <c r="E25" s="201">
        <f>+D25/C25</f>
        <v>0.36796415569868385</v>
      </c>
    </row>
    <row r="26" spans="2:14" x14ac:dyDescent="0.2">
      <c r="B26" s="101"/>
      <c r="C26" s="101"/>
      <c r="D26" s="101"/>
      <c r="E26" s="101"/>
    </row>
    <row r="27" spans="2:14" s="31" customFormat="1" x14ac:dyDescent="0.2">
      <c r="B27" s="42" t="s">
        <v>29</v>
      </c>
      <c r="C27" s="106">
        <f>+C19+C25</f>
        <v>11090</v>
      </c>
      <c r="D27" s="106">
        <f>+D19+D25</f>
        <v>4307</v>
      </c>
      <c r="E27" s="107">
        <f>+D27/C27</f>
        <v>0.38836789900811541</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29"/>
  <sheetViews>
    <sheetView showGridLines="0" zoomScale="80" zoomScaleNormal="80" zoomScaleSheetLayoutView="85" workbookViewId="0">
      <selection activeCell="A4" sqref="A4:H4"/>
    </sheetView>
  </sheetViews>
  <sheetFormatPr baseColWidth="10" defaultRowHeight="15" customHeight="1" x14ac:dyDescent="0.2"/>
  <cols>
    <col min="1" max="1" width="3.7109375" style="172" customWidth="1"/>
    <col min="2" max="2" width="46.42578125" style="172" customWidth="1"/>
    <col min="3" max="3" width="15.140625" style="172" customWidth="1"/>
    <col min="4" max="4" width="19.85546875" style="172" customWidth="1"/>
    <col min="5" max="5" width="22.85546875" style="172" bestFit="1" customWidth="1"/>
    <col min="6" max="6" width="53.7109375" style="172" customWidth="1"/>
    <col min="7" max="7" width="23.855468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19" customFormat="1" ht="11.25" customHeight="1" x14ac:dyDescent="0.2">
      <c r="A1" s="1753" t="s">
        <v>0</v>
      </c>
      <c r="B1" s="1759"/>
      <c r="C1" s="1759"/>
      <c r="D1" s="1759"/>
      <c r="E1" s="1759"/>
      <c r="F1" s="1759"/>
      <c r="G1" s="1759"/>
      <c r="H1" s="1759"/>
      <c r="I1" s="320"/>
      <c r="J1" s="320"/>
      <c r="M1" s="320"/>
      <c r="P1" s="321"/>
    </row>
    <row r="2" spans="1:1019 1028:2043 2052:3067 3076:4091 4100:5115 5124:6139 6148:7163 7172:8187 8196:9211 9220:10235 10244:11259 11268:12283 12292:13307 13316:14331 14340:15355 15364:16372" s="319" customFormat="1" ht="15.75" customHeight="1" x14ac:dyDescent="0.2">
      <c r="A2" s="1753" t="s">
        <v>420</v>
      </c>
      <c r="B2" s="1759"/>
      <c r="C2" s="1759"/>
      <c r="D2" s="1759"/>
      <c r="E2" s="1759"/>
      <c r="F2" s="1759"/>
      <c r="G2" s="1759"/>
      <c r="H2" s="1759"/>
      <c r="I2" s="320"/>
      <c r="J2" s="320"/>
      <c r="M2" s="320"/>
      <c r="P2" s="321"/>
    </row>
    <row r="3" spans="1:1019 1028:2043 2052:3067 3076:4091 4100:5115 5124:6139 6148:7163 7172:8187 8196:9211 9220:10235 10244:11259 11268:12283 12292:13307 13316:14331 14340:15355 15364:16372" s="319" customFormat="1" ht="19.5" customHeight="1" x14ac:dyDescent="0.2">
      <c r="A3" s="1753" t="s">
        <v>1503</v>
      </c>
      <c r="B3" s="1760"/>
      <c r="C3" s="1760"/>
      <c r="D3" s="1760"/>
      <c r="E3" s="1760"/>
      <c r="F3" s="1760"/>
      <c r="G3" s="1760"/>
      <c r="H3" s="1760"/>
      <c r="I3" s="320"/>
      <c r="J3" s="320"/>
      <c r="M3" s="320"/>
      <c r="P3" s="321"/>
    </row>
    <row r="4" spans="1:1019 1028:2043 2052:3067 3076:4091 4100:5115 5124:6139 6148:7163 7172:8187 8196:9211 9220:10235 10244:11259 11268:12283 12292:13307 13316:14331 14340:15355 15364:16372" s="319" customFormat="1" ht="15" customHeight="1" x14ac:dyDescent="0.2">
      <c r="A4" s="1761" t="s">
        <v>1</v>
      </c>
      <c r="B4" s="1759"/>
      <c r="C4" s="1759"/>
      <c r="D4" s="1759"/>
      <c r="E4" s="1759"/>
      <c r="F4" s="1759"/>
      <c r="G4" s="1759"/>
      <c r="H4" s="1759"/>
      <c r="I4" s="320"/>
      <c r="J4" s="320"/>
      <c r="M4" s="320"/>
      <c r="P4" s="321"/>
    </row>
    <row r="5" spans="1:1019 1028:2043 2052:3067 3076:4091 4100:5115 5124:6139 6148:7163 7172:8187 8196:9211 9220:10235 10244:11259 11268:12283 12292:13307 13316:14331 14340:15355 15364:16372" s="319" customFormat="1" ht="15" customHeight="1" thickBot="1" x14ac:dyDescent="0.25">
      <c r="A5" s="322"/>
      <c r="I5" s="320"/>
      <c r="J5" s="320"/>
      <c r="M5" s="320"/>
      <c r="P5" s="321"/>
    </row>
    <row r="6" spans="1:1019 1028:2043 2052:3067 3076:4091 4100:5115 5124:6139 6148:7163 7172:8187 8196:9211 9220:10235 10244:11259 11268:12283 12292:13307 13316:14331 14340:15355 15364:16372" s="319" customFormat="1" ht="25.5" customHeight="1" thickBot="1" x14ac:dyDescent="0.25">
      <c r="A6" s="322"/>
      <c r="B6" s="1751" t="s">
        <v>457</v>
      </c>
      <c r="C6" s="1752"/>
      <c r="D6" s="1752"/>
      <c r="E6" s="1752"/>
      <c r="F6" s="1752"/>
      <c r="G6" s="1752"/>
      <c r="H6" s="1762"/>
      <c r="I6" s="320"/>
      <c r="J6" s="320"/>
      <c r="M6" s="320"/>
      <c r="P6" s="321"/>
    </row>
    <row r="7" spans="1:1019 1028:2043 2052:3067 3076:4091 4100:5115 5124:6139 6148:7163 7172:8187 8196:9211 9220:10235 10244:11259 11268:12283 12292:13307 13316:14331 14340:15355 15364:16372" ht="15" customHeight="1" x14ac:dyDescent="0.2">
      <c r="A7" s="218"/>
      <c r="B7" s="64"/>
      <c r="C7" s="64"/>
      <c r="I7" s="63"/>
      <c r="J7" s="63"/>
      <c r="K7" s="64"/>
      <c r="T7" s="64"/>
      <c r="Y7" s="218"/>
      <c r="Z7" s="64"/>
      <c r="AA7" s="64"/>
      <c r="AJ7" s="64"/>
      <c r="AO7" s="218"/>
      <c r="AP7" s="64"/>
      <c r="AQ7" s="64"/>
      <c r="AZ7" s="64"/>
      <c r="BE7" s="218"/>
      <c r="BF7" s="64"/>
      <c r="BG7" s="64"/>
      <c r="BP7" s="64"/>
      <c r="BU7" s="218"/>
      <c r="BV7" s="64"/>
      <c r="BW7" s="64"/>
      <c r="CF7" s="64"/>
      <c r="CK7" s="218"/>
      <c r="CL7" s="64"/>
      <c r="CM7" s="64"/>
      <c r="CV7" s="64"/>
      <c r="DA7" s="218"/>
      <c r="DB7" s="64"/>
      <c r="DC7" s="64"/>
      <c r="DL7" s="64"/>
      <c r="DQ7" s="218"/>
      <c r="DR7" s="64"/>
      <c r="DS7" s="64"/>
      <c r="EB7" s="64"/>
      <c r="EG7" s="218"/>
      <c r="EH7" s="64"/>
      <c r="EI7" s="64"/>
      <c r="ER7" s="64"/>
      <c r="EW7" s="218"/>
      <c r="EX7" s="64"/>
      <c r="EY7" s="64"/>
      <c r="FH7" s="64"/>
      <c r="FM7" s="218"/>
      <c r="FN7" s="64"/>
      <c r="FO7" s="64"/>
      <c r="FX7" s="64"/>
      <c r="GC7" s="218"/>
      <c r="GD7" s="64"/>
      <c r="GE7" s="64"/>
      <c r="GN7" s="64"/>
      <c r="GS7" s="218"/>
      <c r="GT7" s="64"/>
      <c r="GU7" s="64"/>
      <c r="HD7" s="64"/>
      <c r="HI7" s="218"/>
      <c r="HJ7" s="64"/>
      <c r="HK7" s="64"/>
      <c r="HT7" s="64"/>
      <c r="HY7" s="218"/>
      <c r="HZ7" s="64"/>
      <c r="IA7" s="64"/>
      <c r="IJ7" s="64"/>
      <c r="IO7" s="218"/>
      <c r="IP7" s="64"/>
      <c r="IQ7" s="64"/>
      <c r="IZ7" s="64"/>
      <c r="JE7" s="218"/>
      <c r="JF7" s="64"/>
      <c r="JG7" s="64"/>
      <c r="JP7" s="64"/>
      <c r="JU7" s="218"/>
      <c r="JV7" s="64"/>
      <c r="JW7" s="64"/>
      <c r="KF7" s="64"/>
      <c r="KK7" s="218"/>
      <c r="KL7" s="64"/>
      <c r="KM7" s="64"/>
      <c r="KV7" s="64"/>
      <c r="LA7" s="218"/>
      <c r="LB7" s="64"/>
      <c r="LC7" s="64"/>
      <c r="LL7" s="64"/>
      <c r="LQ7" s="218"/>
      <c r="LR7" s="64"/>
      <c r="LS7" s="64"/>
      <c r="MB7" s="64"/>
      <c r="MG7" s="218"/>
      <c r="MH7" s="64"/>
      <c r="MI7" s="64"/>
      <c r="MR7" s="64"/>
      <c r="MW7" s="218"/>
      <c r="MX7" s="64"/>
      <c r="MY7" s="64"/>
      <c r="NH7" s="64"/>
      <c r="NM7" s="218"/>
      <c r="NN7" s="64"/>
      <c r="NO7" s="64"/>
      <c r="NX7" s="64"/>
      <c r="OC7" s="218"/>
      <c r="OD7" s="64"/>
      <c r="OE7" s="64"/>
      <c r="ON7" s="64"/>
      <c r="OS7" s="218"/>
      <c r="OT7" s="64"/>
      <c r="OU7" s="64"/>
      <c r="PD7" s="64"/>
      <c r="PI7" s="218"/>
      <c r="PJ7" s="64"/>
      <c r="PK7" s="64"/>
      <c r="PT7" s="64"/>
      <c r="PY7" s="218"/>
      <c r="PZ7" s="64"/>
      <c r="QA7" s="64"/>
      <c r="QJ7" s="64"/>
      <c r="QO7" s="218"/>
      <c r="QP7" s="64"/>
      <c r="QQ7" s="64"/>
      <c r="QZ7" s="64"/>
      <c r="RE7" s="218"/>
      <c r="RF7" s="64"/>
      <c r="RG7" s="64"/>
      <c r="RP7" s="64"/>
      <c r="RU7" s="218"/>
      <c r="RV7" s="64"/>
      <c r="RW7" s="64"/>
      <c r="SF7" s="64"/>
      <c r="SK7" s="218"/>
      <c r="SL7" s="64"/>
      <c r="SM7" s="64"/>
      <c r="SV7" s="64"/>
      <c r="TA7" s="218"/>
      <c r="TB7" s="64"/>
      <c r="TC7" s="64"/>
      <c r="TL7" s="64"/>
      <c r="TQ7" s="218"/>
      <c r="TR7" s="64"/>
      <c r="TS7" s="64"/>
      <c r="UB7" s="64"/>
      <c r="UG7" s="218"/>
      <c r="UH7" s="64"/>
      <c r="UI7" s="64"/>
      <c r="UR7" s="64"/>
      <c r="UW7" s="218"/>
      <c r="UX7" s="64"/>
      <c r="UY7" s="64"/>
      <c r="VH7" s="64"/>
      <c r="VM7" s="218"/>
      <c r="VN7" s="64"/>
      <c r="VO7" s="64"/>
      <c r="VX7" s="64"/>
      <c r="WC7" s="218"/>
      <c r="WD7" s="64"/>
      <c r="WE7" s="64"/>
      <c r="WN7" s="64"/>
      <c r="WS7" s="218"/>
      <c r="WT7" s="64"/>
      <c r="WU7" s="64"/>
      <c r="XD7" s="64"/>
      <c r="XI7" s="218"/>
      <c r="XJ7" s="64"/>
      <c r="XK7" s="64"/>
      <c r="XT7" s="64"/>
      <c r="XY7" s="218"/>
      <c r="XZ7" s="64"/>
      <c r="YA7" s="64"/>
      <c r="YJ7" s="64"/>
      <c r="YO7" s="218"/>
      <c r="YP7" s="64"/>
      <c r="YQ7" s="64"/>
      <c r="YZ7" s="64"/>
      <c r="ZE7" s="218"/>
      <c r="ZF7" s="64"/>
      <c r="ZG7" s="64"/>
      <c r="ZP7" s="64"/>
      <c r="ZU7" s="218"/>
      <c r="ZV7" s="64"/>
      <c r="ZW7" s="64"/>
      <c r="AAF7" s="64"/>
      <c r="AAK7" s="218"/>
      <c r="AAL7" s="64"/>
      <c r="AAM7" s="64"/>
      <c r="AAV7" s="64"/>
      <c r="ABA7" s="218"/>
      <c r="ABB7" s="64"/>
      <c r="ABC7" s="64"/>
      <c r="ABL7" s="64"/>
      <c r="ABQ7" s="218"/>
      <c r="ABR7" s="64"/>
      <c r="ABS7" s="64"/>
      <c r="ACB7" s="64"/>
      <c r="ACG7" s="218"/>
      <c r="ACH7" s="64"/>
      <c r="ACI7" s="64"/>
      <c r="ACR7" s="64"/>
      <c r="ACW7" s="218"/>
      <c r="ACX7" s="64"/>
      <c r="ACY7" s="64"/>
      <c r="ADH7" s="64"/>
      <c r="ADM7" s="218"/>
      <c r="ADN7" s="64"/>
      <c r="ADO7" s="64"/>
      <c r="ADX7" s="64"/>
      <c r="AEC7" s="218"/>
      <c r="AED7" s="64"/>
      <c r="AEE7" s="64"/>
      <c r="AEN7" s="64"/>
      <c r="AES7" s="218"/>
      <c r="AET7" s="64"/>
      <c r="AEU7" s="64"/>
      <c r="AFD7" s="64"/>
      <c r="AFI7" s="218"/>
      <c r="AFJ7" s="64"/>
      <c r="AFK7" s="64"/>
      <c r="AFT7" s="64"/>
      <c r="AFY7" s="218"/>
      <c r="AFZ7" s="64"/>
      <c r="AGA7" s="64"/>
      <c r="AGJ7" s="64"/>
      <c r="AGO7" s="218"/>
      <c r="AGP7" s="64"/>
      <c r="AGQ7" s="64"/>
      <c r="AGZ7" s="64"/>
      <c r="AHE7" s="218"/>
      <c r="AHF7" s="64"/>
      <c r="AHG7" s="64"/>
      <c r="AHP7" s="64"/>
      <c r="AHU7" s="218"/>
      <c r="AHV7" s="64"/>
      <c r="AHW7" s="64"/>
      <c r="AIF7" s="64"/>
      <c r="AIK7" s="218"/>
      <c r="AIL7" s="64"/>
      <c r="AIM7" s="64"/>
      <c r="AIV7" s="64"/>
      <c r="AJA7" s="218"/>
      <c r="AJB7" s="64"/>
      <c r="AJC7" s="64"/>
      <c r="AJL7" s="64"/>
      <c r="AJQ7" s="218"/>
      <c r="AJR7" s="64"/>
      <c r="AJS7" s="64"/>
      <c r="AKB7" s="64"/>
      <c r="AKG7" s="218"/>
      <c r="AKH7" s="64"/>
      <c r="AKI7" s="64"/>
      <c r="AKR7" s="64"/>
      <c r="AKW7" s="218"/>
      <c r="AKX7" s="64"/>
      <c r="AKY7" s="64"/>
      <c r="ALH7" s="64"/>
      <c r="ALM7" s="218"/>
      <c r="ALN7" s="64"/>
      <c r="ALO7" s="64"/>
      <c r="ALX7" s="64"/>
      <c r="AMC7" s="218"/>
      <c r="AMD7" s="64"/>
      <c r="AME7" s="64"/>
      <c r="AMN7" s="64"/>
      <c r="AMS7" s="218"/>
      <c r="AMT7" s="64"/>
      <c r="AMU7" s="64"/>
      <c r="AND7" s="64"/>
      <c r="ANI7" s="218"/>
      <c r="ANJ7" s="64"/>
      <c r="ANK7" s="64"/>
      <c r="ANT7" s="64"/>
      <c r="ANY7" s="218"/>
      <c r="ANZ7" s="64"/>
      <c r="AOA7" s="64"/>
      <c r="AOJ7" s="64"/>
      <c r="AOO7" s="218"/>
      <c r="AOP7" s="64"/>
      <c r="AOQ7" s="64"/>
      <c r="AOZ7" s="64"/>
      <c r="APE7" s="218"/>
      <c r="APF7" s="64"/>
      <c r="APG7" s="64"/>
      <c r="APP7" s="64"/>
      <c r="APU7" s="218"/>
      <c r="APV7" s="64"/>
      <c r="APW7" s="64"/>
      <c r="AQF7" s="64"/>
      <c r="AQK7" s="218"/>
      <c r="AQL7" s="64"/>
      <c r="AQM7" s="64"/>
      <c r="AQV7" s="64"/>
      <c r="ARA7" s="218"/>
      <c r="ARB7" s="64"/>
      <c r="ARC7" s="64"/>
      <c r="ARL7" s="64"/>
      <c r="ARQ7" s="218"/>
      <c r="ARR7" s="64"/>
      <c r="ARS7" s="64"/>
      <c r="ASB7" s="64"/>
      <c r="ASG7" s="218"/>
      <c r="ASH7" s="64"/>
      <c r="ASI7" s="64"/>
      <c r="ASR7" s="64"/>
      <c r="ASW7" s="218"/>
      <c r="ASX7" s="64"/>
      <c r="ASY7" s="64"/>
      <c r="ATH7" s="64"/>
      <c r="ATM7" s="218"/>
      <c r="ATN7" s="64"/>
      <c r="ATO7" s="64"/>
      <c r="ATX7" s="64"/>
      <c r="AUC7" s="218"/>
      <c r="AUD7" s="64"/>
      <c r="AUE7" s="64"/>
      <c r="AUN7" s="64"/>
      <c r="AUS7" s="218"/>
      <c r="AUT7" s="64"/>
      <c r="AUU7" s="64"/>
      <c r="AVD7" s="64"/>
      <c r="AVI7" s="218"/>
      <c r="AVJ7" s="64"/>
      <c r="AVK7" s="64"/>
      <c r="AVT7" s="64"/>
      <c r="AVY7" s="218"/>
      <c r="AVZ7" s="64"/>
      <c r="AWA7" s="64"/>
      <c r="AWJ7" s="64"/>
      <c r="AWO7" s="218"/>
      <c r="AWP7" s="64"/>
      <c r="AWQ7" s="64"/>
      <c r="AWZ7" s="64"/>
      <c r="AXE7" s="218"/>
      <c r="AXF7" s="64"/>
      <c r="AXG7" s="64"/>
      <c r="AXP7" s="64"/>
      <c r="AXU7" s="218"/>
      <c r="AXV7" s="64"/>
      <c r="AXW7" s="64"/>
      <c r="AYF7" s="64"/>
      <c r="AYK7" s="218"/>
      <c r="AYL7" s="64"/>
      <c r="AYM7" s="64"/>
      <c r="AYV7" s="64"/>
      <c r="AZA7" s="218"/>
      <c r="AZB7" s="64"/>
      <c r="AZC7" s="64"/>
      <c r="AZL7" s="64"/>
      <c r="AZQ7" s="218"/>
      <c r="AZR7" s="64"/>
      <c r="AZS7" s="64"/>
      <c r="BAB7" s="64"/>
      <c r="BAG7" s="218"/>
      <c r="BAH7" s="64"/>
      <c r="BAI7" s="64"/>
      <c r="BAR7" s="64"/>
      <c r="BAW7" s="218"/>
      <c r="BAX7" s="64"/>
      <c r="BAY7" s="64"/>
      <c r="BBH7" s="64"/>
      <c r="BBM7" s="218"/>
      <c r="BBN7" s="64"/>
      <c r="BBO7" s="64"/>
      <c r="BBX7" s="64"/>
      <c r="BCC7" s="218"/>
      <c r="BCD7" s="64"/>
      <c r="BCE7" s="64"/>
      <c r="BCN7" s="64"/>
      <c r="BCS7" s="218"/>
      <c r="BCT7" s="64"/>
      <c r="BCU7" s="64"/>
      <c r="BDD7" s="64"/>
      <c r="BDI7" s="218"/>
      <c r="BDJ7" s="64"/>
      <c r="BDK7" s="64"/>
      <c r="BDT7" s="64"/>
      <c r="BDY7" s="218"/>
      <c r="BDZ7" s="64"/>
      <c r="BEA7" s="64"/>
      <c r="BEJ7" s="64"/>
      <c r="BEO7" s="218"/>
      <c r="BEP7" s="64"/>
      <c r="BEQ7" s="64"/>
      <c r="BEZ7" s="64"/>
      <c r="BFE7" s="218"/>
      <c r="BFF7" s="64"/>
      <c r="BFG7" s="64"/>
      <c r="BFP7" s="64"/>
      <c r="BFU7" s="218"/>
      <c r="BFV7" s="64"/>
      <c r="BFW7" s="64"/>
      <c r="BGF7" s="64"/>
      <c r="BGK7" s="218"/>
      <c r="BGL7" s="64"/>
      <c r="BGM7" s="64"/>
      <c r="BGV7" s="64"/>
      <c r="BHA7" s="218"/>
      <c r="BHB7" s="64"/>
      <c r="BHC7" s="64"/>
      <c r="BHL7" s="64"/>
      <c r="BHQ7" s="218"/>
      <c r="BHR7" s="64"/>
      <c r="BHS7" s="64"/>
      <c r="BIB7" s="64"/>
      <c r="BIG7" s="218"/>
      <c r="BIH7" s="64"/>
      <c r="BII7" s="64"/>
      <c r="BIR7" s="64"/>
      <c r="BIW7" s="218"/>
      <c r="BIX7" s="64"/>
      <c r="BIY7" s="64"/>
      <c r="BJH7" s="64"/>
      <c r="BJM7" s="218"/>
      <c r="BJN7" s="64"/>
      <c r="BJO7" s="64"/>
      <c r="BJX7" s="64"/>
      <c r="BKC7" s="218"/>
      <c r="BKD7" s="64"/>
      <c r="BKE7" s="64"/>
      <c r="BKN7" s="64"/>
      <c r="BKS7" s="218"/>
      <c r="BKT7" s="64"/>
      <c r="BKU7" s="64"/>
      <c r="BLD7" s="64"/>
      <c r="BLI7" s="218"/>
      <c r="BLJ7" s="64"/>
      <c r="BLK7" s="64"/>
      <c r="BLT7" s="64"/>
      <c r="BLY7" s="218"/>
      <c r="BLZ7" s="64"/>
      <c r="BMA7" s="64"/>
      <c r="BMJ7" s="64"/>
      <c r="BMO7" s="218"/>
      <c r="BMP7" s="64"/>
      <c r="BMQ7" s="64"/>
      <c r="BMZ7" s="64"/>
      <c r="BNE7" s="218"/>
      <c r="BNF7" s="64"/>
      <c r="BNG7" s="64"/>
      <c r="BNP7" s="64"/>
      <c r="BNU7" s="218"/>
      <c r="BNV7" s="64"/>
      <c r="BNW7" s="64"/>
      <c r="BOF7" s="64"/>
      <c r="BOK7" s="218"/>
      <c r="BOL7" s="64"/>
      <c r="BOM7" s="64"/>
      <c r="BOV7" s="64"/>
      <c r="BPA7" s="218"/>
      <c r="BPB7" s="64"/>
      <c r="BPC7" s="64"/>
      <c r="BPL7" s="64"/>
      <c r="BPQ7" s="218"/>
      <c r="BPR7" s="64"/>
      <c r="BPS7" s="64"/>
      <c r="BQB7" s="64"/>
      <c r="BQG7" s="218"/>
      <c r="BQH7" s="64"/>
      <c r="BQI7" s="64"/>
      <c r="BQR7" s="64"/>
      <c r="BQW7" s="218"/>
      <c r="BQX7" s="64"/>
      <c r="BQY7" s="64"/>
      <c r="BRH7" s="64"/>
      <c r="BRM7" s="218"/>
      <c r="BRN7" s="64"/>
      <c r="BRO7" s="64"/>
      <c r="BRX7" s="64"/>
      <c r="BSC7" s="218"/>
      <c r="BSD7" s="64"/>
      <c r="BSE7" s="64"/>
      <c r="BSN7" s="64"/>
      <c r="BSS7" s="218"/>
      <c r="BST7" s="64"/>
      <c r="BSU7" s="64"/>
      <c r="BTD7" s="64"/>
      <c r="BTI7" s="218"/>
      <c r="BTJ7" s="64"/>
      <c r="BTK7" s="64"/>
      <c r="BTT7" s="64"/>
      <c r="BTY7" s="218"/>
      <c r="BTZ7" s="64"/>
      <c r="BUA7" s="64"/>
      <c r="BUJ7" s="64"/>
      <c r="BUO7" s="218"/>
      <c r="BUP7" s="64"/>
      <c r="BUQ7" s="64"/>
      <c r="BUZ7" s="64"/>
      <c r="BVE7" s="218"/>
      <c r="BVF7" s="64"/>
      <c r="BVG7" s="64"/>
      <c r="BVP7" s="64"/>
      <c r="BVU7" s="218"/>
      <c r="BVV7" s="64"/>
      <c r="BVW7" s="64"/>
      <c r="BWF7" s="64"/>
      <c r="BWK7" s="218"/>
      <c r="BWL7" s="64"/>
      <c r="BWM7" s="64"/>
      <c r="BWV7" s="64"/>
      <c r="BXA7" s="218"/>
      <c r="BXB7" s="64"/>
      <c r="BXC7" s="64"/>
      <c r="BXL7" s="64"/>
      <c r="BXQ7" s="218"/>
      <c r="BXR7" s="64"/>
      <c r="BXS7" s="64"/>
      <c r="BYB7" s="64"/>
      <c r="BYG7" s="218"/>
      <c r="BYH7" s="64"/>
      <c r="BYI7" s="64"/>
      <c r="BYR7" s="64"/>
      <c r="BYW7" s="218"/>
      <c r="BYX7" s="64"/>
      <c r="BYY7" s="64"/>
      <c r="BZH7" s="64"/>
      <c r="BZM7" s="218"/>
      <c r="BZN7" s="64"/>
      <c r="BZO7" s="64"/>
      <c r="BZX7" s="64"/>
      <c r="CAC7" s="218"/>
      <c r="CAD7" s="64"/>
      <c r="CAE7" s="64"/>
      <c r="CAN7" s="64"/>
      <c r="CAS7" s="218"/>
      <c r="CAT7" s="64"/>
      <c r="CAU7" s="64"/>
      <c r="CBD7" s="64"/>
      <c r="CBI7" s="218"/>
      <c r="CBJ7" s="64"/>
      <c r="CBK7" s="64"/>
      <c r="CBT7" s="64"/>
      <c r="CBY7" s="218"/>
      <c r="CBZ7" s="64"/>
      <c r="CCA7" s="64"/>
      <c r="CCJ7" s="64"/>
      <c r="CCO7" s="218"/>
      <c r="CCP7" s="64"/>
      <c r="CCQ7" s="64"/>
      <c r="CCZ7" s="64"/>
      <c r="CDE7" s="218"/>
      <c r="CDF7" s="64"/>
      <c r="CDG7" s="64"/>
      <c r="CDP7" s="64"/>
      <c r="CDU7" s="218"/>
      <c r="CDV7" s="64"/>
      <c r="CDW7" s="64"/>
      <c r="CEF7" s="64"/>
      <c r="CEK7" s="218"/>
      <c r="CEL7" s="64"/>
      <c r="CEM7" s="64"/>
      <c r="CEV7" s="64"/>
      <c r="CFA7" s="218"/>
      <c r="CFB7" s="64"/>
      <c r="CFC7" s="64"/>
      <c r="CFL7" s="64"/>
      <c r="CFQ7" s="218"/>
      <c r="CFR7" s="64"/>
      <c r="CFS7" s="64"/>
      <c r="CGB7" s="64"/>
      <c r="CGG7" s="218"/>
      <c r="CGH7" s="64"/>
      <c r="CGI7" s="64"/>
      <c r="CGR7" s="64"/>
      <c r="CGW7" s="218"/>
      <c r="CGX7" s="64"/>
      <c r="CGY7" s="64"/>
      <c r="CHH7" s="64"/>
      <c r="CHM7" s="218"/>
      <c r="CHN7" s="64"/>
      <c r="CHO7" s="64"/>
      <c r="CHX7" s="64"/>
      <c r="CIC7" s="218"/>
      <c r="CID7" s="64"/>
      <c r="CIE7" s="64"/>
      <c r="CIN7" s="64"/>
      <c r="CIS7" s="218"/>
      <c r="CIT7" s="64"/>
      <c r="CIU7" s="64"/>
      <c r="CJD7" s="64"/>
      <c r="CJI7" s="218"/>
      <c r="CJJ7" s="64"/>
      <c r="CJK7" s="64"/>
      <c r="CJT7" s="64"/>
      <c r="CJY7" s="218"/>
      <c r="CJZ7" s="64"/>
      <c r="CKA7" s="64"/>
      <c r="CKJ7" s="64"/>
      <c r="CKO7" s="218"/>
      <c r="CKP7" s="64"/>
      <c r="CKQ7" s="64"/>
      <c r="CKZ7" s="64"/>
      <c r="CLE7" s="218"/>
      <c r="CLF7" s="64"/>
      <c r="CLG7" s="64"/>
      <c r="CLP7" s="64"/>
      <c r="CLU7" s="218"/>
      <c r="CLV7" s="64"/>
      <c r="CLW7" s="64"/>
      <c r="CMF7" s="64"/>
      <c r="CMK7" s="218"/>
      <c r="CML7" s="64"/>
      <c r="CMM7" s="64"/>
      <c r="CMV7" s="64"/>
      <c r="CNA7" s="218"/>
      <c r="CNB7" s="64"/>
      <c r="CNC7" s="64"/>
      <c r="CNL7" s="64"/>
      <c r="CNQ7" s="218"/>
      <c r="CNR7" s="64"/>
      <c r="CNS7" s="64"/>
      <c r="COB7" s="64"/>
      <c r="COG7" s="218"/>
      <c r="COH7" s="64"/>
      <c r="COI7" s="64"/>
      <c r="COR7" s="64"/>
      <c r="COW7" s="218"/>
      <c r="COX7" s="64"/>
      <c r="COY7" s="64"/>
      <c r="CPH7" s="64"/>
      <c r="CPM7" s="218"/>
      <c r="CPN7" s="64"/>
      <c r="CPO7" s="64"/>
      <c r="CPX7" s="64"/>
      <c r="CQC7" s="218"/>
      <c r="CQD7" s="64"/>
      <c r="CQE7" s="64"/>
      <c r="CQN7" s="64"/>
      <c r="CQS7" s="218"/>
      <c r="CQT7" s="64"/>
      <c r="CQU7" s="64"/>
      <c r="CRD7" s="64"/>
      <c r="CRI7" s="218"/>
      <c r="CRJ7" s="64"/>
      <c r="CRK7" s="64"/>
      <c r="CRT7" s="64"/>
      <c r="CRY7" s="218"/>
      <c r="CRZ7" s="64"/>
      <c r="CSA7" s="64"/>
      <c r="CSJ7" s="64"/>
      <c r="CSO7" s="218"/>
      <c r="CSP7" s="64"/>
      <c r="CSQ7" s="64"/>
      <c r="CSZ7" s="64"/>
      <c r="CTE7" s="218"/>
      <c r="CTF7" s="64"/>
      <c r="CTG7" s="64"/>
      <c r="CTP7" s="64"/>
      <c r="CTU7" s="218"/>
      <c r="CTV7" s="64"/>
      <c r="CTW7" s="64"/>
      <c r="CUF7" s="64"/>
      <c r="CUK7" s="218"/>
      <c r="CUL7" s="64"/>
      <c r="CUM7" s="64"/>
      <c r="CUV7" s="64"/>
      <c r="CVA7" s="218"/>
      <c r="CVB7" s="64"/>
      <c r="CVC7" s="64"/>
      <c r="CVL7" s="64"/>
      <c r="CVQ7" s="218"/>
      <c r="CVR7" s="64"/>
      <c r="CVS7" s="64"/>
      <c r="CWB7" s="64"/>
      <c r="CWG7" s="218"/>
      <c r="CWH7" s="64"/>
      <c r="CWI7" s="64"/>
      <c r="CWR7" s="64"/>
      <c r="CWW7" s="218"/>
      <c r="CWX7" s="64"/>
      <c r="CWY7" s="64"/>
      <c r="CXH7" s="64"/>
      <c r="CXM7" s="218"/>
      <c r="CXN7" s="64"/>
      <c r="CXO7" s="64"/>
      <c r="CXX7" s="64"/>
      <c r="CYC7" s="218"/>
      <c r="CYD7" s="64"/>
      <c r="CYE7" s="64"/>
      <c r="CYN7" s="64"/>
      <c r="CYS7" s="218"/>
      <c r="CYT7" s="64"/>
      <c r="CYU7" s="64"/>
      <c r="CZD7" s="64"/>
      <c r="CZI7" s="218"/>
      <c r="CZJ7" s="64"/>
      <c r="CZK7" s="64"/>
      <c r="CZT7" s="64"/>
      <c r="CZY7" s="218"/>
      <c r="CZZ7" s="64"/>
      <c r="DAA7" s="64"/>
      <c r="DAJ7" s="64"/>
      <c r="DAO7" s="218"/>
      <c r="DAP7" s="64"/>
      <c r="DAQ7" s="64"/>
      <c r="DAZ7" s="64"/>
      <c r="DBE7" s="218"/>
      <c r="DBF7" s="64"/>
      <c r="DBG7" s="64"/>
      <c r="DBP7" s="64"/>
      <c r="DBU7" s="218"/>
      <c r="DBV7" s="64"/>
      <c r="DBW7" s="64"/>
      <c r="DCF7" s="64"/>
      <c r="DCK7" s="218"/>
      <c r="DCL7" s="64"/>
      <c r="DCM7" s="64"/>
      <c r="DCV7" s="64"/>
      <c r="DDA7" s="218"/>
      <c r="DDB7" s="64"/>
      <c r="DDC7" s="64"/>
      <c r="DDL7" s="64"/>
      <c r="DDQ7" s="218"/>
      <c r="DDR7" s="64"/>
      <c r="DDS7" s="64"/>
      <c r="DEB7" s="64"/>
      <c r="DEG7" s="218"/>
      <c r="DEH7" s="64"/>
      <c r="DEI7" s="64"/>
      <c r="DER7" s="64"/>
      <c r="DEW7" s="218"/>
      <c r="DEX7" s="64"/>
      <c r="DEY7" s="64"/>
      <c r="DFH7" s="64"/>
      <c r="DFM7" s="218"/>
      <c r="DFN7" s="64"/>
      <c r="DFO7" s="64"/>
      <c r="DFX7" s="64"/>
      <c r="DGC7" s="218"/>
      <c r="DGD7" s="64"/>
      <c r="DGE7" s="64"/>
      <c r="DGN7" s="64"/>
      <c r="DGS7" s="218"/>
      <c r="DGT7" s="64"/>
      <c r="DGU7" s="64"/>
      <c r="DHD7" s="64"/>
      <c r="DHI7" s="218"/>
      <c r="DHJ7" s="64"/>
      <c r="DHK7" s="64"/>
      <c r="DHT7" s="64"/>
      <c r="DHY7" s="218"/>
      <c r="DHZ7" s="64"/>
      <c r="DIA7" s="64"/>
      <c r="DIJ7" s="64"/>
      <c r="DIO7" s="218"/>
      <c r="DIP7" s="64"/>
      <c r="DIQ7" s="64"/>
      <c r="DIZ7" s="64"/>
      <c r="DJE7" s="218"/>
      <c r="DJF7" s="64"/>
      <c r="DJG7" s="64"/>
      <c r="DJP7" s="64"/>
      <c r="DJU7" s="218"/>
      <c r="DJV7" s="64"/>
      <c r="DJW7" s="64"/>
      <c r="DKF7" s="64"/>
      <c r="DKK7" s="218"/>
      <c r="DKL7" s="64"/>
      <c r="DKM7" s="64"/>
      <c r="DKV7" s="64"/>
      <c r="DLA7" s="218"/>
      <c r="DLB7" s="64"/>
      <c r="DLC7" s="64"/>
      <c r="DLL7" s="64"/>
      <c r="DLQ7" s="218"/>
      <c r="DLR7" s="64"/>
      <c r="DLS7" s="64"/>
      <c r="DMB7" s="64"/>
      <c r="DMG7" s="218"/>
      <c r="DMH7" s="64"/>
      <c r="DMI7" s="64"/>
      <c r="DMR7" s="64"/>
      <c r="DMW7" s="218"/>
      <c r="DMX7" s="64"/>
      <c r="DMY7" s="64"/>
      <c r="DNH7" s="64"/>
      <c r="DNM7" s="218"/>
      <c r="DNN7" s="64"/>
      <c r="DNO7" s="64"/>
      <c r="DNX7" s="64"/>
      <c r="DOC7" s="218"/>
      <c r="DOD7" s="64"/>
      <c r="DOE7" s="64"/>
      <c r="DON7" s="64"/>
      <c r="DOS7" s="218"/>
      <c r="DOT7" s="64"/>
      <c r="DOU7" s="64"/>
      <c r="DPD7" s="64"/>
      <c r="DPI7" s="218"/>
      <c r="DPJ7" s="64"/>
      <c r="DPK7" s="64"/>
      <c r="DPT7" s="64"/>
      <c r="DPY7" s="218"/>
      <c r="DPZ7" s="64"/>
      <c r="DQA7" s="64"/>
      <c r="DQJ7" s="64"/>
      <c r="DQO7" s="218"/>
      <c r="DQP7" s="64"/>
      <c r="DQQ7" s="64"/>
      <c r="DQZ7" s="64"/>
      <c r="DRE7" s="218"/>
      <c r="DRF7" s="64"/>
      <c r="DRG7" s="64"/>
      <c r="DRP7" s="64"/>
      <c r="DRU7" s="218"/>
      <c r="DRV7" s="64"/>
      <c r="DRW7" s="64"/>
      <c r="DSF7" s="64"/>
      <c r="DSK7" s="218"/>
      <c r="DSL7" s="64"/>
      <c r="DSM7" s="64"/>
      <c r="DSV7" s="64"/>
      <c r="DTA7" s="218"/>
      <c r="DTB7" s="64"/>
      <c r="DTC7" s="64"/>
      <c r="DTL7" s="64"/>
      <c r="DTQ7" s="218"/>
      <c r="DTR7" s="64"/>
      <c r="DTS7" s="64"/>
      <c r="DUB7" s="64"/>
      <c r="DUG7" s="218"/>
      <c r="DUH7" s="64"/>
      <c r="DUI7" s="64"/>
      <c r="DUR7" s="64"/>
      <c r="DUW7" s="218"/>
      <c r="DUX7" s="64"/>
      <c r="DUY7" s="64"/>
      <c r="DVH7" s="64"/>
      <c r="DVM7" s="218"/>
      <c r="DVN7" s="64"/>
      <c r="DVO7" s="64"/>
      <c r="DVX7" s="64"/>
      <c r="DWC7" s="218"/>
      <c r="DWD7" s="64"/>
      <c r="DWE7" s="64"/>
      <c r="DWN7" s="64"/>
      <c r="DWS7" s="218"/>
      <c r="DWT7" s="64"/>
      <c r="DWU7" s="64"/>
      <c r="DXD7" s="64"/>
      <c r="DXI7" s="218"/>
      <c r="DXJ7" s="64"/>
      <c r="DXK7" s="64"/>
      <c r="DXT7" s="64"/>
      <c r="DXY7" s="218"/>
      <c r="DXZ7" s="64"/>
      <c r="DYA7" s="64"/>
      <c r="DYJ7" s="64"/>
      <c r="DYO7" s="218"/>
      <c r="DYP7" s="64"/>
      <c r="DYQ7" s="64"/>
      <c r="DYZ7" s="64"/>
      <c r="DZE7" s="218"/>
      <c r="DZF7" s="64"/>
      <c r="DZG7" s="64"/>
      <c r="DZP7" s="64"/>
      <c r="DZU7" s="218"/>
      <c r="DZV7" s="64"/>
      <c r="DZW7" s="64"/>
      <c r="EAF7" s="64"/>
      <c r="EAK7" s="218"/>
      <c r="EAL7" s="64"/>
      <c r="EAM7" s="64"/>
      <c r="EAV7" s="64"/>
      <c r="EBA7" s="218"/>
      <c r="EBB7" s="64"/>
      <c r="EBC7" s="64"/>
      <c r="EBL7" s="64"/>
      <c r="EBQ7" s="218"/>
      <c r="EBR7" s="64"/>
      <c r="EBS7" s="64"/>
      <c r="ECB7" s="64"/>
      <c r="ECG7" s="218"/>
      <c r="ECH7" s="64"/>
      <c r="ECI7" s="64"/>
      <c r="ECR7" s="64"/>
      <c r="ECW7" s="218"/>
      <c r="ECX7" s="64"/>
      <c r="ECY7" s="64"/>
      <c r="EDH7" s="64"/>
      <c r="EDM7" s="218"/>
      <c r="EDN7" s="64"/>
      <c r="EDO7" s="64"/>
      <c r="EDX7" s="64"/>
      <c r="EEC7" s="218"/>
      <c r="EED7" s="64"/>
      <c r="EEE7" s="64"/>
      <c r="EEN7" s="64"/>
      <c r="EES7" s="218"/>
      <c r="EET7" s="64"/>
      <c r="EEU7" s="64"/>
      <c r="EFD7" s="64"/>
      <c r="EFI7" s="218"/>
      <c r="EFJ7" s="64"/>
      <c r="EFK7" s="64"/>
      <c r="EFT7" s="64"/>
      <c r="EFY7" s="218"/>
      <c r="EFZ7" s="64"/>
      <c r="EGA7" s="64"/>
      <c r="EGJ7" s="64"/>
      <c r="EGO7" s="218"/>
      <c r="EGP7" s="64"/>
      <c r="EGQ7" s="64"/>
      <c r="EGZ7" s="64"/>
      <c r="EHE7" s="218"/>
      <c r="EHF7" s="64"/>
      <c r="EHG7" s="64"/>
      <c r="EHP7" s="64"/>
      <c r="EHU7" s="218"/>
      <c r="EHV7" s="64"/>
      <c r="EHW7" s="64"/>
      <c r="EIF7" s="64"/>
      <c r="EIK7" s="218"/>
      <c r="EIL7" s="64"/>
      <c r="EIM7" s="64"/>
      <c r="EIV7" s="64"/>
      <c r="EJA7" s="218"/>
      <c r="EJB7" s="64"/>
      <c r="EJC7" s="64"/>
      <c r="EJL7" s="64"/>
      <c r="EJQ7" s="218"/>
      <c r="EJR7" s="64"/>
      <c r="EJS7" s="64"/>
      <c r="EKB7" s="64"/>
      <c r="EKG7" s="218"/>
      <c r="EKH7" s="64"/>
      <c r="EKI7" s="64"/>
      <c r="EKR7" s="64"/>
      <c r="EKW7" s="218"/>
      <c r="EKX7" s="64"/>
      <c r="EKY7" s="64"/>
      <c r="ELH7" s="64"/>
      <c r="ELM7" s="218"/>
      <c r="ELN7" s="64"/>
      <c r="ELO7" s="64"/>
      <c r="ELX7" s="64"/>
      <c r="EMC7" s="218"/>
      <c r="EMD7" s="64"/>
      <c r="EME7" s="64"/>
      <c r="EMN7" s="64"/>
      <c r="EMS7" s="218"/>
      <c r="EMT7" s="64"/>
      <c r="EMU7" s="64"/>
      <c r="END7" s="64"/>
      <c r="ENI7" s="218"/>
      <c r="ENJ7" s="64"/>
      <c r="ENK7" s="64"/>
      <c r="ENT7" s="64"/>
      <c r="ENY7" s="218"/>
      <c r="ENZ7" s="64"/>
      <c r="EOA7" s="64"/>
      <c r="EOJ7" s="64"/>
      <c r="EOO7" s="218"/>
      <c r="EOP7" s="64"/>
      <c r="EOQ7" s="64"/>
      <c r="EOZ7" s="64"/>
      <c r="EPE7" s="218"/>
      <c r="EPF7" s="64"/>
      <c r="EPG7" s="64"/>
      <c r="EPP7" s="64"/>
      <c r="EPU7" s="218"/>
      <c r="EPV7" s="64"/>
      <c r="EPW7" s="64"/>
      <c r="EQF7" s="64"/>
      <c r="EQK7" s="218"/>
      <c r="EQL7" s="64"/>
      <c r="EQM7" s="64"/>
      <c r="EQV7" s="64"/>
      <c r="ERA7" s="218"/>
      <c r="ERB7" s="64"/>
      <c r="ERC7" s="64"/>
      <c r="ERL7" s="64"/>
      <c r="ERQ7" s="218"/>
      <c r="ERR7" s="64"/>
      <c r="ERS7" s="64"/>
      <c r="ESB7" s="64"/>
      <c r="ESG7" s="218"/>
      <c r="ESH7" s="64"/>
      <c r="ESI7" s="64"/>
      <c r="ESR7" s="64"/>
      <c r="ESW7" s="218"/>
      <c r="ESX7" s="64"/>
      <c r="ESY7" s="64"/>
      <c r="ETH7" s="64"/>
      <c r="ETM7" s="218"/>
      <c r="ETN7" s="64"/>
      <c r="ETO7" s="64"/>
      <c r="ETX7" s="64"/>
      <c r="EUC7" s="218"/>
      <c r="EUD7" s="64"/>
      <c r="EUE7" s="64"/>
      <c r="EUN7" s="64"/>
      <c r="EUS7" s="218"/>
      <c r="EUT7" s="64"/>
      <c r="EUU7" s="64"/>
      <c r="EVD7" s="64"/>
      <c r="EVI7" s="218"/>
      <c r="EVJ7" s="64"/>
      <c r="EVK7" s="64"/>
      <c r="EVT7" s="64"/>
      <c r="EVY7" s="218"/>
      <c r="EVZ7" s="64"/>
      <c r="EWA7" s="64"/>
      <c r="EWJ7" s="64"/>
      <c r="EWO7" s="218"/>
      <c r="EWP7" s="64"/>
      <c r="EWQ7" s="64"/>
      <c r="EWZ7" s="64"/>
      <c r="EXE7" s="218"/>
      <c r="EXF7" s="64"/>
      <c r="EXG7" s="64"/>
      <c r="EXP7" s="64"/>
      <c r="EXU7" s="218"/>
      <c r="EXV7" s="64"/>
      <c r="EXW7" s="64"/>
      <c r="EYF7" s="64"/>
      <c r="EYK7" s="218"/>
      <c r="EYL7" s="64"/>
      <c r="EYM7" s="64"/>
      <c r="EYV7" s="64"/>
      <c r="EZA7" s="218"/>
      <c r="EZB7" s="64"/>
      <c r="EZC7" s="64"/>
      <c r="EZL7" s="64"/>
      <c r="EZQ7" s="218"/>
      <c r="EZR7" s="64"/>
      <c r="EZS7" s="64"/>
      <c r="FAB7" s="64"/>
      <c r="FAG7" s="218"/>
      <c r="FAH7" s="64"/>
      <c r="FAI7" s="64"/>
      <c r="FAR7" s="64"/>
      <c r="FAW7" s="218"/>
      <c r="FAX7" s="64"/>
      <c r="FAY7" s="64"/>
      <c r="FBH7" s="64"/>
      <c r="FBM7" s="218"/>
      <c r="FBN7" s="64"/>
      <c r="FBO7" s="64"/>
      <c r="FBX7" s="64"/>
      <c r="FCC7" s="218"/>
      <c r="FCD7" s="64"/>
      <c r="FCE7" s="64"/>
      <c r="FCN7" s="64"/>
      <c r="FCS7" s="218"/>
      <c r="FCT7" s="64"/>
      <c r="FCU7" s="64"/>
      <c r="FDD7" s="64"/>
      <c r="FDI7" s="218"/>
      <c r="FDJ7" s="64"/>
      <c r="FDK7" s="64"/>
      <c r="FDT7" s="64"/>
      <c r="FDY7" s="218"/>
      <c r="FDZ7" s="64"/>
      <c r="FEA7" s="64"/>
      <c r="FEJ7" s="64"/>
      <c r="FEO7" s="218"/>
      <c r="FEP7" s="64"/>
      <c r="FEQ7" s="64"/>
      <c r="FEZ7" s="64"/>
      <c r="FFE7" s="218"/>
      <c r="FFF7" s="64"/>
      <c r="FFG7" s="64"/>
      <c r="FFP7" s="64"/>
      <c r="FFU7" s="218"/>
      <c r="FFV7" s="64"/>
      <c r="FFW7" s="64"/>
      <c r="FGF7" s="64"/>
      <c r="FGK7" s="218"/>
      <c r="FGL7" s="64"/>
      <c r="FGM7" s="64"/>
      <c r="FGV7" s="64"/>
      <c r="FHA7" s="218"/>
      <c r="FHB7" s="64"/>
      <c r="FHC7" s="64"/>
      <c r="FHL7" s="64"/>
      <c r="FHQ7" s="218"/>
      <c r="FHR7" s="64"/>
      <c r="FHS7" s="64"/>
      <c r="FIB7" s="64"/>
      <c r="FIG7" s="218"/>
      <c r="FIH7" s="64"/>
      <c r="FII7" s="64"/>
      <c r="FIR7" s="64"/>
      <c r="FIW7" s="218"/>
      <c r="FIX7" s="64"/>
      <c r="FIY7" s="64"/>
      <c r="FJH7" s="64"/>
      <c r="FJM7" s="218"/>
      <c r="FJN7" s="64"/>
      <c r="FJO7" s="64"/>
      <c r="FJX7" s="64"/>
      <c r="FKC7" s="218"/>
      <c r="FKD7" s="64"/>
      <c r="FKE7" s="64"/>
      <c r="FKN7" s="64"/>
      <c r="FKS7" s="218"/>
      <c r="FKT7" s="64"/>
      <c r="FKU7" s="64"/>
      <c r="FLD7" s="64"/>
      <c r="FLI7" s="218"/>
      <c r="FLJ7" s="64"/>
      <c r="FLK7" s="64"/>
      <c r="FLT7" s="64"/>
      <c r="FLY7" s="218"/>
      <c r="FLZ7" s="64"/>
      <c r="FMA7" s="64"/>
      <c r="FMJ7" s="64"/>
      <c r="FMO7" s="218"/>
      <c r="FMP7" s="64"/>
      <c r="FMQ7" s="64"/>
      <c r="FMZ7" s="64"/>
      <c r="FNE7" s="218"/>
      <c r="FNF7" s="64"/>
      <c r="FNG7" s="64"/>
      <c r="FNP7" s="64"/>
      <c r="FNU7" s="218"/>
      <c r="FNV7" s="64"/>
      <c r="FNW7" s="64"/>
      <c r="FOF7" s="64"/>
      <c r="FOK7" s="218"/>
      <c r="FOL7" s="64"/>
      <c r="FOM7" s="64"/>
      <c r="FOV7" s="64"/>
      <c r="FPA7" s="218"/>
      <c r="FPB7" s="64"/>
      <c r="FPC7" s="64"/>
      <c r="FPL7" s="64"/>
      <c r="FPQ7" s="218"/>
      <c r="FPR7" s="64"/>
      <c r="FPS7" s="64"/>
      <c r="FQB7" s="64"/>
      <c r="FQG7" s="218"/>
      <c r="FQH7" s="64"/>
      <c r="FQI7" s="64"/>
      <c r="FQR7" s="64"/>
      <c r="FQW7" s="218"/>
      <c r="FQX7" s="64"/>
      <c r="FQY7" s="64"/>
      <c r="FRH7" s="64"/>
      <c r="FRM7" s="218"/>
      <c r="FRN7" s="64"/>
      <c r="FRO7" s="64"/>
      <c r="FRX7" s="64"/>
      <c r="FSC7" s="218"/>
      <c r="FSD7" s="64"/>
      <c r="FSE7" s="64"/>
      <c r="FSN7" s="64"/>
      <c r="FSS7" s="218"/>
      <c r="FST7" s="64"/>
      <c r="FSU7" s="64"/>
      <c r="FTD7" s="64"/>
      <c r="FTI7" s="218"/>
      <c r="FTJ7" s="64"/>
      <c r="FTK7" s="64"/>
      <c r="FTT7" s="64"/>
      <c r="FTY7" s="218"/>
      <c r="FTZ7" s="64"/>
      <c r="FUA7" s="64"/>
      <c r="FUJ7" s="64"/>
      <c r="FUO7" s="218"/>
      <c r="FUP7" s="64"/>
      <c r="FUQ7" s="64"/>
      <c r="FUZ7" s="64"/>
      <c r="FVE7" s="218"/>
      <c r="FVF7" s="64"/>
      <c r="FVG7" s="64"/>
      <c r="FVP7" s="64"/>
      <c r="FVU7" s="218"/>
      <c r="FVV7" s="64"/>
      <c r="FVW7" s="64"/>
      <c r="FWF7" s="64"/>
      <c r="FWK7" s="218"/>
      <c r="FWL7" s="64"/>
      <c r="FWM7" s="64"/>
      <c r="FWV7" s="64"/>
      <c r="FXA7" s="218"/>
      <c r="FXB7" s="64"/>
      <c r="FXC7" s="64"/>
      <c r="FXL7" s="64"/>
      <c r="FXQ7" s="218"/>
      <c r="FXR7" s="64"/>
      <c r="FXS7" s="64"/>
      <c r="FYB7" s="64"/>
      <c r="FYG7" s="218"/>
      <c r="FYH7" s="64"/>
      <c r="FYI7" s="64"/>
      <c r="FYR7" s="64"/>
      <c r="FYW7" s="218"/>
      <c r="FYX7" s="64"/>
      <c r="FYY7" s="64"/>
      <c r="FZH7" s="64"/>
      <c r="FZM7" s="218"/>
      <c r="FZN7" s="64"/>
      <c r="FZO7" s="64"/>
      <c r="FZX7" s="64"/>
      <c r="GAC7" s="218"/>
      <c r="GAD7" s="64"/>
      <c r="GAE7" s="64"/>
      <c r="GAN7" s="64"/>
      <c r="GAS7" s="218"/>
      <c r="GAT7" s="64"/>
      <c r="GAU7" s="64"/>
      <c r="GBD7" s="64"/>
      <c r="GBI7" s="218"/>
      <c r="GBJ7" s="64"/>
      <c r="GBK7" s="64"/>
      <c r="GBT7" s="64"/>
      <c r="GBY7" s="218"/>
      <c r="GBZ7" s="64"/>
      <c r="GCA7" s="64"/>
      <c r="GCJ7" s="64"/>
      <c r="GCO7" s="218"/>
      <c r="GCP7" s="64"/>
      <c r="GCQ7" s="64"/>
      <c r="GCZ7" s="64"/>
      <c r="GDE7" s="218"/>
      <c r="GDF7" s="64"/>
      <c r="GDG7" s="64"/>
      <c r="GDP7" s="64"/>
      <c r="GDU7" s="218"/>
      <c r="GDV7" s="64"/>
      <c r="GDW7" s="64"/>
      <c r="GEF7" s="64"/>
      <c r="GEK7" s="218"/>
      <c r="GEL7" s="64"/>
      <c r="GEM7" s="64"/>
      <c r="GEV7" s="64"/>
      <c r="GFA7" s="218"/>
      <c r="GFB7" s="64"/>
      <c r="GFC7" s="64"/>
      <c r="GFL7" s="64"/>
      <c r="GFQ7" s="218"/>
      <c r="GFR7" s="64"/>
      <c r="GFS7" s="64"/>
      <c r="GGB7" s="64"/>
      <c r="GGG7" s="218"/>
      <c r="GGH7" s="64"/>
      <c r="GGI7" s="64"/>
      <c r="GGR7" s="64"/>
      <c r="GGW7" s="218"/>
      <c r="GGX7" s="64"/>
      <c r="GGY7" s="64"/>
      <c r="GHH7" s="64"/>
      <c r="GHM7" s="218"/>
      <c r="GHN7" s="64"/>
      <c r="GHO7" s="64"/>
      <c r="GHX7" s="64"/>
      <c r="GIC7" s="218"/>
      <c r="GID7" s="64"/>
      <c r="GIE7" s="64"/>
      <c r="GIN7" s="64"/>
      <c r="GIS7" s="218"/>
      <c r="GIT7" s="64"/>
      <c r="GIU7" s="64"/>
      <c r="GJD7" s="64"/>
      <c r="GJI7" s="218"/>
      <c r="GJJ7" s="64"/>
      <c r="GJK7" s="64"/>
      <c r="GJT7" s="64"/>
      <c r="GJY7" s="218"/>
      <c r="GJZ7" s="64"/>
      <c r="GKA7" s="64"/>
      <c r="GKJ7" s="64"/>
      <c r="GKO7" s="218"/>
      <c r="GKP7" s="64"/>
      <c r="GKQ7" s="64"/>
      <c r="GKZ7" s="64"/>
      <c r="GLE7" s="218"/>
      <c r="GLF7" s="64"/>
      <c r="GLG7" s="64"/>
      <c r="GLP7" s="64"/>
      <c r="GLU7" s="218"/>
      <c r="GLV7" s="64"/>
      <c r="GLW7" s="64"/>
      <c r="GMF7" s="64"/>
      <c r="GMK7" s="218"/>
      <c r="GML7" s="64"/>
      <c r="GMM7" s="64"/>
      <c r="GMV7" s="64"/>
      <c r="GNA7" s="218"/>
      <c r="GNB7" s="64"/>
      <c r="GNC7" s="64"/>
      <c r="GNL7" s="64"/>
      <c r="GNQ7" s="218"/>
      <c r="GNR7" s="64"/>
      <c r="GNS7" s="64"/>
      <c r="GOB7" s="64"/>
      <c r="GOG7" s="218"/>
      <c r="GOH7" s="64"/>
      <c r="GOI7" s="64"/>
      <c r="GOR7" s="64"/>
      <c r="GOW7" s="218"/>
      <c r="GOX7" s="64"/>
      <c r="GOY7" s="64"/>
      <c r="GPH7" s="64"/>
      <c r="GPM7" s="218"/>
      <c r="GPN7" s="64"/>
      <c r="GPO7" s="64"/>
      <c r="GPX7" s="64"/>
      <c r="GQC7" s="218"/>
      <c r="GQD7" s="64"/>
      <c r="GQE7" s="64"/>
      <c r="GQN7" s="64"/>
      <c r="GQS7" s="218"/>
      <c r="GQT7" s="64"/>
      <c r="GQU7" s="64"/>
      <c r="GRD7" s="64"/>
      <c r="GRI7" s="218"/>
      <c r="GRJ7" s="64"/>
      <c r="GRK7" s="64"/>
      <c r="GRT7" s="64"/>
      <c r="GRY7" s="218"/>
      <c r="GRZ7" s="64"/>
      <c r="GSA7" s="64"/>
      <c r="GSJ7" s="64"/>
      <c r="GSO7" s="218"/>
      <c r="GSP7" s="64"/>
      <c r="GSQ7" s="64"/>
      <c r="GSZ7" s="64"/>
      <c r="GTE7" s="218"/>
      <c r="GTF7" s="64"/>
      <c r="GTG7" s="64"/>
      <c r="GTP7" s="64"/>
      <c r="GTU7" s="218"/>
      <c r="GTV7" s="64"/>
      <c r="GTW7" s="64"/>
      <c r="GUF7" s="64"/>
      <c r="GUK7" s="218"/>
      <c r="GUL7" s="64"/>
      <c r="GUM7" s="64"/>
      <c r="GUV7" s="64"/>
      <c r="GVA7" s="218"/>
      <c r="GVB7" s="64"/>
      <c r="GVC7" s="64"/>
      <c r="GVL7" s="64"/>
      <c r="GVQ7" s="218"/>
      <c r="GVR7" s="64"/>
      <c r="GVS7" s="64"/>
      <c r="GWB7" s="64"/>
      <c r="GWG7" s="218"/>
      <c r="GWH7" s="64"/>
      <c r="GWI7" s="64"/>
      <c r="GWR7" s="64"/>
      <c r="GWW7" s="218"/>
      <c r="GWX7" s="64"/>
      <c r="GWY7" s="64"/>
      <c r="GXH7" s="64"/>
      <c r="GXM7" s="218"/>
      <c r="GXN7" s="64"/>
      <c r="GXO7" s="64"/>
      <c r="GXX7" s="64"/>
      <c r="GYC7" s="218"/>
      <c r="GYD7" s="64"/>
      <c r="GYE7" s="64"/>
      <c r="GYN7" s="64"/>
      <c r="GYS7" s="218"/>
      <c r="GYT7" s="64"/>
      <c r="GYU7" s="64"/>
      <c r="GZD7" s="64"/>
      <c r="GZI7" s="218"/>
      <c r="GZJ7" s="64"/>
      <c r="GZK7" s="64"/>
      <c r="GZT7" s="64"/>
      <c r="GZY7" s="218"/>
      <c r="GZZ7" s="64"/>
      <c r="HAA7" s="64"/>
      <c r="HAJ7" s="64"/>
      <c r="HAO7" s="218"/>
      <c r="HAP7" s="64"/>
      <c r="HAQ7" s="64"/>
      <c r="HAZ7" s="64"/>
      <c r="HBE7" s="218"/>
      <c r="HBF7" s="64"/>
      <c r="HBG7" s="64"/>
      <c r="HBP7" s="64"/>
      <c r="HBU7" s="218"/>
      <c r="HBV7" s="64"/>
      <c r="HBW7" s="64"/>
      <c r="HCF7" s="64"/>
      <c r="HCK7" s="218"/>
      <c r="HCL7" s="64"/>
      <c r="HCM7" s="64"/>
      <c r="HCV7" s="64"/>
      <c r="HDA7" s="218"/>
      <c r="HDB7" s="64"/>
      <c r="HDC7" s="64"/>
      <c r="HDL7" s="64"/>
      <c r="HDQ7" s="218"/>
      <c r="HDR7" s="64"/>
      <c r="HDS7" s="64"/>
      <c r="HEB7" s="64"/>
      <c r="HEG7" s="218"/>
      <c r="HEH7" s="64"/>
      <c r="HEI7" s="64"/>
      <c r="HER7" s="64"/>
      <c r="HEW7" s="218"/>
      <c r="HEX7" s="64"/>
      <c r="HEY7" s="64"/>
      <c r="HFH7" s="64"/>
      <c r="HFM7" s="218"/>
      <c r="HFN7" s="64"/>
      <c r="HFO7" s="64"/>
      <c r="HFX7" s="64"/>
      <c r="HGC7" s="218"/>
      <c r="HGD7" s="64"/>
      <c r="HGE7" s="64"/>
      <c r="HGN7" s="64"/>
      <c r="HGS7" s="218"/>
      <c r="HGT7" s="64"/>
      <c r="HGU7" s="64"/>
      <c r="HHD7" s="64"/>
      <c r="HHI7" s="218"/>
      <c r="HHJ7" s="64"/>
      <c r="HHK7" s="64"/>
      <c r="HHT7" s="64"/>
      <c r="HHY7" s="218"/>
      <c r="HHZ7" s="64"/>
      <c r="HIA7" s="64"/>
      <c r="HIJ7" s="64"/>
      <c r="HIO7" s="218"/>
      <c r="HIP7" s="64"/>
      <c r="HIQ7" s="64"/>
      <c r="HIZ7" s="64"/>
      <c r="HJE7" s="218"/>
      <c r="HJF7" s="64"/>
      <c r="HJG7" s="64"/>
      <c r="HJP7" s="64"/>
      <c r="HJU7" s="218"/>
      <c r="HJV7" s="64"/>
      <c r="HJW7" s="64"/>
      <c r="HKF7" s="64"/>
      <c r="HKK7" s="218"/>
      <c r="HKL7" s="64"/>
      <c r="HKM7" s="64"/>
      <c r="HKV7" s="64"/>
      <c r="HLA7" s="218"/>
      <c r="HLB7" s="64"/>
      <c r="HLC7" s="64"/>
      <c r="HLL7" s="64"/>
      <c r="HLQ7" s="218"/>
      <c r="HLR7" s="64"/>
      <c r="HLS7" s="64"/>
      <c r="HMB7" s="64"/>
      <c r="HMG7" s="218"/>
      <c r="HMH7" s="64"/>
      <c r="HMI7" s="64"/>
      <c r="HMR7" s="64"/>
      <c r="HMW7" s="218"/>
      <c r="HMX7" s="64"/>
      <c r="HMY7" s="64"/>
      <c r="HNH7" s="64"/>
      <c r="HNM7" s="218"/>
      <c r="HNN7" s="64"/>
      <c r="HNO7" s="64"/>
      <c r="HNX7" s="64"/>
      <c r="HOC7" s="218"/>
      <c r="HOD7" s="64"/>
      <c r="HOE7" s="64"/>
      <c r="HON7" s="64"/>
      <c r="HOS7" s="218"/>
      <c r="HOT7" s="64"/>
      <c r="HOU7" s="64"/>
      <c r="HPD7" s="64"/>
      <c r="HPI7" s="218"/>
      <c r="HPJ7" s="64"/>
      <c r="HPK7" s="64"/>
      <c r="HPT7" s="64"/>
      <c r="HPY7" s="218"/>
      <c r="HPZ7" s="64"/>
      <c r="HQA7" s="64"/>
      <c r="HQJ7" s="64"/>
      <c r="HQO7" s="218"/>
      <c r="HQP7" s="64"/>
      <c r="HQQ7" s="64"/>
      <c r="HQZ7" s="64"/>
      <c r="HRE7" s="218"/>
      <c r="HRF7" s="64"/>
      <c r="HRG7" s="64"/>
      <c r="HRP7" s="64"/>
      <c r="HRU7" s="218"/>
      <c r="HRV7" s="64"/>
      <c r="HRW7" s="64"/>
      <c r="HSF7" s="64"/>
      <c r="HSK7" s="218"/>
      <c r="HSL7" s="64"/>
      <c r="HSM7" s="64"/>
      <c r="HSV7" s="64"/>
      <c r="HTA7" s="218"/>
      <c r="HTB7" s="64"/>
      <c r="HTC7" s="64"/>
      <c r="HTL7" s="64"/>
      <c r="HTQ7" s="218"/>
      <c r="HTR7" s="64"/>
      <c r="HTS7" s="64"/>
      <c r="HUB7" s="64"/>
      <c r="HUG7" s="218"/>
      <c r="HUH7" s="64"/>
      <c r="HUI7" s="64"/>
      <c r="HUR7" s="64"/>
      <c r="HUW7" s="218"/>
      <c r="HUX7" s="64"/>
      <c r="HUY7" s="64"/>
      <c r="HVH7" s="64"/>
      <c r="HVM7" s="218"/>
      <c r="HVN7" s="64"/>
      <c r="HVO7" s="64"/>
      <c r="HVX7" s="64"/>
      <c r="HWC7" s="218"/>
      <c r="HWD7" s="64"/>
      <c r="HWE7" s="64"/>
      <c r="HWN7" s="64"/>
      <c r="HWS7" s="218"/>
      <c r="HWT7" s="64"/>
      <c r="HWU7" s="64"/>
      <c r="HXD7" s="64"/>
      <c r="HXI7" s="218"/>
      <c r="HXJ7" s="64"/>
      <c r="HXK7" s="64"/>
      <c r="HXT7" s="64"/>
      <c r="HXY7" s="218"/>
      <c r="HXZ7" s="64"/>
      <c r="HYA7" s="64"/>
      <c r="HYJ7" s="64"/>
      <c r="HYO7" s="218"/>
      <c r="HYP7" s="64"/>
      <c r="HYQ7" s="64"/>
      <c r="HYZ7" s="64"/>
      <c r="HZE7" s="218"/>
      <c r="HZF7" s="64"/>
      <c r="HZG7" s="64"/>
      <c r="HZP7" s="64"/>
      <c r="HZU7" s="218"/>
      <c r="HZV7" s="64"/>
      <c r="HZW7" s="64"/>
      <c r="IAF7" s="64"/>
      <c r="IAK7" s="218"/>
      <c r="IAL7" s="64"/>
      <c r="IAM7" s="64"/>
      <c r="IAV7" s="64"/>
      <c r="IBA7" s="218"/>
      <c r="IBB7" s="64"/>
      <c r="IBC7" s="64"/>
      <c r="IBL7" s="64"/>
      <c r="IBQ7" s="218"/>
      <c r="IBR7" s="64"/>
      <c r="IBS7" s="64"/>
      <c r="ICB7" s="64"/>
      <c r="ICG7" s="218"/>
      <c r="ICH7" s="64"/>
      <c r="ICI7" s="64"/>
      <c r="ICR7" s="64"/>
      <c r="ICW7" s="218"/>
      <c r="ICX7" s="64"/>
      <c r="ICY7" s="64"/>
      <c r="IDH7" s="64"/>
      <c r="IDM7" s="218"/>
      <c r="IDN7" s="64"/>
      <c r="IDO7" s="64"/>
      <c r="IDX7" s="64"/>
      <c r="IEC7" s="218"/>
      <c r="IED7" s="64"/>
      <c r="IEE7" s="64"/>
      <c r="IEN7" s="64"/>
      <c r="IES7" s="218"/>
      <c r="IET7" s="64"/>
      <c r="IEU7" s="64"/>
      <c r="IFD7" s="64"/>
      <c r="IFI7" s="218"/>
      <c r="IFJ7" s="64"/>
      <c r="IFK7" s="64"/>
      <c r="IFT7" s="64"/>
      <c r="IFY7" s="218"/>
      <c r="IFZ7" s="64"/>
      <c r="IGA7" s="64"/>
      <c r="IGJ7" s="64"/>
      <c r="IGO7" s="218"/>
      <c r="IGP7" s="64"/>
      <c r="IGQ7" s="64"/>
      <c r="IGZ7" s="64"/>
      <c r="IHE7" s="218"/>
      <c r="IHF7" s="64"/>
      <c r="IHG7" s="64"/>
      <c r="IHP7" s="64"/>
      <c r="IHU7" s="218"/>
      <c r="IHV7" s="64"/>
      <c r="IHW7" s="64"/>
      <c r="IIF7" s="64"/>
      <c r="IIK7" s="218"/>
      <c r="IIL7" s="64"/>
      <c r="IIM7" s="64"/>
      <c r="IIV7" s="64"/>
      <c r="IJA7" s="218"/>
      <c r="IJB7" s="64"/>
      <c r="IJC7" s="64"/>
      <c r="IJL7" s="64"/>
      <c r="IJQ7" s="218"/>
      <c r="IJR7" s="64"/>
      <c r="IJS7" s="64"/>
      <c r="IKB7" s="64"/>
      <c r="IKG7" s="218"/>
      <c r="IKH7" s="64"/>
      <c r="IKI7" s="64"/>
      <c r="IKR7" s="64"/>
      <c r="IKW7" s="218"/>
      <c r="IKX7" s="64"/>
      <c r="IKY7" s="64"/>
      <c r="ILH7" s="64"/>
      <c r="ILM7" s="218"/>
      <c r="ILN7" s="64"/>
      <c r="ILO7" s="64"/>
      <c r="ILX7" s="64"/>
      <c r="IMC7" s="218"/>
      <c r="IMD7" s="64"/>
      <c r="IME7" s="64"/>
      <c r="IMN7" s="64"/>
      <c r="IMS7" s="218"/>
      <c r="IMT7" s="64"/>
      <c r="IMU7" s="64"/>
      <c r="IND7" s="64"/>
      <c r="INI7" s="218"/>
      <c r="INJ7" s="64"/>
      <c r="INK7" s="64"/>
      <c r="INT7" s="64"/>
      <c r="INY7" s="218"/>
      <c r="INZ7" s="64"/>
      <c r="IOA7" s="64"/>
      <c r="IOJ7" s="64"/>
      <c r="IOO7" s="218"/>
      <c r="IOP7" s="64"/>
      <c r="IOQ7" s="64"/>
      <c r="IOZ7" s="64"/>
      <c r="IPE7" s="218"/>
      <c r="IPF7" s="64"/>
      <c r="IPG7" s="64"/>
      <c r="IPP7" s="64"/>
      <c r="IPU7" s="218"/>
      <c r="IPV7" s="64"/>
      <c r="IPW7" s="64"/>
      <c r="IQF7" s="64"/>
      <c r="IQK7" s="218"/>
      <c r="IQL7" s="64"/>
      <c r="IQM7" s="64"/>
      <c r="IQV7" s="64"/>
      <c r="IRA7" s="218"/>
      <c r="IRB7" s="64"/>
      <c r="IRC7" s="64"/>
      <c r="IRL7" s="64"/>
      <c r="IRQ7" s="218"/>
      <c r="IRR7" s="64"/>
      <c r="IRS7" s="64"/>
      <c r="ISB7" s="64"/>
      <c r="ISG7" s="218"/>
      <c r="ISH7" s="64"/>
      <c r="ISI7" s="64"/>
      <c r="ISR7" s="64"/>
      <c r="ISW7" s="218"/>
      <c r="ISX7" s="64"/>
      <c r="ISY7" s="64"/>
      <c r="ITH7" s="64"/>
      <c r="ITM7" s="218"/>
      <c r="ITN7" s="64"/>
      <c r="ITO7" s="64"/>
      <c r="ITX7" s="64"/>
      <c r="IUC7" s="218"/>
      <c r="IUD7" s="64"/>
      <c r="IUE7" s="64"/>
      <c r="IUN7" s="64"/>
      <c r="IUS7" s="218"/>
      <c r="IUT7" s="64"/>
      <c r="IUU7" s="64"/>
      <c r="IVD7" s="64"/>
      <c r="IVI7" s="218"/>
      <c r="IVJ7" s="64"/>
      <c r="IVK7" s="64"/>
      <c r="IVT7" s="64"/>
      <c r="IVY7" s="218"/>
      <c r="IVZ7" s="64"/>
      <c r="IWA7" s="64"/>
      <c r="IWJ7" s="64"/>
      <c r="IWO7" s="218"/>
      <c r="IWP7" s="64"/>
      <c r="IWQ7" s="64"/>
      <c r="IWZ7" s="64"/>
      <c r="IXE7" s="218"/>
      <c r="IXF7" s="64"/>
      <c r="IXG7" s="64"/>
      <c r="IXP7" s="64"/>
      <c r="IXU7" s="218"/>
      <c r="IXV7" s="64"/>
      <c r="IXW7" s="64"/>
      <c r="IYF7" s="64"/>
      <c r="IYK7" s="218"/>
      <c r="IYL7" s="64"/>
      <c r="IYM7" s="64"/>
      <c r="IYV7" s="64"/>
      <c r="IZA7" s="218"/>
      <c r="IZB7" s="64"/>
      <c r="IZC7" s="64"/>
      <c r="IZL7" s="64"/>
      <c r="IZQ7" s="218"/>
      <c r="IZR7" s="64"/>
      <c r="IZS7" s="64"/>
      <c r="JAB7" s="64"/>
      <c r="JAG7" s="218"/>
      <c r="JAH7" s="64"/>
      <c r="JAI7" s="64"/>
      <c r="JAR7" s="64"/>
      <c r="JAW7" s="218"/>
      <c r="JAX7" s="64"/>
      <c r="JAY7" s="64"/>
      <c r="JBH7" s="64"/>
      <c r="JBM7" s="218"/>
      <c r="JBN7" s="64"/>
      <c r="JBO7" s="64"/>
      <c r="JBX7" s="64"/>
      <c r="JCC7" s="218"/>
      <c r="JCD7" s="64"/>
      <c r="JCE7" s="64"/>
      <c r="JCN7" s="64"/>
      <c r="JCS7" s="218"/>
      <c r="JCT7" s="64"/>
      <c r="JCU7" s="64"/>
      <c r="JDD7" s="64"/>
      <c r="JDI7" s="218"/>
      <c r="JDJ7" s="64"/>
      <c r="JDK7" s="64"/>
      <c r="JDT7" s="64"/>
      <c r="JDY7" s="218"/>
      <c r="JDZ7" s="64"/>
      <c r="JEA7" s="64"/>
      <c r="JEJ7" s="64"/>
      <c r="JEO7" s="218"/>
      <c r="JEP7" s="64"/>
      <c r="JEQ7" s="64"/>
      <c r="JEZ7" s="64"/>
      <c r="JFE7" s="218"/>
      <c r="JFF7" s="64"/>
      <c r="JFG7" s="64"/>
      <c r="JFP7" s="64"/>
      <c r="JFU7" s="218"/>
      <c r="JFV7" s="64"/>
      <c r="JFW7" s="64"/>
      <c r="JGF7" s="64"/>
      <c r="JGK7" s="218"/>
      <c r="JGL7" s="64"/>
      <c r="JGM7" s="64"/>
      <c r="JGV7" s="64"/>
      <c r="JHA7" s="218"/>
      <c r="JHB7" s="64"/>
      <c r="JHC7" s="64"/>
      <c r="JHL7" s="64"/>
      <c r="JHQ7" s="218"/>
      <c r="JHR7" s="64"/>
      <c r="JHS7" s="64"/>
      <c r="JIB7" s="64"/>
      <c r="JIG7" s="218"/>
      <c r="JIH7" s="64"/>
      <c r="JII7" s="64"/>
      <c r="JIR7" s="64"/>
      <c r="JIW7" s="218"/>
      <c r="JIX7" s="64"/>
      <c r="JIY7" s="64"/>
      <c r="JJH7" s="64"/>
      <c r="JJM7" s="218"/>
      <c r="JJN7" s="64"/>
      <c r="JJO7" s="64"/>
      <c r="JJX7" s="64"/>
      <c r="JKC7" s="218"/>
      <c r="JKD7" s="64"/>
      <c r="JKE7" s="64"/>
      <c r="JKN7" s="64"/>
      <c r="JKS7" s="218"/>
      <c r="JKT7" s="64"/>
      <c r="JKU7" s="64"/>
      <c r="JLD7" s="64"/>
      <c r="JLI7" s="218"/>
      <c r="JLJ7" s="64"/>
      <c r="JLK7" s="64"/>
      <c r="JLT7" s="64"/>
      <c r="JLY7" s="218"/>
      <c r="JLZ7" s="64"/>
      <c r="JMA7" s="64"/>
      <c r="JMJ7" s="64"/>
      <c r="JMO7" s="218"/>
      <c r="JMP7" s="64"/>
      <c r="JMQ7" s="64"/>
      <c r="JMZ7" s="64"/>
      <c r="JNE7" s="218"/>
      <c r="JNF7" s="64"/>
      <c r="JNG7" s="64"/>
      <c r="JNP7" s="64"/>
      <c r="JNU7" s="218"/>
      <c r="JNV7" s="64"/>
      <c r="JNW7" s="64"/>
      <c r="JOF7" s="64"/>
      <c r="JOK7" s="218"/>
      <c r="JOL7" s="64"/>
      <c r="JOM7" s="64"/>
      <c r="JOV7" s="64"/>
      <c r="JPA7" s="218"/>
      <c r="JPB7" s="64"/>
      <c r="JPC7" s="64"/>
      <c r="JPL7" s="64"/>
      <c r="JPQ7" s="218"/>
      <c r="JPR7" s="64"/>
      <c r="JPS7" s="64"/>
      <c r="JQB7" s="64"/>
      <c r="JQG7" s="218"/>
      <c r="JQH7" s="64"/>
      <c r="JQI7" s="64"/>
      <c r="JQR7" s="64"/>
      <c r="JQW7" s="218"/>
      <c r="JQX7" s="64"/>
      <c r="JQY7" s="64"/>
      <c r="JRH7" s="64"/>
      <c r="JRM7" s="218"/>
      <c r="JRN7" s="64"/>
      <c r="JRO7" s="64"/>
      <c r="JRX7" s="64"/>
      <c r="JSC7" s="218"/>
      <c r="JSD7" s="64"/>
      <c r="JSE7" s="64"/>
      <c r="JSN7" s="64"/>
      <c r="JSS7" s="218"/>
      <c r="JST7" s="64"/>
      <c r="JSU7" s="64"/>
      <c r="JTD7" s="64"/>
      <c r="JTI7" s="218"/>
      <c r="JTJ7" s="64"/>
      <c r="JTK7" s="64"/>
      <c r="JTT7" s="64"/>
      <c r="JTY7" s="218"/>
      <c r="JTZ7" s="64"/>
      <c r="JUA7" s="64"/>
      <c r="JUJ7" s="64"/>
      <c r="JUO7" s="218"/>
      <c r="JUP7" s="64"/>
      <c r="JUQ7" s="64"/>
      <c r="JUZ7" s="64"/>
      <c r="JVE7" s="218"/>
      <c r="JVF7" s="64"/>
      <c r="JVG7" s="64"/>
      <c r="JVP7" s="64"/>
      <c r="JVU7" s="218"/>
      <c r="JVV7" s="64"/>
      <c r="JVW7" s="64"/>
      <c r="JWF7" s="64"/>
      <c r="JWK7" s="218"/>
      <c r="JWL7" s="64"/>
      <c r="JWM7" s="64"/>
      <c r="JWV7" s="64"/>
      <c r="JXA7" s="218"/>
      <c r="JXB7" s="64"/>
      <c r="JXC7" s="64"/>
      <c r="JXL7" s="64"/>
      <c r="JXQ7" s="218"/>
      <c r="JXR7" s="64"/>
      <c r="JXS7" s="64"/>
      <c r="JYB7" s="64"/>
      <c r="JYG7" s="218"/>
      <c r="JYH7" s="64"/>
      <c r="JYI7" s="64"/>
      <c r="JYR7" s="64"/>
      <c r="JYW7" s="218"/>
      <c r="JYX7" s="64"/>
      <c r="JYY7" s="64"/>
      <c r="JZH7" s="64"/>
      <c r="JZM7" s="218"/>
      <c r="JZN7" s="64"/>
      <c r="JZO7" s="64"/>
      <c r="JZX7" s="64"/>
      <c r="KAC7" s="218"/>
      <c r="KAD7" s="64"/>
      <c r="KAE7" s="64"/>
      <c r="KAN7" s="64"/>
      <c r="KAS7" s="218"/>
      <c r="KAT7" s="64"/>
      <c r="KAU7" s="64"/>
      <c r="KBD7" s="64"/>
      <c r="KBI7" s="218"/>
      <c r="KBJ7" s="64"/>
      <c r="KBK7" s="64"/>
      <c r="KBT7" s="64"/>
      <c r="KBY7" s="218"/>
      <c r="KBZ7" s="64"/>
      <c r="KCA7" s="64"/>
      <c r="KCJ7" s="64"/>
      <c r="KCO7" s="218"/>
      <c r="KCP7" s="64"/>
      <c r="KCQ7" s="64"/>
      <c r="KCZ7" s="64"/>
      <c r="KDE7" s="218"/>
      <c r="KDF7" s="64"/>
      <c r="KDG7" s="64"/>
      <c r="KDP7" s="64"/>
      <c r="KDU7" s="218"/>
      <c r="KDV7" s="64"/>
      <c r="KDW7" s="64"/>
      <c r="KEF7" s="64"/>
      <c r="KEK7" s="218"/>
      <c r="KEL7" s="64"/>
      <c r="KEM7" s="64"/>
      <c r="KEV7" s="64"/>
      <c r="KFA7" s="218"/>
      <c r="KFB7" s="64"/>
      <c r="KFC7" s="64"/>
      <c r="KFL7" s="64"/>
      <c r="KFQ7" s="218"/>
      <c r="KFR7" s="64"/>
      <c r="KFS7" s="64"/>
      <c r="KGB7" s="64"/>
      <c r="KGG7" s="218"/>
      <c r="KGH7" s="64"/>
      <c r="KGI7" s="64"/>
      <c r="KGR7" s="64"/>
      <c r="KGW7" s="218"/>
      <c r="KGX7" s="64"/>
      <c r="KGY7" s="64"/>
      <c r="KHH7" s="64"/>
      <c r="KHM7" s="218"/>
      <c r="KHN7" s="64"/>
      <c r="KHO7" s="64"/>
      <c r="KHX7" s="64"/>
      <c r="KIC7" s="218"/>
      <c r="KID7" s="64"/>
      <c r="KIE7" s="64"/>
      <c r="KIN7" s="64"/>
      <c r="KIS7" s="218"/>
      <c r="KIT7" s="64"/>
      <c r="KIU7" s="64"/>
      <c r="KJD7" s="64"/>
      <c r="KJI7" s="218"/>
      <c r="KJJ7" s="64"/>
      <c r="KJK7" s="64"/>
      <c r="KJT7" s="64"/>
      <c r="KJY7" s="218"/>
      <c r="KJZ7" s="64"/>
      <c r="KKA7" s="64"/>
      <c r="KKJ7" s="64"/>
      <c r="KKO7" s="218"/>
      <c r="KKP7" s="64"/>
      <c r="KKQ7" s="64"/>
      <c r="KKZ7" s="64"/>
      <c r="KLE7" s="218"/>
      <c r="KLF7" s="64"/>
      <c r="KLG7" s="64"/>
      <c r="KLP7" s="64"/>
      <c r="KLU7" s="218"/>
      <c r="KLV7" s="64"/>
      <c r="KLW7" s="64"/>
      <c r="KMF7" s="64"/>
      <c r="KMK7" s="218"/>
      <c r="KML7" s="64"/>
      <c r="KMM7" s="64"/>
      <c r="KMV7" s="64"/>
      <c r="KNA7" s="218"/>
      <c r="KNB7" s="64"/>
      <c r="KNC7" s="64"/>
      <c r="KNL7" s="64"/>
      <c r="KNQ7" s="218"/>
      <c r="KNR7" s="64"/>
      <c r="KNS7" s="64"/>
      <c r="KOB7" s="64"/>
      <c r="KOG7" s="218"/>
      <c r="KOH7" s="64"/>
      <c r="KOI7" s="64"/>
      <c r="KOR7" s="64"/>
      <c r="KOW7" s="218"/>
      <c r="KOX7" s="64"/>
      <c r="KOY7" s="64"/>
      <c r="KPH7" s="64"/>
      <c r="KPM7" s="218"/>
      <c r="KPN7" s="64"/>
      <c r="KPO7" s="64"/>
      <c r="KPX7" s="64"/>
      <c r="KQC7" s="218"/>
      <c r="KQD7" s="64"/>
      <c r="KQE7" s="64"/>
      <c r="KQN7" s="64"/>
      <c r="KQS7" s="218"/>
      <c r="KQT7" s="64"/>
      <c r="KQU7" s="64"/>
      <c r="KRD7" s="64"/>
      <c r="KRI7" s="218"/>
      <c r="KRJ7" s="64"/>
      <c r="KRK7" s="64"/>
      <c r="KRT7" s="64"/>
      <c r="KRY7" s="218"/>
      <c r="KRZ7" s="64"/>
      <c r="KSA7" s="64"/>
      <c r="KSJ7" s="64"/>
      <c r="KSO7" s="218"/>
      <c r="KSP7" s="64"/>
      <c r="KSQ7" s="64"/>
      <c r="KSZ7" s="64"/>
      <c r="KTE7" s="218"/>
      <c r="KTF7" s="64"/>
      <c r="KTG7" s="64"/>
      <c r="KTP7" s="64"/>
      <c r="KTU7" s="218"/>
      <c r="KTV7" s="64"/>
      <c r="KTW7" s="64"/>
      <c r="KUF7" s="64"/>
      <c r="KUK7" s="218"/>
      <c r="KUL7" s="64"/>
      <c r="KUM7" s="64"/>
      <c r="KUV7" s="64"/>
      <c r="KVA7" s="218"/>
      <c r="KVB7" s="64"/>
      <c r="KVC7" s="64"/>
      <c r="KVL7" s="64"/>
      <c r="KVQ7" s="218"/>
      <c r="KVR7" s="64"/>
      <c r="KVS7" s="64"/>
      <c r="KWB7" s="64"/>
      <c r="KWG7" s="218"/>
      <c r="KWH7" s="64"/>
      <c r="KWI7" s="64"/>
      <c r="KWR7" s="64"/>
      <c r="KWW7" s="218"/>
      <c r="KWX7" s="64"/>
      <c r="KWY7" s="64"/>
      <c r="KXH7" s="64"/>
      <c r="KXM7" s="218"/>
      <c r="KXN7" s="64"/>
      <c r="KXO7" s="64"/>
      <c r="KXX7" s="64"/>
      <c r="KYC7" s="218"/>
      <c r="KYD7" s="64"/>
      <c r="KYE7" s="64"/>
      <c r="KYN7" s="64"/>
      <c r="KYS7" s="218"/>
      <c r="KYT7" s="64"/>
      <c r="KYU7" s="64"/>
      <c r="KZD7" s="64"/>
      <c r="KZI7" s="218"/>
      <c r="KZJ7" s="64"/>
      <c r="KZK7" s="64"/>
      <c r="KZT7" s="64"/>
      <c r="KZY7" s="218"/>
      <c r="KZZ7" s="64"/>
      <c r="LAA7" s="64"/>
      <c r="LAJ7" s="64"/>
      <c r="LAO7" s="218"/>
      <c r="LAP7" s="64"/>
      <c r="LAQ7" s="64"/>
      <c r="LAZ7" s="64"/>
      <c r="LBE7" s="218"/>
      <c r="LBF7" s="64"/>
      <c r="LBG7" s="64"/>
      <c r="LBP7" s="64"/>
      <c r="LBU7" s="218"/>
      <c r="LBV7" s="64"/>
      <c r="LBW7" s="64"/>
      <c r="LCF7" s="64"/>
      <c r="LCK7" s="218"/>
      <c r="LCL7" s="64"/>
      <c r="LCM7" s="64"/>
      <c r="LCV7" s="64"/>
      <c r="LDA7" s="218"/>
      <c r="LDB7" s="64"/>
      <c r="LDC7" s="64"/>
      <c r="LDL7" s="64"/>
      <c r="LDQ7" s="218"/>
      <c r="LDR7" s="64"/>
      <c r="LDS7" s="64"/>
      <c r="LEB7" s="64"/>
      <c r="LEG7" s="218"/>
      <c r="LEH7" s="64"/>
      <c r="LEI7" s="64"/>
      <c r="LER7" s="64"/>
      <c r="LEW7" s="218"/>
      <c r="LEX7" s="64"/>
      <c r="LEY7" s="64"/>
      <c r="LFH7" s="64"/>
      <c r="LFM7" s="218"/>
      <c r="LFN7" s="64"/>
      <c r="LFO7" s="64"/>
      <c r="LFX7" s="64"/>
      <c r="LGC7" s="218"/>
      <c r="LGD7" s="64"/>
      <c r="LGE7" s="64"/>
      <c r="LGN7" s="64"/>
      <c r="LGS7" s="218"/>
      <c r="LGT7" s="64"/>
      <c r="LGU7" s="64"/>
      <c r="LHD7" s="64"/>
      <c r="LHI7" s="218"/>
      <c r="LHJ7" s="64"/>
      <c r="LHK7" s="64"/>
      <c r="LHT7" s="64"/>
      <c r="LHY7" s="218"/>
      <c r="LHZ7" s="64"/>
      <c r="LIA7" s="64"/>
      <c r="LIJ7" s="64"/>
      <c r="LIO7" s="218"/>
      <c r="LIP7" s="64"/>
      <c r="LIQ7" s="64"/>
      <c r="LIZ7" s="64"/>
      <c r="LJE7" s="218"/>
      <c r="LJF7" s="64"/>
      <c r="LJG7" s="64"/>
      <c r="LJP7" s="64"/>
      <c r="LJU7" s="218"/>
      <c r="LJV7" s="64"/>
      <c r="LJW7" s="64"/>
      <c r="LKF7" s="64"/>
      <c r="LKK7" s="218"/>
      <c r="LKL7" s="64"/>
      <c r="LKM7" s="64"/>
      <c r="LKV7" s="64"/>
      <c r="LLA7" s="218"/>
      <c r="LLB7" s="64"/>
      <c r="LLC7" s="64"/>
      <c r="LLL7" s="64"/>
      <c r="LLQ7" s="218"/>
      <c r="LLR7" s="64"/>
      <c r="LLS7" s="64"/>
      <c r="LMB7" s="64"/>
      <c r="LMG7" s="218"/>
      <c r="LMH7" s="64"/>
      <c r="LMI7" s="64"/>
      <c r="LMR7" s="64"/>
      <c r="LMW7" s="218"/>
      <c r="LMX7" s="64"/>
      <c r="LMY7" s="64"/>
      <c r="LNH7" s="64"/>
      <c r="LNM7" s="218"/>
      <c r="LNN7" s="64"/>
      <c r="LNO7" s="64"/>
      <c r="LNX7" s="64"/>
      <c r="LOC7" s="218"/>
      <c r="LOD7" s="64"/>
      <c r="LOE7" s="64"/>
      <c r="LON7" s="64"/>
      <c r="LOS7" s="218"/>
      <c r="LOT7" s="64"/>
      <c r="LOU7" s="64"/>
      <c r="LPD7" s="64"/>
      <c r="LPI7" s="218"/>
      <c r="LPJ7" s="64"/>
      <c r="LPK7" s="64"/>
      <c r="LPT7" s="64"/>
      <c r="LPY7" s="218"/>
      <c r="LPZ7" s="64"/>
      <c r="LQA7" s="64"/>
      <c r="LQJ7" s="64"/>
      <c r="LQO7" s="218"/>
      <c r="LQP7" s="64"/>
      <c r="LQQ7" s="64"/>
      <c r="LQZ7" s="64"/>
      <c r="LRE7" s="218"/>
      <c r="LRF7" s="64"/>
      <c r="LRG7" s="64"/>
      <c r="LRP7" s="64"/>
      <c r="LRU7" s="218"/>
      <c r="LRV7" s="64"/>
      <c r="LRW7" s="64"/>
      <c r="LSF7" s="64"/>
      <c r="LSK7" s="218"/>
      <c r="LSL7" s="64"/>
      <c r="LSM7" s="64"/>
      <c r="LSV7" s="64"/>
      <c r="LTA7" s="218"/>
      <c r="LTB7" s="64"/>
      <c r="LTC7" s="64"/>
      <c r="LTL7" s="64"/>
      <c r="LTQ7" s="218"/>
      <c r="LTR7" s="64"/>
      <c r="LTS7" s="64"/>
      <c r="LUB7" s="64"/>
      <c r="LUG7" s="218"/>
      <c r="LUH7" s="64"/>
      <c r="LUI7" s="64"/>
      <c r="LUR7" s="64"/>
      <c r="LUW7" s="218"/>
      <c r="LUX7" s="64"/>
      <c r="LUY7" s="64"/>
      <c r="LVH7" s="64"/>
      <c r="LVM7" s="218"/>
      <c r="LVN7" s="64"/>
      <c r="LVO7" s="64"/>
      <c r="LVX7" s="64"/>
      <c r="LWC7" s="218"/>
      <c r="LWD7" s="64"/>
      <c r="LWE7" s="64"/>
      <c r="LWN7" s="64"/>
      <c r="LWS7" s="218"/>
      <c r="LWT7" s="64"/>
      <c r="LWU7" s="64"/>
      <c r="LXD7" s="64"/>
      <c r="LXI7" s="218"/>
      <c r="LXJ7" s="64"/>
      <c r="LXK7" s="64"/>
      <c r="LXT7" s="64"/>
      <c r="LXY7" s="218"/>
      <c r="LXZ7" s="64"/>
      <c r="LYA7" s="64"/>
      <c r="LYJ7" s="64"/>
      <c r="LYO7" s="218"/>
      <c r="LYP7" s="64"/>
      <c r="LYQ7" s="64"/>
      <c r="LYZ7" s="64"/>
      <c r="LZE7" s="218"/>
      <c r="LZF7" s="64"/>
      <c r="LZG7" s="64"/>
      <c r="LZP7" s="64"/>
      <c r="LZU7" s="218"/>
      <c r="LZV7" s="64"/>
      <c r="LZW7" s="64"/>
      <c r="MAF7" s="64"/>
      <c r="MAK7" s="218"/>
      <c r="MAL7" s="64"/>
      <c r="MAM7" s="64"/>
      <c r="MAV7" s="64"/>
      <c r="MBA7" s="218"/>
      <c r="MBB7" s="64"/>
      <c r="MBC7" s="64"/>
      <c r="MBL7" s="64"/>
      <c r="MBQ7" s="218"/>
      <c r="MBR7" s="64"/>
      <c r="MBS7" s="64"/>
      <c r="MCB7" s="64"/>
      <c r="MCG7" s="218"/>
      <c r="MCH7" s="64"/>
      <c r="MCI7" s="64"/>
      <c r="MCR7" s="64"/>
      <c r="MCW7" s="218"/>
      <c r="MCX7" s="64"/>
      <c r="MCY7" s="64"/>
      <c r="MDH7" s="64"/>
      <c r="MDM7" s="218"/>
      <c r="MDN7" s="64"/>
      <c r="MDO7" s="64"/>
      <c r="MDX7" s="64"/>
      <c r="MEC7" s="218"/>
      <c r="MED7" s="64"/>
      <c r="MEE7" s="64"/>
      <c r="MEN7" s="64"/>
      <c r="MES7" s="218"/>
      <c r="MET7" s="64"/>
      <c r="MEU7" s="64"/>
      <c r="MFD7" s="64"/>
      <c r="MFI7" s="218"/>
      <c r="MFJ7" s="64"/>
      <c r="MFK7" s="64"/>
      <c r="MFT7" s="64"/>
      <c r="MFY7" s="218"/>
      <c r="MFZ7" s="64"/>
      <c r="MGA7" s="64"/>
      <c r="MGJ7" s="64"/>
      <c r="MGO7" s="218"/>
      <c r="MGP7" s="64"/>
      <c r="MGQ7" s="64"/>
      <c r="MGZ7" s="64"/>
      <c r="MHE7" s="218"/>
      <c r="MHF7" s="64"/>
      <c r="MHG7" s="64"/>
      <c r="MHP7" s="64"/>
      <c r="MHU7" s="218"/>
      <c r="MHV7" s="64"/>
      <c r="MHW7" s="64"/>
      <c r="MIF7" s="64"/>
      <c r="MIK7" s="218"/>
      <c r="MIL7" s="64"/>
      <c r="MIM7" s="64"/>
      <c r="MIV7" s="64"/>
      <c r="MJA7" s="218"/>
      <c r="MJB7" s="64"/>
      <c r="MJC7" s="64"/>
      <c r="MJL7" s="64"/>
      <c r="MJQ7" s="218"/>
      <c r="MJR7" s="64"/>
      <c r="MJS7" s="64"/>
      <c r="MKB7" s="64"/>
      <c r="MKG7" s="218"/>
      <c r="MKH7" s="64"/>
      <c r="MKI7" s="64"/>
      <c r="MKR7" s="64"/>
      <c r="MKW7" s="218"/>
      <c r="MKX7" s="64"/>
      <c r="MKY7" s="64"/>
      <c r="MLH7" s="64"/>
      <c r="MLM7" s="218"/>
      <c r="MLN7" s="64"/>
      <c r="MLO7" s="64"/>
      <c r="MLX7" s="64"/>
      <c r="MMC7" s="218"/>
      <c r="MMD7" s="64"/>
      <c r="MME7" s="64"/>
      <c r="MMN7" s="64"/>
      <c r="MMS7" s="218"/>
      <c r="MMT7" s="64"/>
      <c r="MMU7" s="64"/>
      <c r="MND7" s="64"/>
      <c r="MNI7" s="218"/>
      <c r="MNJ7" s="64"/>
      <c r="MNK7" s="64"/>
      <c r="MNT7" s="64"/>
      <c r="MNY7" s="218"/>
      <c r="MNZ7" s="64"/>
      <c r="MOA7" s="64"/>
      <c r="MOJ7" s="64"/>
      <c r="MOO7" s="218"/>
      <c r="MOP7" s="64"/>
      <c r="MOQ7" s="64"/>
      <c r="MOZ7" s="64"/>
      <c r="MPE7" s="218"/>
      <c r="MPF7" s="64"/>
      <c r="MPG7" s="64"/>
      <c r="MPP7" s="64"/>
      <c r="MPU7" s="218"/>
      <c r="MPV7" s="64"/>
      <c r="MPW7" s="64"/>
      <c r="MQF7" s="64"/>
      <c r="MQK7" s="218"/>
      <c r="MQL7" s="64"/>
      <c r="MQM7" s="64"/>
      <c r="MQV7" s="64"/>
      <c r="MRA7" s="218"/>
      <c r="MRB7" s="64"/>
      <c r="MRC7" s="64"/>
      <c r="MRL7" s="64"/>
      <c r="MRQ7" s="218"/>
      <c r="MRR7" s="64"/>
      <c r="MRS7" s="64"/>
      <c r="MSB7" s="64"/>
      <c r="MSG7" s="218"/>
      <c r="MSH7" s="64"/>
      <c r="MSI7" s="64"/>
      <c r="MSR7" s="64"/>
      <c r="MSW7" s="218"/>
      <c r="MSX7" s="64"/>
      <c r="MSY7" s="64"/>
      <c r="MTH7" s="64"/>
      <c r="MTM7" s="218"/>
      <c r="MTN7" s="64"/>
      <c r="MTO7" s="64"/>
      <c r="MTX7" s="64"/>
      <c r="MUC7" s="218"/>
      <c r="MUD7" s="64"/>
      <c r="MUE7" s="64"/>
      <c r="MUN7" s="64"/>
      <c r="MUS7" s="218"/>
      <c r="MUT7" s="64"/>
      <c r="MUU7" s="64"/>
      <c r="MVD7" s="64"/>
      <c r="MVI7" s="218"/>
      <c r="MVJ7" s="64"/>
      <c r="MVK7" s="64"/>
      <c r="MVT7" s="64"/>
      <c r="MVY7" s="218"/>
      <c r="MVZ7" s="64"/>
      <c r="MWA7" s="64"/>
      <c r="MWJ7" s="64"/>
      <c r="MWO7" s="218"/>
      <c r="MWP7" s="64"/>
      <c r="MWQ7" s="64"/>
      <c r="MWZ7" s="64"/>
      <c r="MXE7" s="218"/>
      <c r="MXF7" s="64"/>
      <c r="MXG7" s="64"/>
      <c r="MXP7" s="64"/>
      <c r="MXU7" s="218"/>
      <c r="MXV7" s="64"/>
      <c r="MXW7" s="64"/>
      <c r="MYF7" s="64"/>
      <c r="MYK7" s="218"/>
      <c r="MYL7" s="64"/>
      <c r="MYM7" s="64"/>
      <c r="MYV7" s="64"/>
      <c r="MZA7" s="218"/>
      <c r="MZB7" s="64"/>
      <c r="MZC7" s="64"/>
      <c r="MZL7" s="64"/>
      <c r="MZQ7" s="218"/>
      <c r="MZR7" s="64"/>
      <c r="MZS7" s="64"/>
      <c r="NAB7" s="64"/>
      <c r="NAG7" s="218"/>
      <c r="NAH7" s="64"/>
      <c r="NAI7" s="64"/>
      <c r="NAR7" s="64"/>
      <c r="NAW7" s="218"/>
      <c r="NAX7" s="64"/>
      <c r="NAY7" s="64"/>
      <c r="NBH7" s="64"/>
      <c r="NBM7" s="218"/>
      <c r="NBN7" s="64"/>
      <c r="NBO7" s="64"/>
      <c r="NBX7" s="64"/>
      <c r="NCC7" s="218"/>
      <c r="NCD7" s="64"/>
      <c r="NCE7" s="64"/>
      <c r="NCN7" s="64"/>
      <c r="NCS7" s="218"/>
      <c r="NCT7" s="64"/>
      <c r="NCU7" s="64"/>
      <c r="NDD7" s="64"/>
      <c r="NDI7" s="218"/>
      <c r="NDJ7" s="64"/>
      <c r="NDK7" s="64"/>
      <c r="NDT7" s="64"/>
      <c r="NDY7" s="218"/>
      <c r="NDZ7" s="64"/>
      <c r="NEA7" s="64"/>
      <c r="NEJ7" s="64"/>
      <c r="NEO7" s="218"/>
      <c r="NEP7" s="64"/>
      <c r="NEQ7" s="64"/>
      <c r="NEZ7" s="64"/>
      <c r="NFE7" s="218"/>
      <c r="NFF7" s="64"/>
      <c r="NFG7" s="64"/>
      <c r="NFP7" s="64"/>
      <c r="NFU7" s="218"/>
      <c r="NFV7" s="64"/>
      <c r="NFW7" s="64"/>
      <c r="NGF7" s="64"/>
      <c r="NGK7" s="218"/>
      <c r="NGL7" s="64"/>
      <c r="NGM7" s="64"/>
      <c r="NGV7" s="64"/>
      <c r="NHA7" s="218"/>
      <c r="NHB7" s="64"/>
      <c r="NHC7" s="64"/>
      <c r="NHL7" s="64"/>
      <c r="NHQ7" s="218"/>
      <c r="NHR7" s="64"/>
      <c r="NHS7" s="64"/>
      <c r="NIB7" s="64"/>
      <c r="NIG7" s="218"/>
      <c r="NIH7" s="64"/>
      <c r="NII7" s="64"/>
      <c r="NIR7" s="64"/>
      <c r="NIW7" s="218"/>
      <c r="NIX7" s="64"/>
      <c r="NIY7" s="64"/>
      <c r="NJH7" s="64"/>
      <c r="NJM7" s="218"/>
      <c r="NJN7" s="64"/>
      <c r="NJO7" s="64"/>
      <c r="NJX7" s="64"/>
      <c r="NKC7" s="218"/>
      <c r="NKD7" s="64"/>
      <c r="NKE7" s="64"/>
      <c r="NKN7" s="64"/>
      <c r="NKS7" s="218"/>
      <c r="NKT7" s="64"/>
      <c r="NKU7" s="64"/>
      <c r="NLD7" s="64"/>
      <c r="NLI7" s="218"/>
      <c r="NLJ7" s="64"/>
      <c r="NLK7" s="64"/>
      <c r="NLT7" s="64"/>
      <c r="NLY7" s="218"/>
      <c r="NLZ7" s="64"/>
      <c r="NMA7" s="64"/>
      <c r="NMJ7" s="64"/>
      <c r="NMO7" s="218"/>
      <c r="NMP7" s="64"/>
      <c r="NMQ7" s="64"/>
      <c r="NMZ7" s="64"/>
      <c r="NNE7" s="218"/>
      <c r="NNF7" s="64"/>
      <c r="NNG7" s="64"/>
      <c r="NNP7" s="64"/>
      <c r="NNU7" s="218"/>
      <c r="NNV7" s="64"/>
      <c r="NNW7" s="64"/>
      <c r="NOF7" s="64"/>
      <c r="NOK7" s="218"/>
      <c r="NOL7" s="64"/>
      <c r="NOM7" s="64"/>
      <c r="NOV7" s="64"/>
      <c r="NPA7" s="218"/>
      <c r="NPB7" s="64"/>
      <c r="NPC7" s="64"/>
      <c r="NPL7" s="64"/>
      <c r="NPQ7" s="218"/>
      <c r="NPR7" s="64"/>
      <c r="NPS7" s="64"/>
      <c r="NQB7" s="64"/>
      <c r="NQG7" s="218"/>
      <c r="NQH7" s="64"/>
      <c r="NQI7" s="64"/>
      <c r="NQR7" s="64"/>
      <c r="NQW7" s="218"/>
      <c r="NQX7" s="64"/>
      <c r="NQY7" s="64"/>
      <c r="NRH7" s="64"/>
      <c r="NRM7" s="218"/>
      <c r="NRN7" s="64"/>
      <c r="NRO7" s="64"/>
      <c r="NRX7" s="64"/>
      <c r="NSC7" s="218"/>
      <c r="NSD7" s="64"/>
      <c r="NSE7" s="64"/>
      <c r="NSN7" s="64"/>
      <c r="NSS7" s="218"/>
      <c r="NST7" s="64"/>
      <c r="NSU7" s="64"/>
      <c r="NTD7" s="64"/>
      <c r="NTI7" s="218"/>
      <c r="NTJ7" s="64"/>
      <c r="NTK7" s="64"/>
      <c r="NTT7" s="64"/>
      <c r="NTY7" s="218"/>
      <c r="NTZ7" s="64"/>
      <c r="NUA7" s="64"/>
      <c r="NUJ7" s="64"/>
      <c r="NUO7" s="218"/>
      <c r="NUP7" s="64"/>
      <c r="NUQ7" s="64"/>
      <c r="NUZ7" s="64"/>
      <c r="NVE7" s="218"/>
      <c r="NVF7" s="64"/>
      <c r="NVG7" s="64"/>
      <c r="NVP7" s="64"/>
      <c r="NVU7" s="218"/>
      <c r="NVV7" s="64"/>
      <c r="NVW7" s="64"/>
      <c r="NWF7" s="64"/>
      <c r="NWK7" s="218"/>
      <c r="NWL7" s="64"/>
      <c r="NWM7" s="64"/>
      <c r="NWV7" s="64"/>
      <c r="NXA7" s="218"/>
      <c r="NXB7" s="64"/>
      <c r="NXC7" s="64"/>
      <c r="NXL7" s="64"/>
      <c r="NXQ7" s="218"/>
      <c r="NXR7" s="64"/>
      <c r="NXS7" s="64"/>
      <c r="NYB7" s="64"/>
      <c r="NYG7" s="218"/>
      <c r="NYH7" s="64"/>
      <c r="NYI7" s="64"/>
      <c r="NYR7" s="64"/>
      <c r="NYW7" s="218"/>
      <c r="NYX7" s="64"/>
      <c r="NYY7" s="64"/>
      <c r="NZH7" s="64"/>
      <c r="NZM7" s="218"/>
      <c r="NZN7" s="64"/>
      <c r="NZO7" s="64"/>
      <c r="NZX7" s="64"/>
      <c r="OAC7" s="218"/>
      <c r="OAD7" s="64"/>
      <c r="OAE7" s="64"/>
      <c r="OAN7" s="64"/>
      <c r="OAS7" s="218"/>
      <c r="OAT7" s="64"/>
      <c r="OAU7" s="64"/>
      <c r="OBD7" s="64"/>
      <c r="OBI7" s="218"/>
      <c r="OBJ7" s="64"/>
      <c r="OBK7" s="64"/>
      <c r="OBT7" s="64"/>
      <c r="OBY7" s="218"/>
      <c r="OBZ7" s="64"/>
      <c r="OCA7" s="64"/>
      <c r="OCJ7" s="64"/>
      <c r="OCO7" s="218"/>
      <c r="OCP7" s="64"/>
      <c r="OCQ7" s="64"/>
      <c r="OCZ7" s="64"/>
      <c r="ODE7" s="218"/>
      <c r="ODF7" s="64"/>
      <c r="ODG7" s="64"/>
      <c r="ODP7" s="64"/>
      <c r="ODU7" s="218"/>
      <c r="ODV7" s="64"/>
      <c r="ODW7" s="64"/>
      <c r="OEF7" s="64"/>
      <c r="OEK7" s="218"/>
      <c r="OEL7" s="64"/>
      <c r="OEM7" s="64"/>
      <c r="OEV7" s="64"/>
      <c r="OFA7" s="218"/>
      <c r="OFB7" s="64"/>
      <c r="OFC7" s="64"/>
      <c r="OFL7" s="64"/>
      <c r="OFQ7" s="218"/>
      <c r="OFR7" s="64"/>
      <c r="OFS7" s="64"/>
      <c r="OGB7" s="64"/>
      <c r="OGG7" s="218"/>
      <c r="OGH7" s="64"/>
      <c r="OGI7" s="64"/>
      <c r="OGR7" s="64"/>
      <c r="OGW7" s="218"/>
      <c r="OGX7" s="64"/>
      <c r="OGY7" s="64"/>
      <c r="OHH7" s="64"/>
      <c r="OHM7" s="218"/>
      <c r="OHN7" s="64"/>
      <c r="OHO7" s="64"/>
      <c r="OHX7" s="64"/>
      <c r="OIC7" s="218"/>
      <c r="OID7" s="64"/>
      <c r="OIE7" s="64"/>
      <c r="OIN7" s="64"/>
      <c r="OIS7" s="218"/>
      <c r="OIT7" s="64"/>
      <c r="OIU7" s="64"/>
      <c r="OJD7" s="64"/>
      <c r="OJI7" s="218"/>
      <c r="OJJ7" s="64"/>
      <c r="OJK7" s="64"/>
      <c r="OJT7" s="64"/>
      <c r="OJY7" s="218"/>
      <c r="OJZ7" s="64"/>
      <c r="OKA7" s="64"/>
      <c r="OKJ7" s="64"/>
      <c r="OKO7" s="218"/>
      <c r="OKP7" s="64"/>
      <c r="OKQ7" s="64"/>
      <c r="OKZ7" s="64"/>
      <c r="OLE7" s="218"/>
      <c r="OLF7" s="64"/>
      <c r="OLG7" s="64"/>
      <c r="OLP7" s="64"/>
      <c r="OLU7" s="218"/>
      <c r="OLV7" s="64"/>
      <c r="OLW7" s="64"/>
      <c r="OMF7" s="64"/>
      <c r="OMK7" s="218"/>
      <c r="OML7" s="64"/>
      <c r="OMM7" s="64"/>
      <c r="OMV7" s="64"/>
      <c r="ONA7" s="218"/>
      <c r="ONB7" s="64"/>
      <c r="ONC7" s="64"/>
      <c r="ONL7" s="64"/>
      <c r="ONQ7" s="218"/>
      <c r="ONR7" s="64"/>
      <c r="ONS7" s="64"/>
      <c r="OOB7" s="64"/>
      <c r="OOG7" s="218"/>
      <c r="OOH7" s="64"/>
      <c r="OOI7" s="64"/>
      <c r="OOR7" s="64"/>
      <c r="OOW7" s="218"/>
      <c r="OOX7" s="64"/>
      <c r="OOY7" s="64"/>
      <c r="OPH7" s="64"/>
      <c r="OPM7" s="218"/>
      <c r="OPN7" s="64"/>
      <c r="OPO7" s="64"/>
      <c r="OPX7" s="64"/>
      <c r="OQC7" s="218"/>
      <c r="OQD7" s="64"/>
      <c r="OQE7" s="64"/>
      <c r="OQN7" s="64"/>
      <c r="OQS7" s="218"/>
      <c r="OQT7" s="64"/>
      <c r="OQU7" s="64"/>
      <c r="ORD7" s="64"/>
      <c r="ORI7" s="218"/>
      <c r="ORJ7" s="64"/>
      <c r="ORK7" s="64"/>
      <c r="ORT7" s="64"/>
      <c r="ORY7" s="218"/>
      <c r="ORZ7" s="64"/>
      <c r="OSA7" s="64"/>
      <c r="OSJ7" s="64"/>
      <c r="OSO7" s="218"/>
      <c r="OSP7" s="64"/>
      <c r="OSQ7" s="64"/>
      <c r="OSZ7" s="64"/>
      <c r="OTE7" s="218"/>
      <c r="OTF7" s="64"/>
      <c r="OTG7" s="64"/>
      <c r="OTP7" s="64"/>
      <c r="OTU7" s="218"/>
      <c r="OTV7" s="64"/>
      <c r="OTW7" s="64"/>
      <c r="OUF7" s="64"/>
      <c r="OUK7" s="218"/>
      <c r="OUL7" s="64"/>
      <c r="OUM7" s="64"/>
      <c r="OUV7" s="64"/>
      <c r="OVA7" s="218"/>
      <c r="OVB7" s="64"/>
      <c r="OVC7" s="64"/>
      <c r="OVL7" s="64"/>
      <c r="OVQ7" s="218"/>
      <c r="OVR7" s="64"/>
      <c r="OVS7" s="64"/>
      <c r="OWB7" s="64"/>
      <c r="OWG7" s="218"/>
      <c r="OWH7" s="64"/>
      <c r="OWI7" s="64"/>
      <c r="OWR7" s="64"/>
      <c r="OWW7" s="218"/>
      <c r="OWX7" s="64"/>
      <c r="OWY7" s="64"/>
      <c r="OXH7" s="64"/>
      <c r="OXM7" s="218"/>
      <c r="OXN7" s="64"/>
      <c r="OXO7" s="64"/>
      <c r="OXX7" s="64"/>
      <c r="OYC7" s="218"/>
      <c r="OYD7" s="64"/>
      <c r="OYE7" s="64"/>
      <c r="OYN7" s="64"/>
      <c r="OYS7" s="218"/>
      <c r="OYT7" s="64"/>
      <c r="OYU7" s="64"/>
      <c r="OZD7" s="64"/>
      <c r="OZI7" s="218"/>
      <c r="OZJ7" s="64"/>
      <c r="OZK7" s="64"/>
      <c r="OZT7" s="64"/>
      <c r="OZY7" s="218"/>
      <c r="OZZ7" s="64"/>
      <c r="PAA7" s="64"/>
      <c r="PAJ7" s="64"/>
      <c r="PAO7" s="218"/>
      <c r="PAP7" s="64"/>
      <c r="PAQ7" s="64"/>
      <c r="PAZ7" s="64"/>
      <c r="PBE7" s="218"/>
      <c r="PBF7" s="64"/>
      <c r="PBG7" s="64"/>
      <c r="PBP7" s="64"/>
      <c r="PBU7" s="218"/>
      <c r="PBV7" s="64"/>
      <c r="PBW7" s="64"/>
      <c r="PCF7" s="64"/>
      <c r="PCK7" s="218"/>
      <c r="PCL7" s="64"/>
      <c r="PCM7" s="64"/>
      <c r="PCV7" s="64"/>
      <c r="PDA7" s="218"/>
      <c r="PDB7" s="64"/>
      <c r="PDC7" s="64"/>
      <c r="PDL7" s="64"/>
      <c r="PDQ7" s="218"/>
      <c r="PDR7" s="64"/>
      <c r="PDS7" s="64"/>
      <c r="PEB7" s="64"/>
      <c r="PEG7" s="218"/>
      <c r="PEH7" s="64"/>
      <c r="PEI7" s="64"/>
      <c r="PER7" s="64"/>
      <c r="PEW7" s="218"/>
      <c r="PEX7" s="64"/>
      <c r="PEY7" s="64"/>
      <c r="PFH7" s="64"/>
      <c r="PFM7" s="218"/>
      <c r="PFN7" s="64"/>
      <c r="PFO7" s="64"/>
      <c r="PFX7" s="64"/>
      <c r="PGC7" s="218"/>
      <c r="PGD7" s="64"/>
      <c r="PGE7" s="64"/>
      <c r="PGN7" s="64"/>
      <c r="PGS7" s="218"/>
      <c r="PGT7" s="64"/>
      <c r="PGU7" s="64"/>
      <c r="PHD7" s="64"/>
      <c r="PHI7" s="218"/>
      <c r="PHJ7" s="64"/>
      <c r="PHK7" s="64"/>
      <c r="PHT7" s="64"/>
      <c r="PHY7" s="218"/>
      <c r="PHZ7" s="64"/>
      <c r="PIA7" s="64"/>
      <c r="PIJ7" s="64"/>
      <c r="PIO7" s="218"/>
      <c r="PIP7" s="64"/>
      <c r="PIQ7" s="64"/>
      <c r="PIZ7" s="64"/>
      <c r="PJE7" s="218"/>
      <c r="PJF7" s="64"/>
      <c r="PJG7" s="64"/>
      <c r="PJP7" s="64"/>
      <c r="PJU7" s="218"/>
      <c r="PJV7" s="64"/>
      <c r="PJW7" s="64"/>
      <c r="PKF7" s="64"/>
      <c r="PKK7" s="218"/>
      <c r="PKL7" s="64"/>
      <c r="PKM7" s="64"/>
      <c r="PKV7" s="64"/>
      <c r="PLA7" s="218"/>
      <c r="PLB7" s="64"/>
      <c r="PLC7" s="64"/>
      <c r="PLL7" s="64"/>
      <c r="PLQ7" s="218"/>
      <c r="PLR7" s="64"/>
      <c r="PLS7" s="64"/>
      <c r="PMB7" s="64"/>
      <c r="PMG7" s="218"/>
      <c r="PMH7" s="64"/>
      <c r="PMI7" s="64"/>
      <c r="PMR7" s="64"/>
      <c r="PMW7" s="218"/>
      <c r="PMX7" s="64"/>
      <c r="PMY7" s="64"/>
      <c r="PNH7" s="64"/>
      <c r="PNM7" s="218"/>
      <c r="PNN7" s="64"/>
      <c r="PNO7" s="64"/>
      <c r="PNX7" s="64"/>
      <c r="POC7" s="218"/>
      <c r="POD7" s="64"/>
      <c r="POE7" s="64"/>
      <c r="PON7" s="64"/>
      <c r="POS7" s="218"/>
      <c r="POT7" s="64"/>
      <c r="POU7" s="64"/>
      <c r="PPD7" s="64"/>
      <c r="PPI7" s="218"/>
      <c r="PPJ7" s="64"/>
      <c r="PPK7" s="64"/>
      <c r="PPT7" s="64"/>
      <c r="PPY7" s="218"/>
      <c r="PPZ7" s="64"/>
      <c r="PQA7" s="64"/>
      <c r="PQJ7" s="64"/>
      <c r="PQO7" s="218"/>
      <c r="PQP7" s="64"/>
      <c r="PQQ7" s="64"/>
      <c r="PQZ7" s="64"/>
      <c r="PRE7" s="218"/>
      <c r="PRF7" s="64"/>
      <c r="PRG7" s="64"/>
      <c r="PRP7" s="64"/>
      <c r="PRU7" s="218"/>
      <c r="PRV7" s="64"/>
      <c r="PRW7" s="64"/>
      <c r="PSF7" s="64"/>
      <c r="PSK7" s="218"/>
      <c r="PSL7" s="64"/>
      <c r="PSM7" s="64"/>
      <c r="PSV7" s="64"/>
      <c r="PTA7" s="218"/>
      <c r="PTB7" s="64"/>
      <c r="PTC7" s="64"/>
      <c r="PTL7" s="64"/>
      <c r="PTQ7" s="218"/>
      <c r="PTR7" s="64"/>
      <c r="PTS7" s="64"/>
      <c r="PUB7" s="64"/>
      <c r="PUG7" s="218"/>
      <c r="PUH7" s="64"/>
      <c r="PUI7" s="64"/>
      <c r="PUR7" s="64"/>
      <c r="PUW7" s="218"/>
      <c r="PUX7" s="64"/>
      <c r="PUY7" s="64"/>
      <c r="PVH7" s="64"/>
      <c r="PVM7" s="218"/>
      <c r="PVN7" s="64"/>
      <c r="PVO7" s="64"/>
      <c r="PVX7" s="64"/>
      <c r="PWC7" s="218"/>
      <c r="PWD7" s="64"/>
      <c r="PWE7" s="64"/>
      <c r="PWN7" s="64"/>
      <c r="PWS7" s="218"/>
      <c r="PWT7" s="64"/>
      <c r="PWU7" s="64"/>
      <c r="PXD7" s="64"/>
      <c r="PXI7" s="218"/>
      <c r="PXJ7" s="64"/>
      <c r="PXK7" s="64"/>
      <c r="PXT7" s="64"/>
      <c r="PXY7" s="218"/>
      <c r="PXZ7" s="64"/>
      <c r="PYA7" s="64"/>
      <c r="PYJ7" s="64"/>
      <c r="PYO7" s="218"/>
      <c r="PYP7" s="64"/>
      <c r="PYQ7" s="64"/>
      <c r="PYZ7" s="64"/>
      <c r="PZE7" s="218"/>
      <c r="PZF7" s="64"/>
      <c r="PZG7" s="64"/>
      <c r="PZP7" s="64"/>
      <c r="PZU7" s="218"/>
      <c r="PZV7" s="64"/>
      <c r="PZW7" s="64"/>
      <c r="QAF7" s="64"/>
      <c r="QAK7" s="218"/>
      <c r="QAL7" s="64"/>
      <c r="QAM7" s="64"/>
      <c r="QAV7" s="64"/>
      <c r="QBA7" s="218"/>
      <c r="QBB7" s="64"/>
      <c r="QBC7" s="64"/>
      <c r="QBL7" s="64"/>
      <c r="QBQ7" s="218"/>
      <c r="QBR7" s="64"/>
      <c r="QBS7" s="64"/>
      <c r="QCB7" s="64"/>
      <c r="QCG7" s="218"/>
      <c r="QCH7" s="64"/>
      <c r="QCI7" s="64"/>
      <c r="QCR7" s="64"/>
      <c r="QCW7" s="218"/>
      <c r="QCX7" s="64"/>
      <c r="QCY7" s="64"/>
      <c r="QDH7" s="64"/>
      <c r="QDM7" s="218"/>
      <c r="QDN7" s="64"/>
      <c r="QDO7" s="64"/>
      <c r="QDX7" s="64"/>
      <c r="QEC7" s="218"/>
      <c r="QED7" s="64"/>
      <c r="QEE7" s="64"/>
      <c r="QEN7" s="64"/>
      <c r="QES7" s="218"/>
      <c r="QET7" s="64"/>
      <c r="QEU7" s="64"/>
      <c r="QFD7" s="64"/>
      <c r="QFI7" s="218"/>
      <c r="QFJ7" s="64"/>
      <c r="QFK7" s="64"/>
      <c r="QFT7" s="64"/>
      <c r="QFY7" s="218"/>
      <c r="QFZ7" s="64"/>
      <c r="QGA7" s="64"/>
      <c r="QGJ7" s="64"/>
      <c r="QGO7" s="218"/>
      <c r="QGP7" s="64"/>
      <c r="QGQ7" s="64"/>
      <c r="QGZ7" s="64"/>
      <c r="QHE7" s="218"/>
      <c r="QHF7" s="64"/>
      <c r="QHG7" s="64"/>
      <c r="QHP7" s="64"/>
      <c r="QHU7" s="218"/>
      <c r="QHV7" s="64"/>
      <c r="QHW7" s="64"/>
      <c r="QIF7" s="64"/>
      <c r="QIK7" s="218"/>
      <c r="QIL7" s="64"/>
      <c r="QIM7" s="64"/>
      <c r="QIV7" s="64"/>
      <c r="QJA7" s="218"/>
      <c r="QJB7" s="64"/>
      <c r="QJC7" s="64"/>
      <c r="QJL7" s="64"/>
      <c r="QJQ7" s="218"/>
      <c r="QJR7" s="64"/>
      <c r="QJS7" s="64"/>
      <c r="QKB7" s="64"/>
      <c r="QKG7" s="218"/>
      <c r="QKH7" s="64"/>
      <c r="QKI7" s="64"/>
      <c r="QKR7" s="64"/>
      <c r="QKW7" s="218"/>
      <c r="QKX7" s="64"/>
      <c r="QKY7" s="64"/>
      <c r="QLH7" s="64"/>
      <c r="QLM7" s="218"/>
      <c r="QLN7" s="64"/>
      <c r="QLO7" s="64"/>
      <c r="QLX7" s="64"/>
      <c r="QMC7" s="218"/>
      <c r="QMD7" s="64"/>
      <c r="QME7" s="64"/>
      <c r="QMN7" s="64"/>
      <c r="QMS7" s="218"/>
      <c r="QMT7" s="64"/>
      <c r="QMU7" s="64"/>
      <c r="QND7" s="64"/>
      <c r="QNI7" s="218"/>
      <c r="QNJ7" s="64"/>
      <c r="QNK7" s="64"/>
      <c r="QNT7" s="64"/>
      <c r="QNY7" s="218"/>
      <c r="QNZ7" s="64"/>
      <c r="QOA7" s="64"/>
      <c r="QOJ7" s="64"/>
      <c r="QOO7" s="218"/>
      <c r="QOP7" s="64"/>
      <c r="QOQ7" s="64"/>
      <c r="QOZ7" s="64"/>
      <c r="QPE7" s="218"/>
      <c r="QPF7" s="64"/>
      <c r="QPG7" s="64"/>
      <c r="QPP7" s="64"/>
      <c r="QPU7" s="218"/>
      <c r="QPV7" s="64"/>
      <c r="QPW7" s="64"/>
      <c r="QQF7" s="64"/>
      <c r="QQK7" s="218"/>
      <c r="QQL7" s="64"/>
      <c r="QQM7" s="64"/>
      <c r="QQV7" s="64"/>
      <c r="QRA7" s="218"/>
      <c r="QRB7" s="64"/>
      <c r="QRC7" s="64"/>
      <c r="QRL7" s="64"/>
      <c r="QRQ7" s="218"/>
      <c r="QRR7" s="64"/>
      <c r="QRS7" s="64"/>
      <c r="QSB7" s="64"/>
      <c r="QSG7" s="218"/>
      <c r="QSH7" s="64"/>
      <c r="QSI7" s="64"/>
      <c r="QSR7" s="64"/>
      <c r="QSW7" s="218"/>
      <c r="QSX7" s="64"/>
      <c r="QSY7" s="64"/>
      <c r="QTH7" s="64"/>
      <c r="QTM7" s="218"/>
      <c r="QTN7" s="64"/>
      <c r="QTO7" s="64"/>
      <c r="QTX7" s="64"/>
      <c r="QUC7" s="218"/>
      <c r="QUD7" s="64"/>
      <c r="QUE7" s="64"/>
      <c r="QUN7" s="64"/>
      <c r="QUS7" s="218"/>
      <c r="QUT7" s="64"/>
      <c r="QUU7" s="64"/>
      <c r="QVD7" s="64"/>
      <c r="QVI7" s="218"/>
      <c r="QVJ7" s="64"/>
      <c r="QVK7" s="64"/>
      <c r="QVT7" s="64"/>
      <c r="QVY7" s="218"/>
      <c r="QVZ7" s="64"/>
      <c r="QWA7" s="64"/>
      <c r="QWJ7" s="64"/>
      <c r="QWO7" s="218"/>
      <c r="QWP7" s="64"/>
      <c r="QWQ7" s="64"/>
      <c r="QWZ7" s="64"/>
      <c r="QXE7" s="218"/>
      <c r="QXF7" s="64"/>
      <c r="QXG7" s="64"/>
      <c r="QXP7" s="64"/>
      <c r="QXU7" s="218"/>
      <c r="QXV7" s="64"/>
      <c r="QXW7" s="64"/>
      <c r="QYF7" s="64"/>
      <c r="QYK7" s="218"/>
      <c r="QYL7" s="64"/>
      <c r="QYM7" s="64"/>
      <c r="QYV7" s="64"/>
      <c r="QZA7" s="218"/>
      <c r="QZB7" s="64"/>
      <c r="QZC7" s="64"/>
      <c r="QZL7" s="64"/>
      <c r="QZQ7" s="218"/>
      <c r="QZR7" s="64"/>
      <c r="QZS7" s="64"/>
      <c r="RAB7" s="64"/>
      <c r="RAG7" s="218"/>
      <c r="RAH7" s="64"/>
      <c r="RAI7" s="64"/>
      <c r="RAR7" s="64"/>
      <c r="RAW7" s="218"/>
      <c r="RAX7" s="64"/>
      <c r="RAY7" s="64"/>
      <c r="RBH7" s="64"/>
      <c r="RBM7" s="218"/>
      <c r="RBN7" s="64"/>
      <c r="RBO7" s="64"/>
      <c r="RBX7" s="64"/>
      <c r="RCC7" s="218"/>
      <c r="RCD7" s="64"/>
      <c r="RCE7" s="64"/>
      <c r="RCN7" s="64"/>
      <c r="RCS7" s="218"/>
      <c r="RCT7" s="64"/>
      <c r="RCU7" s="64"/>
      <c r="RDD7" s="64"/>
      <c r="RDI7" s="218"/>
      <c r="RDJ7" s="64"/>
      <c r="RDK7" s="64"/>
      <c r="RDT7" s="64"/>
      <c r="RDY7" s="218"/>
      <c r="RDZ7" s="64"/>
      <c r="REA7" s="64"/>
      <c r="REJ7" s="64"/>
      <c r="REO7" s="218"/>
      <c r="REP7" s="64"/>
      <c r="REQ7" s="64"/>
      <c r="REZ7" s="64"/>
      <c r="RFE7" s="218"/>
      <c r="RFF7" s="64"/>
      <c r="RFG7" s="64"/>
      <c r="RFP7" s="64"/>
      <c r="RFU7" s="218"/>
      <c r="RFV7" s="64"/>
      <c r="RFW7" s="64"/>
      <c r="RGF7" s="64"/>
      <c r="RGK7" s="218"/>
      <c r="RGL7" s="64"/>
      <c r="RGM7" s="64"/>
      <c r="RGV7" s="64"/>
      <c r="RHA7" s="218"/>
      <c r="RHB7" s="64"/>
      <c r="RHC7" s="64"/>
      <c r="RHL7" s="64"/>
      <c r="RHQ7" s="218"/>
      <c r="RHR7" s="64"/>
      <c r="RHS7" s="64"/>
      <c r="RIB7" s="64"/>
      <c r="RIG7" s="218"/>
      <c r="RIH7" s="64"/>
      <c r="RII7" s="64"/>
      <c r="RIR7" s="64"/>
      <c r="RIW7" s="218"/>
      <c r="RIX7" s="64"/>
      <c r="RIY7" s="64"/>
      <c r="RJH7" s="64"/>
      <c r="RJM7" s="218"/>
      <c r="RJN7" s="64"/>
      <c r="RJO7" s="64"/>
      <c r="RJX7" s="64"/>
      <c r="RKC7" s="218"/>
      <c r="RKD7" s="64"/>
      <c r="RKE7" s="64"/>
      <c r="RKN7" s="64"/>
      <c r="RKS7" s="218"/>
      <c r="RKT7" s="64"/>
      <c r="RKU7" s="64"/>
      <c r="RLD7" s="64"/>
      <c r="RLI7" s="218"/>
      <c r="RLJ7" s="64"/>
      <c r="RLK7" s="64"/>
      <c r="RLT7" s="64"/>
      <c r="RLY7" s="218"/>
      <c r="RLZ7" s="64"/>
      <c r="RMA7" s="64"/>
      <c r="RMJ7" s="64"/>
      <c r="RMO7" s="218"/>
      <c r="RMP7" s="64"/>
      <c r="RMQ7" s="64"/>
      <c r="RMZ7" s="64"/>
      <c r="RNE7" s="218"/>
      <c r="RNF7" s="64"/>
      <c r="RNG7" s="64"/>
      <c r="RNP7" s="64"/>
      <c r="RNU7" s="218"/>
      <c r="RNV7" s="64"/>
      <c r="RNW7" s="64"/>
      <c r="ROF7" s="64"/>
      <c r="ROK7" s="218"/>
      <c r="ROL7" s="64"/>
      <c r="ROM7" s="64"/>
      <c r="ROV7" s="64"/>
      <c r="RPA7" s="218"/>
      <c r="RPB7" s="64"/>
      <c r="RPC7" s="64"/>
      <c r="RPL7" s="64"/>
      <c r="RPQ7" s="218"/>
      <c r="RPR7" s="64"/>
      <c r="RPS7" s="64"/>
      <c r="RQB7" s="64"/>
      <c r="RQG7" s="218"/>
      <c r="RQH7" s="64"/>
      <c r="RQI7" s="64"/>
      <c r="RQR7" s="64"/>
      <c r="RQW7" s="218"/>
      <c r="RQX7" s="64"/>
      <c r="RQY7" s="64"/>
      <c r="RRH7" s="64"/>
      <c r="RRM7" s="218"/>
      <c r="RRN7" s="64"/>
      <c r="RRO7" s="64"/>
      <c r="RRX7" s="64"/>
      <c r="RSC7" s="218"/>
      <c r="RSD7" s="64"/>
      <c r="RSE7" s="64"/>
      <c r="RSN7" s="64"/>
      <c r="RSS7" s="218"/>
      <c r="RST7" s="64"/>
      <c r="RSU7" s="64"/>
      <c r="RTD7" s="64"/>
      <c r="RTI7" s="218"/>
      <c r="RTJ7" s="64"/>
      <c r="RTK7" s="64"/>
      <c r="RTT7" s="64"/>
      <c r="RTY7" s="218"/>
      <c r="RTZ7" s="64"/>
      <c r="RUA7" s="64"/>
      <c r="RUJ7" s="64"/>
      <c r="RUO7" s="218"/>
      <c r="RUP7" s="64"/>
      <c r="RUQ7" s="64"/>
      <c r="RUZ7" s="64"/>
      <c r="RVE7" s="218"/>
      <c r="RVF7" s="64"/>
      <c r="RVG7" s="64"/>
      <c r="RVP7" s="64"/>
      <c r="RVU7" s="218"/>
      <c r="RVV7" s="64"/>
      <c r="RVW7" s="64"/>
      <c r="RWF7" s="64"/>
      <c r="RWK7" s="218"/>
      <c r="RWL7" s="64"/>
      <c r="RWM7" s="64"/>
      <c r="RWV7" s="64"/>
      <c r="RXA7" s="218"/>
      <c r="RXB7" s="64"/>
      <c r="RXC7" s="64"/>
      <c r="RXL7" s="64"/>
      <c r="RXQ7" s="218"/>
      <c r="RXR7" s="64"/>
      <c r="RXS7" s="64"/>
      <c r="RYB7" s="64"/>
      <c r="RYG7" s="218"/>
      <c r="RYH7" s="64"/>
      <c r="RYI7" s="64"/>
      <c r="RYR7" s="64"/>
      <c r="RYW7" s="218"/>
      <c r="RYX7" s="64"/>
      <c r="RYY7" s="64"/>
      <c r="RZH7" s="64"/>
      <c r="RZM7" s="218"/>
      <c r="RZN7" s="64"/>
      <c r="RZO7" s="64"/>
      <c r="RZX7" s="64"/>
      <c r="SAC7" s="218"/>
      <c r="SAD7" s="64"/>
      <c r="SAE7" s="64"/>
      <c r="SAN7" s="64"/>
      <c r="SAS7" s="218"/>
      <c r="SAT7" s="64"/>
      <c r="SAU7" s="64"/>
      <c r="SBD7" s="64"/>
      <c r="SBI7" s="218"/>
      <c r="SBJ7" s="64"/>
      <c r="SBK7" s="64"/>
      <c r="SBT7" s="64"/>
      <c r="SBY7" s="218"/>
      <c r="SBZ7" s="64"/>
      <c r="SCA7" s="64"/>
      <c r="SCJ7" s="64"/>
      <c r="SCO7" s="218"/>
      <c r="SCP7" s="64"/>
      <c r="SCQ7" s="64"/>
      <c r="SCZ7" s="64"/>
      <c r="SDE7" s="218"/>
      <c r="SDF7" s="64"/>
      <c r="SDG7" s="64"/>
      <c r="SDP7" s="64"/>
      <c r="SDU7" s="218"/>
      <c r="SDV7" s="64"/>
      <c r="SDW7" s="64"/>
      <c r="SEF7" s="64"/>
      <c r="SEK7" s="218"/>
      <c r="SEL7" s="64"/>
      <c r="SEM7" s="64"/>
      <c r="SEV7" s="64"/>
      <c r="SFA7" s="218"/>
      <c r="SFB7" s="64"/>
      <c r="SFC7" s="64"/>
      <c r="SFL7" s="64"/>
      <c r="SFQ7" s="218"/>
      <c r="SFR7" s="64"/>
      <c r="SFS7" s="64"/>
      <c r="SGB7" s="64"/>
      <c r="SGG7" s="218"/>
      <c r="SGH7" s="64"/>
      <c r="SGI7" s="64"/>
      <c r="SGR7" s="64"/>
      <c r="SGW7" s="218"/>
      <c r="SGX7" s="64"/>
      <c r="SGY7" s="64"/>
      <c r="SHH7" s="64"/>
      <c r="SHM7" s="218"/>
      <c r="SHN7" s="64"/>
      <c r="SHO7" s="64"/>
      <c r="SHX7" s="64"/>
      <c r="SIC7" s="218"/>
      <c r="SID7" s="64"/>
      <c r="SIE7" s="64"/>
      <c r="SIN7" s="64"/>
      <c r="SIS7" s="218"/>
      <c r="SIT7" s="64"/>
      <c r="SIU7" s="64"/>
      <c r="SJD7" s="64"/>
      <c r="SJI7" s="218"/>
      <c r="SJJ7" s="64"/>
      <c r="SJK7" s="64"/>
      <c r="SJT7" s="64"/>
      <c r="SJY7" s="218"/>
      <c r="SJZ7" s="64"/>
      <c r="SKA7" s="64"/>
      <c r="SKJ7" s="64"/>
      <c r="SKO7" s="218"/>
      <c r="SKP7" s="64"/>
      <c r="SKQ7" s="64"/>
      <c r="SKZ7" s="64"/>
      <c r="SLE7" s="218"/>
      <c r="SLF7" s="64"/>
      <c r="SLG7" s="64"/>
      <c r="SLP7" s="64"/>
      <c r="SLU7" s="218"/>
      <c r="SLV7" s="64"/>
      <c r="SLW7" s="64"/>
      <c r="SMF7" s="64"/>
      <c r="SMK7" s="218"/>
      <c r="SML7" s="64"/>
      <c r="SMM7" s="64"/>
      <c r="SMV7" s="64"/>
      <c r="SNA7" s="218"/>
      <c r="SNB7" s="64"/>
      <c r="SNC7" s="64"/>
      <c r="SNL7" s="64"/>
      <c r="SNQ7" s="218"/>
      <c r="SNR7" s="64"/>
      <c r="SNS7" s="64"/>
      <c r="SOB7" s="64"/>
      <c r="SOG7" s="218"/>
      <c r="SOH7" s="64"/>
      <c r="SOI7" s="64"/>
      <c r="SOR7" s="64"/>
      <c r="SOW7" s="218"/>
      <c r="SOX7" s="64"/>
      <c r="SOY7" s="64"/>
      <c r="SPH7" s="64"/>
      <c r="SPM7" s="218"/>
      <c r="SPN7" s="64"/>
      <c r="SPO7" s="64"/>
      <c r="SPX7" s="64"/>
      <c r="SQC7" s="218"/>
      <c r="SQD7" s="64"/>
      <c r="SQE7" s="64"/>
      <c r="SQN7" s="64"/>
      <c r="SQS7" s="218"/>
      <c r="SQT7" s="64"/>
      <c r="SQU7" s="64"/>
      <c r="SRD7" s="64"/>
      <c r="SRI7" s="218"/>
      <c r="SRJ7" s="64"/>
      <c r="SRK7" s="64"/>
      <c r="SRT7" s="64"/>
      <c r="SRY7" s="218"/>
      <c r="SRZ7" s="64"/>
      <c r="SSA7" s="64"/>
      <c r="SSJ7" s="64"/>
      <c r="SSO7" s="218"/>
      <c r="SSP7" s="64"/>
      <c r="SSQ7" s="64"/>
      <c r="SSZ7" s="64"/>
      <c r="STE7" s="218"/>
      <c r="STF7" s="64"/>
      <c r="STG7" s="64"/>
      <c r="STP7" s="64"/>
      <c r="STU7" s="218"/>
      <c r="STV7" s="64"/>
      <c r="STW7" s="64"/>
      <c r="SUF7" s="64"/>
      <c r="SUK7" s="218"/>
      <c r="SUL7" s="64"/>
      <c r="SUM7" s="64"/>
      <c r="SUV7" s="64"/>
      <c r="SVA7" s="218"/>
      <c r="SVB7" s="64"/>
      <c r="SVC7" s="64"/>
      <c r="SVL7" s="64"/>
      <c r="SVQ7" s="218"/>
      <c r="SVR7" s="64"/>
      <c r="SVS7" s="64"/>
      <c r="SWB7" s="64"/>
      <c r="SWG7" s="218"/>
      <c r="SWH7" s="64"/>
      <c r="SWI7" s="64"/>
      <c r="SWR7" s="64"/>
      <c r="SWW7" s="218"/>
      <c r="SWX7" s="64"/>
      <c r="SWY7" s="64"/>
      <c r="SXH7" s="64"/>
      <c r="SXM7" s="218"/>
      <c r="SXN7" s="64"/>
      <c r="SXO7" s="64"/>
      <c r="SXX7" s="64"/>
      <c r="SYC7" s="218"/>
      <c r="SYD7" s="64"/>
      <c r="SYE7" s="64"/>
      <c r="SYN7" s="64"/>
      <c r="SYS7" s="218"/>
      <c r="SYT7" s="64"/>
      <c r="SYU7" s="64"/>
      <c r="SZD7" s="64"/>
      <c r="SZI7" s="218"/>
      <c r="SZJ7" s="64"/>
      <c r="SZK7" s="64"/>
      <c r="SZT7" s="64"/>
      <c r="SZY7" s="218"/>
      <c r="SZZ7" s="64"/>
      <c r="TAA7" s="64"/>
      <c r="TAJ7" s="64"/>
      <c r="TAO7" s="218"/>
      <c r="TAP7" s="64"/>
      <c r="TAQ7" s="64"/>
      <c r="TAZ7" s="64"/>
      <c r="TBE7" s="218"/>
      <c r="TBF7" s="64"/>
      <c r="TBG7" s="64"/>
      <c r="TBP7" s="64"/>
      <c r="TBU7" s="218"/>
      <c r="TBV7" s="64"/>
      <c r="TBW7" s="64"/>
      <c r="TCF7" s="64"/>
      <c r="TCK7" s="218"/>
      <c r="TCL7" s="64"/>
      <c r="TCM7" s="64"/>
      <c r="TCV7" s="64"/>
      <c r="TDA7" s="218"/>
      <c r="TDB7" s="64"/>
      <c r="TDC7" s="64"/>
      <c r="TDL7" s="64"/>
      <c r="TDQ7" s="218"/>
      <c r="TDR7" s="64"/>
      <c r="TDS7" s="64"/>
      <c r="TEB7" s="64"/>
      <c r="TEG7" s="218"/>
      <c r="TEH7" s="64"/>
      <c r="TEI7" s="64"/>
      <c r="TER7" s="64"/>
      <c r="TEW7" s="218"/>
      <c r="TEX7" s="64"/>
      <c r="TEY7" s="64"/>
      <c r="TFH7" s="64"/>
      <c r="TFM7" s="218"/>
      <c r="TFN7" s="64"/>
      <c r="TFO7" s="64"/>
      <c r="TFX7" s="64"/>
      <c r="TGC7" s="218"/>
      <c r="TGD7" s="64"/>
      <c r="TGE7" s="64"/>
      <c r="TGN7" s="64"/>
      <c r="TGS7" s="218"/>
      <c r="TGT7" s="64"/>
      <c r="TGU7" s="64"/>
      <c r="THD7" s="64"/>
      <c r="THI7" s="218"/>
      <c r="THJ7" s="64"/>
      <c r="THK7" s="64"/>
      <c r="THT7" s="64"/>
      <c r="THY7" s="218"/>
      <c r="THZ7" s="64"/>
      <c r="TIA7" s="64"/>
      <c r="TIJ7" s="64"/>
      <c r="TIO7" s="218"/>
      <c r="TIP7" s="64"/>
      <c r="TIQ7" s="64"/>
      <c r="TIZ7" s="64"/>
      <c r="TJE7" s="218"/>
      <c r="TJF7" s="64"/>
      <c r="TJG7" s="64"/>
      <c r="TJP7" s="64"/>
      <c r="TJU7" s="218"/>
      <c r="TJV7" s="64"/>
      <c r="TJW7" s="64"/>
      <c r="TKF7" s="64"/>
      <c r="TKK7" s="218"/>
      <c r="TKL7" s="64"/>
      <c r="TKM7" s="64"/>
      <c r="TKV7" s="64"/>
      <c r="TLA7" s="218"/>
      <c r="TLB7" s="64"/>
      <c r="TLC7" s="64"/>
      <c r="TLL7" s="64"/>
      <c r="TLQ7" s="218"/>
      <c r="TLR7" s="64"/>
      <c r="TLS7" s="64"/>
      <c r="TMB7" s="64"/>
      <c r="TMG7" s="218"/>
      <c r="TMH7" s="64"/>
      <c r="TMI7" s="64"/>
      <c r="TMR7" s="64"/>
      <c r="TMW7" s="218"/>
      <c r="TMX7" s="64"/>
      <c r="TMY7" s="64"/>
      <c r="TNH7" s="64"/>
      <c r="TNM7" s="218"/>
      <c r="TNN7" s="64"/>
      <c r="TNO7" s="64"/>
      <c r="TNX7" s="64"/>
      <c r="TOC7" s="218"/>
      <c r="TOD7" s="64"/>
      <c r="TOE7" s="64"/>
      <c r="TON7" s="64"/>
      <c r="TOS7" s="218"/>
      <c r="TOT7" s="64"/>
      <c r="TOU7" s="64"/>
      <c r="TPD7" s="64"/>
      <c r="TPI7" s="218"/>
      <c r="TPJ7" s="64"/>
      <c r="TPK7" s="64"/>
      <c r="TPT7" s="64"/>
      <c r="TPY7" s="218"/>
      <c r="TPZ7" s="64"/>
      <c r="TQA7" s="64"/>
      <c r="TQJ7" s="64"/>
      <c r="TQO7" s="218"/>
      <c r="TQP7" s="64"/>
      <c r="TQQ7" s="64"/>
      <c r="TQZ7" s="64"/>
      <c r="TRE7" s="218"/>
      <c r="TRF7" s="64"/>
      <c r="TRG7" s="64"/>
      <c r="TRP7" s="64"/>
      <c r="TRU7" s="218"/>
      <c r="TRV7" s="64"/>
      <c r="TRW7" s="64"/>
      <c r="TSF7" s="64"/>
      <c r="TSK7" s="218"/>
      <c r="TSL7" s="64"/>
      <c r="TSM7" s="64"/>
      <c r="TSV7" s="64"/>
      <c r="TTA7" s="218"/>
      <c r="TTB7" s="64"/>
      <c r="TTC7" s="64"/>
      <c r="TTL7" s="64"/>
      <c r="TTQ7" s="218"/>
      <c r="TTR7" s="64"/>
      <c r="TTS7" s="64"/>
      <c r="TUB7" s="64"/>
      <c r="TUG7" s="218"/>
      <c r="TUH7" s="64"/>
      <c r="TUI7" s="64"/>
      <c r="TUR7" s="64"/>
      <c r="TUW7" s="218"/>
      <c r="TUX7" s="64"/>
      <c r="TUY7" s="64"/>
      <c r="TVH7" s="64"/>
      <c r="TVM7" s="218"/>
      <c r="TVN7" s="64"/>
      <c r="TVO7" s="64"/>
      <c r="TVX7" s="64"/>
      <c r="TWC7" s="218"/>
      <c r="TWD7" s="64"/>
      <c r="TWE7" s="64"/>
      <c r="TWN7" s="64"/>
      <c r="TWS7" s="218"/>
      <c r="TWT7" s="64"/>
      <c r="TWU7" s="64"/>
      <c r="TXD7" s="64"/>
      <c r="TXI7" s="218"/>
      <c r="TXJ7" s="64"/>
      <c r="TXK7" s="64"/>
      <c r="TXT7" s="64"/>
      <c r="TXY7" s="218"/>
      <c r="TXZ7" s="64"/>
      <c r="TYA7" s="64"/>
      <c r="TYJ7" s="64"/>
      <c r="TYO7" s="218"/>
      <c r="TYP7" s="64"/>
      <c r="TYQ7" s="64"/>
      <c r="TYZ7" s="64"/>
      <c r="TZE7" s="218"/>
      <c r="TZF7" s="64"/>
      <c r="TZG7" s="64"/>
      <c r="TZP7" s="64"/>
      <c r="TZU7" s="218"/>
      <c r="TZV7" s="64"/>
      <c r="TZW7" s="64"/>
      <c r="UAF7" s="64"/>
      <c r="UAK7" s="218"/>
      <c r="UAL7" s="64"/>
      <c r="UAM7" s="64"/>
      <c r="UAV7" s="64"/>
      <c r="UBA7" s="218"/>
      <c r="UBB7" s="64"/>
      <c r="UBC7" s="64"/>
      <c r="UBL7" s="64"/>
      <c r="UBQ7" s="218"/>
      <c r="UBR7" s="64"/>
      <c r="UBS7" s="64"/>
      <c r="UCB7" s="64"/>
      <c r="UCG7" s="218"/>
      <c r="UCH7" s="64"/>
      <c r="UCI7" s="64"/>
      <c r="UCR7" s="64"/>
      <c r="UCW7" s="218"/>
      <c r="UCX7" s="64"/>
      <c r="UCY7" s="64"/>
      <c r="UDH7" s="64"/>
      <c r="UDM7" s="218"/>
      <c r="UDN7" s="64"/>
      <c r="UDO7" s="64"/>
      <c r="UDX7" s="64"/>
      <c r="UEC7" s="218"/>
      <c r="UED7" s="64"/>
      <c r="UEE7" s="64"/>
      <c r="UEN7" s="64"/>
      <c r="UES7" s="218"/>
      <c r="UET7" s="64"/>
      <c r="UEU7" s="64"/>
      <c r="UFD7" s="64"/>
      <c r="UFI7" s="218"/>
      <c r="UFJ7" s="64"/>
      <c r="UFK7" s="64"/>
      <c r="UFT7" s="64"/>
      <c r="UFY7" s="218"/>
      <c r="UFZ7" s="64"/>
      <c r="UGA7" s="64"/>
      <c r="UGJ7" s="64"/>
      <c r="UGO7" s="218"/>
      <c r="UGP7" s="64"/>
      <c r="UGQ7" s="64"/>
      <c r="UGZ7" s="64"/>
      <c r="UHE7" s="218"/>
      <c r="UHF7" s="64"/>
      <c r="UHG7" s="64"/>
      <c r="UHP7" s="64"/>
      <c r="UHU7" s="218"/>
      <c r="UHV7" s="64"/>
      <c r="UHW7" s="64"/>
      <c r="UIF7" s="64"/>
      <c r="UIK7" s="218"/>
      <c r="UIL7" s="64"/>
      <c r="UIM7" s="64"/>
      <c r="UIV7" s="64"/>
      <c r="UJA7" s="218"/>
      <c r="UJB7" s="64"/>
      <c r="UJC7" s="64"/>
      <c r="UJL7" s="64"/>
      <c r="UJQ7" s="218"/>
      <c r="UJR7" s="64"/>
      <c r="UJS7" s="64"/>
      <c r="UKB7" s="64"/>
      <c r="UKG7" s="218"/>
      <c r="UKH7" s="64"/>
      <c r="UKI7" s="64"/>
      <c r="UKR7" s="64"/>
      <c r="UKW7" s="218"/>
      <c r="UKX7" s="64"/>
      <c r="UKY7" s="64"/>
      <c r="ULH7" s="64"/>
      <c r="ULM7" s="218"/>
      <c r="ULN7" s="64"/>
      <c r="ULO7" s="64"/>
      <c r="ULX7" s="64"/>
      <c r="UMC7" s="218"/>
      <c r="UMD7" s="64"/>
      <c r="UME7" s="64"/>
      <c r="UMN7" s="64"/>
      <c r="UMS7" s="218"/>
      <c r="UMT7" s="64"/>
      <c r="UMU7" s="64"/>
      <c r="UND7" s="64"/>
      <c r="UNI7" s="218"/>
      <c r="UNJ7" s="64"/>
      <c r="UNK7" s="64"/>
      <c r="UNT7" s="64"/>
      <c r="UNY7" s="218"/>
      <c r="UNZ7" s="64"/>
      <c r="UOA7" s="64"/>
      <c r="UOJ7" s="64"/>
      <c r="UOO7" s="218"/>
      <c r="UOP7" s="64"/>
      <c r="UOQ7" s="64"/>
      <c r="UOZ7" s="64"/>
      <c r="UPE7" s="218"/>
      <c r="UPF7" s="64"/>
      <c r="UPG7" s="64"/>
      <c r="UPP7" s="64"/>
      <c r="UPU7" s="218"/>
      <c r="UPV7" s="64"/>
      <c r="UPW7" s="64"/>
      <c r="UQF7" s="64"/>
      <c r="UQK7" s="218"/>
      <c r="UQL7" s="64"/>
      <c r="UQM7" s="64"/>
      <c r="UQV7" s="64"/>
      <c r="URA7" s="218"/>
      <c r="URB7" s="64"/>
      <c r="URC7" s="64"/>
      <c r="URL7" s="64"/>
      <c r="URQ7" s="218"/>
      <c r="URR7" s="64"/>
      <c r="URS7" s="64"/>
      <c r="USB7" s="64"/>
      <c r="USG7" s="218"/>
      <c r="USH7" s="64"/>
      <c r="USI7" s="64"/>
      <c r="USR7" s="64"/>
      <c r="USW7" s="218"/>
      <c r="USX7" s="64"/>
      <c r="USY7" s="64"/>
      <c r="UTH7" s="64"/>
      <c r="UTM7" s="218"/>
      <c r="UTN7" s="64"/>
      <c r="UTO7" s="64"/>
      <c r="UTX7" s="64"/>
      <c r="UUC7" s="218"/>
      <c r="UUD7" s="64"/>
      <c r="UUE7" s="64"/>
      <c r="UUN7" s="64"/>
      <c r="UUS7" s="218"/>
      <c r="UUT7" s="64"/>
      <c r="UUU7" s="64"/>
      <c r="UVD7" s="64"/>
      <c r="UVI7" s="218"/>
      <c r="UVJ7" s="64"/>
      <c r="UVK7" s="64"/>
      <c r="UVT7" s="64"/>
      <c r="UVY7" s="218"/>
      <c r="UVZ7" s="64"/>
      <c r="UWA7" s="64"/>
      <c r="UWJ7" s="64"/>
      <c r="UWO7" s="218"/>
      <c r="UWP7" s="64"/>
      <c r="UWQ7" s="64"/>
      <c r="UWZ7" s="64"/>
      <c r="UXE7" s="218"/>
      <c r="UXF7" s="64"/>
      <c r="UXG7" s="64"/>
      <c r="UXP7" s="64"/>
      <c r="UXU7" s="218"/>
      <c r="UXV7" s="64"/>
      <c r="UXW7" s="64"/>
      <c r="UYF7" s="64"/>
      <c r="UYK7" s="218"/>
      <c r="UYL7" s="64"/>
      <c r="UYM7" s="64"/>
      <c r="UYV7" s="64"/>
      <c r="UZA7" s="218"/>
      <c r="UZB7" s="64"/>
      <c r="UZC7" s="64"/>
      <c r="UZL7" s="64"/>
      <c r="UZQ7" s="218"/>
      <c r="UZR7" s="64"/>
      <c r="UZS7" s="64"/>
      <c r="VAB7" s="64"/>
      <c r="VAG7" s="218"/>
      <c r="VAH7" s="64"/>
      <c r="VAI7" s="64"/>
      <c r="VAR7" s="64"/>
      <c r="VAW7" s="218"/>
      <c r="VAX7" s="64"/>
      <c r="VAY7" s="64"/>
      <c r="VBH7" s="64"/>
      <c r="VBM7" s="218"/>
      <c r="VBN7" s="64"/>
      <c r="VBO7" s="64"/>
      <c r="VBX7" s="64"/>
      <c r="VCC7" s="218"/>
      <c r="VCD7" s="64"/>
      <c r="VCE7" s="64"/>
      <c r="VCN7" s="64"/>
      <c r="VCS7" s="218"/>
      <c r="VCT7" s="64"/>
      <c r="VCU7" s="64"/>
      <c r="VDD7" s="64"/>
      <c r="VDI7" s="218"/>
      <c r="VDJ7" s="64"/>
      <c r="VDK7" s="64"/>
      <c r="VDT7" s="64"/>
      <c r="VDY7" s="218"/>
      <c r="VDZ7" s="64"/>
      <c r="VEA7" s="64"/>
      <c r="VEJ7" s="64"/>
      <c r="VEO7" s="218"/>
      <c r="VEP7" s="64"/>
      <c r="VEQ7" s="64"/>
      <c r="VEZ7" s="64"/>
      <c r="VFE7" s="218"/>
      <c r="VFF7" s="64"/>
      <c r="VFG7" s="64"/>
      <c r="VFP7" s="64"/>
      <c r="VFU7" s="218"/>
      <c r="VFV7" s="64"/>
      <c r="VFW7" s="64"/>
      <c r="VGF7" s="64"/>
      <c r="VGK7" s="218"/>
      <c r="VGL7" s="64"/>
      <c r="VGM7" s="64"/>
      <c r="VGV7" s="64"/>
      <c r="VHA7" s="218"/>
      <c r="VHB7" s="64"/>
      <c r="VHC7" s="64"/>
      <c r="VHL7" s="64"/>
      <c r="VHQ7" s="218"/>
      <c r="VHR7" s="64"/>
      <c r="VHS7" s="64"/>
      <c r="VIB7" s="64"/>
      <c r="VIG7" s="218"/>
      <c r="VIH7" s="64"/>
      <c r="VII7" s="64"/>
      <c r="VIR7" s="64"/>
      <c r="VIW7" s="218"/>
      <c r="VIX7" s="64"/>
      <c r="VIY7" s="64"/>
      <c r="VJH7" s="64"/>
      <c r="VJM7" s="218"/>
      <c r="VJN7" s="64"/>
      <c r="VJO7" s="64"/>
      <c r="VJX7" s="64"/>
      <c r="VKC7" s="218"/>
      <c r="VKD7" s="64"/>
      <c r="VKE7" s="64"/>
      <c r="VKN7" s="64"/>
      <c r="VKS7" s="218"/>
      <c r="VKT7" s="64"/>
      <c r="VKU7" s="64"/>
      <c r="VLD7" s="64"/>
      <c r="VLI7" s="218"/>
      <c r="VLJ7" s="64"/>
      <c r="VLK7" s="64"/>
      <c r="VLT7" s="64"/>
      <c r="VLY7" s="218"/>
      <c r="VLZ7" s="64"/>
      <c r="VMA7" s="64"/>
      <c r="VMJ7" s="64"/>
      <c r="VMO7" s="218"/>
      <c r="VMP7" s="64"/>
      <c r="VMQ7" s="64"/>
      <c r="VMZ7" s="64"/>
      <c r="VNE7" s="218"/>
      <c r="VNF7" s="64"/>
      <c r="VNG7" s="64"/>
      <c r="VNP7" s="64"/>
      <c r="VNU7" s="218"/>
      <c r="VNV7" s="64"/>
      <c r="VNW7" s="64"/>
      <c r="VOF7" s="64"/>
      <c r="VOK7" s="218"/>
      <c r="VOL7" s="64"/>
      <c r="VOM7" s="64"/>
      <c r="VOV7" s="64"/>
      <c r="VPA7" s="218"/>
      <c r="VPB7" s="64"/>
      <c r="VPC7" s="64"/>
      <c r="VPL7" s="64"/>
      <c r="VPQ7" s="218"/>
      <c r="VPR7" s="64"/>
      <c r="VPS7" s="64"/>
      <c r="VQB7" s="64"/>
      <c r="VQG7" s="218"/>
      <c r="VQH7" s="64"/>
      <c r="VQI7" s="64"/>
      <c r="VQR7" s="64"/>
      <c r="VQW7" s="218"/>
      <c r="VQX7" s="64"/>
      <c r="VQY7" s="64"/>
      <c r="VRH7" s="64"/>
      <c r="VRM7" s="218"/>
      <c r="VRN7" s="64"/>
      <c r="VRO7" s="64"/>
      <c r="VRX7" s="64"/>
      <c r="VSC7" s="218"/>
      <c r="VSD7" s="64"/>
      <c r="VSE7" s="64"/>
      <c r="VSN7" s="64"/>
      <c r="VSS7" s="218"/>
      <c r="VST7" s="64"/>
      <c r="VSU7" s="64"/>
      <c r="VTD7" s="64"/>
      <c r="VTI7" s="218"/>
      <c r="VTJ7" s="64"/>
      <c r="VTK7" s="64"/>
      <c r="VTT7" s="64"/>
      <c r="VTY7" s="218"/>
      <c r="VTZ7" s="64"/>
      <c r="VUA7" s="64"/>
      <c r="VUJ7" s="64"/>
      <c r="VUO7" s="218"/>
      <c r="VUP7" s="64"/>
      <c r="VUQ7" s="64"/>
      <c r="VUZ7" s="64"/>
      <c r="VVE7" s="218"/>
      <c r="VVF7" s="64"/>
      <c r="VVG7" s="64"/>
      <c r="VVP7" s="64"/>
      <c r="VVU7" s="218"/>
      <c r="VVV7" s="64"/>
      <c r="VVW7" s="64"/>
      <c r="VWF7" s="64"/>
      <c r="VWK7" s="218"/>
      <c r="VWL7" s="64"/>
      <c r="VWM7" s="64"/>
      <c r="VWV7" s="64"/>
      <c r="VXA7" s="218"/>
      <c r="VXB7" s="64"/>
      <c r="VXC7" s="64"/>
      <c r="VXL7" s="64"/>
      <c r="VXQ7" s="218"/>
      <c r="VXR7" s="64"/>
      <c r="VXS7" s="64"/>
      <c r="VYB7" s="64"/>
      <c r="VYG7" s="218"/>
      <c r="VYH7" s="64"/>
      <c r="VYI7" s="64"/>
      <c r="VYR7" s="64"/>
      <c r="VYW7" s="218"/>
      <c r="VYX7" s="64"/>
      <c r="VYY7" s="64"/>
      <c r="VZH7" s="64"/>
      <c r="VZM7" s="218"/>
      <c r="VZN7" s="64"/>
      <c r="VZO7" s="64"/>
      <c r="VZX7" s="64"/>
      <c r="WAC7" s="218"/>
      <c r="WAD7" s="64"/>
      <c r="WAE7" s="64"/>
      <c r="WAN7" s="64"/>
      <c r="WAS7" s="218"/>
      <c r="WAT7" s="64"/>
      <c r="WAU7" s="64"/>
      <c r="WBD7" s="64"/>
      <c r="WBI7" s="218"/>
      <c r="WBJ7" s="64"/>
      <c r="WBK7" s="64"/>
      <c r="WBT7" s="64"/>
      <c r="WBY7" s="218"/>
      <c r="WBZ7" s="64"/>
      <c r="WCA7" s="64"/>
      <c r="WCJ7" s="64"/>
      <c r="WCO7" s="218"/>
      <c r="WCP7" s="64"/>
      <c r="WCQ7" s="64"/>
      <c r="WCZ7" s="64"/>
      <c r="WDE7" s="218"/>
      <c r="WDF7" s="64"/>
      <c r="WDG7" s="64"/>
      <c r="WDP7" s="64"/>
      <c r="WDU7" s="218"/>
      <c r="WDV7" s="64"/>
      <c r="WDW7" s="64"/>
      <c r="WEF7" s="64"/>
      <c r="WEK7" s="218"/>
      <c r="WEL7" s="64"/>
      <c r="WEM7" s="64"/>
      <c r="WEV7" s="64"/>
      <c r="WFA7" s="218"/>
      <c r="WFB7" s="64"/>
      <c r="WFC7" s="64"/>
      <c r="WFL7" s="64"/>
      <c r="WFQ7" s="218"/>
      <c r="WFR7" s="64"/>
      <c r="WFS7" s="64"/>
      <c r="WGB7" s="64"/>
      <c r="WGG7" s="218"/>
      <c r="WGH7" s="64"/>
      <c r="WGI7" s="64"/>
      <c r="WGR7" s="64"/>
      <c r="WGW7" s="218"/>
      <c r="WGX7" s="64"/>
      <c r="WGY7" s="64"/>
      <c r="WHH7" s="64"/>
      <c r="WHM7" s="218"/>
      <c r="WHN7" s="64"/>
      <c r="WHO7" s="64"/>
      <c r="WHX7" s="64"/>
      <c r="WIC7" s="218"/>
      <c r="WID7" s="64"/>
      <c r="WIE7" s="64"/>
      <c r="WIN7" s="64"/>
      <c r="WIS7" s="218"/>
      <c r="WIT7" s="64"/>
      <c r="WIU7" s="64"/>
      <c r="WJD7" s="64"/>
      <c r="WJI7" s="218"/>
      <c r="WJJ7" s="64"/>
      <c r="WJK7" s="64"/>
      <c r="WJT7" s="64"/>
      <c r="WJY7" s="218"/>
      <c r="WJZ7" s="64"/>
      <c r="WKA7" s="64"/>
      <c r="WKJ7" s="64"/>
      <c r="WKO7" s="218"/>
      <c r="WKP7" s="64"/>
      <c r="WKQ7" s="64"/>
      <c r="WKZ7" s="64"/>
      <c r="WLE7" s="218"/>
      <c r="WLF7" s="64"/>
      <c r="WLG7" s="64"/>
      <c r="WLP7" s="64"/>
      <c r="WLU7" s="218"/>
      <c r="WLV7" s="64"/>
      <c r="WLW7" s="64"/>
      <c r="WMF7" s="64"/>
      <c r="WMK7" s="218"/>
      <c r="WML7" s="64"/>
      <c r="WMM7" s="64"/>
      <c r="WMV7" s="64"/>
      <c r="WNA7" s="218"/>
      <c r="WNB7" s="64"/>
      <c r="WNC7" s="64"/>
      <c r="WNL7" s="64"/>
      <c r="WNQ7" s="218"/>
      <c r="WNR7" s="64"/>
      <c r="WNS7" s="64"/>
      <c r="WOB7" s="64"/>
      <c r="WOG7" s="218"/>
      <c r="WOH7" s="64"/>
      <c r="WOI7" s="64"/>
      <c r="WOR7" s="64"/>
      <c r="WOW7" s="218"/>
      <c r="WOX7" s="64"/>
      <c r="WOY7" s="64"/>
      <c r="WPH7" s="64"/>
      <c r="WPM7" s="218"/>
      <c r="WPN7" s="64"/>
      <c r="WPO7" s="64"/>
      <c r="WPX7" s="64"/>
      <c r="WQC7" s="218"/>
      <c r="WQD7" s="64"/>
      <c r="WQE7" s="64"/>
      <c r="WQN7" s="64"/>
      <c r="WQS7" s="218"/>
      <c r="WQT7" s="64"/>
      <c r="WQU7" s="64"/>
      <c r="WRD7" s="64"/>
      <c r="WRI7" s="218"/>
      <c r="WRJ7" s="64"/>
      <c r="WRK7" s="64"/>
      <c r="WRT7" s="64"/>
      <c r="WRY7" s="218"/>
      <c r="WRZ7" s="64"/>
      <c r="WSA7" s="64"/>
      <c r="WSJ7" s="64"/>
      <c r="WSO7" s="218"/>
      <c r="WSP7" s="64"/>
      <c r="WSQ7" s="64"/>
      <c r="WSZ7" s="64"/>
      <c r="WTE7" s="218"/>
      <c r="WTF7" s="64"/>
      <c r="WTG7" s="64"/>
      <c r="WTP7" s="64"/>
      <c r="WTU7" s="218"/>
      <c r="WTV7" s="64"/>
      <c r="WTW7" s="64"/>
      <c r="WUF7" s="64"/>
      <c r="WUK7" s="218"/>
      <c r="WUL7" s="64"/>
      <c r="WUM7" s="64"/>
      <c r="WUV7" s="64"/>
      <c r="WVA7" s="218"/>
      <c r="WVB7" s="64"/>
      <c r="WVC7" s="64"/>
      <c r="WVL7" s="64"/>
      <c r="WVQ7" s="218"/>
      <c r="WVR7" s="64"/>
      <c r="WVS7" s="64"/>
      <c r="WWB7" s="64"/>
      <c r="WWG7" s="218"/>
      <c r="WWH7" s="64"/>
      <c r="WWI7" s="64"/>
      <c r="WWR7" s="64"/>
      <c r="WWW7" s="218"/>
      <c r="WWX7" s="64"/>
      <c r="WWY7" s="64"/>
      <c r="WXH7" s="64"/>
      <c r="WXM7" s="218"/>
      <c r="WXN7" s="64"/>
      <c r="WXO7" s="64"/>
      <c r="WXX7" s="64"/>
      <c r="WYC7" s="218"/>
      <c r="WYD7" s="64"/>
      <c r="WYE7" s="64"/>
      <c r="WYN7" s="64"/>
      <c r="WYS7" s="218"/>
      <c r="WYT7" s="64"/>
      <c r="WYU7" s="64"/>
      <c r="WZD7" s="64"/>
      <c r="WZI7" s="218"/>
      <c r="WZJ7" s="64"/>
      <c r="WZK7" s="64"/>
      <c r="WZT7" s="64"/>
      <c r="WZY7" s="218"/>
      <c r="WZZ7" s="64"/>
      <c r="XAA7" s="64"/>
      <c r="XAJ7" s="64"/>
      <c r="XAO7" s="218"/>
      <c r="XAP7" s="64"/>
      <c r="XAQ7" s="64"/>
      <c r="XAZ7" s="64"/>
      <c r="XBE7" s="218"/>
      <c r="XBF7" s="64"/>
      <c r="XBG7" s="64"/>
      <c r="XBP7" s="64"/>
      <c r="XBU7" s="218"/>
      <c r="XBV7" s="64"/>
      <c r="XBW7" s="64"/>
      <c r="XCF7" s="64"/>
      <c r="XCK7" s="218"/>
      <c r="XCL7" s="64"/>
      <c r="XCM7" s="64"/>
      <c r="XCV7" s="64"/>
      <c r="XDA7" s="218"/>
      <c r="XDB7" s="64"/>
      <c r="XDC7" s="64"/>
      <c r="XDL7" s="64"/>
      <c r="XDQ7" s="218"/>
      <c r="XDR7" s="64"/>
      <c r="XDS7" s="64"/>
      <c r="XEB7" s="64"/>
      <c r="XEG7" s="218"/>
      <c r="XEH7" s="64"/>
      <c r="XEI7" s="64"/>
      <c r="XER7" s="64"/>
    </row>
    <row r="8" spans="1:1019 1028:2043 2052:3067 3076:4091 4100:5115 5124:6139 6148:7163 7172:8187 8196:9211 9220:10235 10244:11259 11268:12283 12292:13307 13316:14331 14340:15355 15364:16372" ht="24.75" customHeight="1" x14ac:dyDescent="0.2">
      <c r="A8" s="218"/>
      <c r="B8" s="1763" t="s">
        <v>102</v>
      </c>
      <c r="C8" s="1764"/>
      <c r="D8" s="1765"/>
      <c r="E8" s="1765"/>
      <c r="F8" s="1765"/>
      <c r="G8" s="1765"/>
      <c r="H8" s="1766"/>
      <c r="I8" s="63"/>
      <c r="J8" s="63"/>
      <c r="K8" s="64"/>
      <c r="T8" s="64"/>
      <c r="Y8" s="218"/>
      <c r="Z8" s="64"/>
      <c r="AA8" s="64"/>
      <c r="AJ8" s="64"/>
      <c r="AO8" s="218"/>
      <c r="AP8" s="64"/>
      <c r="AQ8" s="64"/>
      <c r="AZ8" s="64"/>
      <c r="BE8" s="218"/>
      <c r="BF8" s="64"/>
      <c r="BG8" s="64"/>
      <c r="BP8" s="64"/>
      <c r="BU8" s="218"/>
      <c r="BV8" s="64"/>
      <c r="BW8" s="64"/>
      <c r="CF8" s="64"/>
      <c r="CK8" s="218"/>
      <c r="CL8" s="64"/>
      <c r="CM8" s="64"/>
      <c r="CV8" s="64"/>
      <c r="DA8" s="218"/>
      <c r="DB8" s="64"/>
      <c r="DC8" s="64"/>
      <c r="DL8" s="64"/>
      <c r="DQ8" s="218"/>
      <c r="DR8" s="64"/>
      <c r="DS8" s="64"/>
      <c r="EB8" s="64"/>
      <c r="EG8" s="218"/>
      <c r="EH8" s="64"/>
      <c r="EI8" s="64"/>
      <c r="ER8" s="64"/>
      <c r="EW8" s="218"/>
      <c r="EX8" s="64"/>
      <c r="EY8" s="64"/>
      <c r="FH8" s="64"/>
      <c r="FM8" s="218"/>
      <c r="FN8" s="64"/>
      <c r="FO8" s="64"/>
      <c r="FX8" s="64"/>
      <c r="GC8" s="218"/>
      <c r="GD8" s="64"/>
      <c r="GE8" s="64"/>
      <c r="GN8" s="64"/>
      <c r="GS8" s="218"/>
      <c r="GT8" s="64"/>
      <c r="GU8" s="64"/>
      <c r="HD8" s="64"/>
      <c r="HI8" s="218"/>
      <c r="HJ8" s="64"/>
      <c r="HK8" s="64"/>
      <c r="HT8" s="64"/>
      <c r="HY8" s="218"/>
      <c r="HZ8" s="64"/>
      <c r="IA8" s="64"/>
      <c r="IJ8" s="64"/>
      <c r="IO8" s="218"/>
      <c r="IP8" s="64"/>
      <c r="IQ8" s="64"/>
      <c r="IZ8" s="64"/>
      <c r="JE8" s="218"/>
      <c r="JF8" s="64"/>
      <c r="JG8" s="64"/>
      <c r="JP8" s="64"/>
      <c r="JU8" s="218"/>
      <c r="JV8" s="64"/>
      <c r="JW8" s="64"/>
      <c r="KF8" s="64"/>
      <c r="KK8" s="218"/>
      <c r="KL8" s="64"/>
      <c r="KM8" s="64"/>
      <c r="KV8" s="64"/>
      <c r="LA8" s="218"/>
      <c r="LB8" s="64"/>
      <c r="LC8" s="64"/>
      <c r="LL8" s="64"/>
      <c r="LQ8" s="218"/>
      <c r="LR8" s="64"/>
      <c r="LS8" s="64"/>
      <c r="MB8" s="64"/>
      <c r="MG8" s="218"/>
      <c r="MH8" s="64"/>
      <c r="MI8" s="64"/>
      <c r="MR8" s="64"/>
      <c r="MW8" s="218"/>
      <c r="MX8" s="64"/>
      <c r="MY8" s="64"/>
      <c r="NH8" s="64"/>
      <c r="NM8" s="218"/>
      <c r="NN8" s="64"/>
      <c r="NO8" s="64"/>
      <c r="NX8" s="64"/>
      <c r="OC8" s="218"/>
      <c r="OD8" s="64"/>
      <c r="OE8" s="64"/>
      <c r="ON8" s="64"/>
      <c r="OS8" s="218"/>
      <c r="OT8" s="64"/>
      <c r="OU8" s="64"/>
      <c r="PD8" s="64"/>
      <c r="PI8" s="218"/>
      <c r="PJ8" s="64"/>
      <c r="PK8" s="64"/>
      <c r="PT8" s="64"/>
      <c r="PY8" s="218"/>
      <c r="PZ8" s="64"/>
      <c r="QA8" s="64"/>
      <c r="QJ8" s="64"/>
      <c r="QO8" s="218"/>
      <c r="QP8" s="64"/>
      <c r="QQ8" s="64"/>
      <c r="QZ8" s="64"/>
      <c r="RE8" s="218"/>
      <c r="RF8" s="64"/>
      <c r="RG8" s="64"/>
      <c r="RP8" s="64"/>
      <c r="RU8" s="218"/>
      <c r="RV8" s="64"/>
      <c r="RW8" s="64"/>
      <c r="SF8" s="64"/>
      <c r="SK8" s="218"/>
      <c r="SL8" s="64"/>
      <c r="SM8" s="64"/>
      <c r="SV8" s="64"/>
      <c r="TA8" s="218"/>
      <c r="TB8" s="64"/>
      <c r="TC8" s="64"/>
      <c r="TL8" s="64"/>
      <c r="TQ8" s="218"/>
      <c r="TR8" s="64"/>
      <c r="TS8" s="64"/>
      <c r="UB8" s="64"/>
      <c r="UG8" s="218"/>
      <c r="UH8" s="64"/>
      <c r="UI8" s="64"/>
      <c r="UR8" s="64"/>
      <c r="UW8" s="218"/>
      <c r="UX8" s="64"/>
      <c r="UY8" s="64"/>
      <c r="VH8" s="64"/>
      <c r="VM8" s="218"/>
      <c r="VN8" s="64"/>
      <c r="VO8" s="64"/>
      <c r="VX8" s="64"/>
      <c r="WC8" s="218"/>
      <c r="WD8" s="64"/>
      <c r="WE8" s="64"/>
      <c r="WN8" s="64"/>
      <c r="WS8" s="218"/>
      <c r="WT8" s="64"/>
      <c r="WU8" s="64"/>
      <c r="XD8" s="64"/>
      <c r="XI8" s="218"/>
      <c r="XJ8" s="64"/>
      <c r="XK8" s="64"/>
      <c r="XT8" s="64"/>
      <c r="XY8" s="218"/>
      <c r="XZ8" s="64"/>
      <c r="YA8" s="64"/>
      <c r="YJ8" s="64"/>
      <c r="YO8" s="218"/>
      <c r="YP8" s="64"/>
      <c r="YQ8" s="64"/>
      <c r="YZ8" s="64"/>
      <c r="ZE8" s="218"/>
      <c r="ZF8" s="64"/>
      <c r="ZG8" s="64"/>
      <c r="ZP8" s="64"/>
      <c r="ZU8" s="218"/>
      <c r="ZV8" s="64"/>
      <c r="ZW8" s="64"/>
      <c r="AAF8" s="64"/>
      <c r="AAK8" s="218"/>
      <c r="AAL8" s="64"/>
      <c r="AAM8" s="64"/>
      <c r="AAV8" s="64"/>
      <c r="ABA8" s="218"/>
      <c r="ABB8" s="64"/>
      <c r="ABC8" s="64"/>
      <c r="ABL8" s="64"/>
      <c r="ABQ8" s="218"/>
      <c r="ABR8" s="64"/>
      <c r="ABS8" s="64"/>
      <c r="ACB8" s="64"/>
      <c r="ACG8" s="218"/>
      <c r="ACH8" s="64"/>
      <c r="ACI8" s="64"/>
      <c r="ACR8" s="64"/>
      <c r="ACW8" s="218"/>
      <c r="ACX8" s="64"/>
      <c r="ACY8" s="64"/>
      <c r="ADH8" s="64"/>
      <c r="ADM8" s="218"/>
      <c r="ADN8" s="64"/>
      <c r="ADO8" s="64"/>
      <c r="ADX8" s="64"/>
      <c r="AEC8" s="218"/>
      <c r="AED8" s="64"/>
      <c r="AEE8" s="64"/>
      <c r="AEN8" s="64"/>
      <c r="AES8" s="218"/>
      <c r="AET8" s="64"/>
      <c r="AEU8" s="64"/>
      <c r="AFD8" s="64"/>
      <c r="AFI8" s="218"/>
      <c r="AFJ8" s="64"/>
      <c r="AFK8" s="64"/>
      <c r="AFT8" s="64"/>
      <c r="AFY8" s="218"/>
      <c r="AFZ8" s="64"/>
      <c r="AGA8" s="64"/>
      <c r="AGJ8" s="64"/>
      <c r="AGO8" s="218"/>
      <c r="AGP8" s="64"/>
      <c r="AGQ8" s="64"/>
      <c r="AGZ8" s="64"/>
      <c r="AHE8" s="218"/>
      <c r="AHF8" s="64"/>
      <c r="AHG8" s="64"/>
      <c r="AHP8" s="64"/>
      <c r="AHU8" s="218"/>
      <c r="AHV8" s="64"/>
      <c r="AHW8" s="64"/>
      <c r="AIF8" s="64"/>
      <c r="AIK8" s="218"/>
      <c r="AIL8" s="64"/>
      <c r="AIM8" s="64"/>
      <c r="AIV8" s="64"/>
      <c r="AJA8" s="218"/>
      <c r="AJB8" s="64"/>
      <c r="AJC8" s="64"/>
      <c r="AJL8" s="64"/>
      <c r="AJQ8" s="218"/>
      <c r="AJR8" s="64"/>
      <c r="AJS8" s="64"/>
      <c r="AKB8" s="64"/>
      <c r="AKG8" s="218"/>
      <c r="AKH8" s="64"/>
      <c r="AKI8" s="64"/>
      <c r="AKR8" s="64"/>
      <c r="AKW8" s="218"/>
      <c r="AKX8" s="64"/>
      <c r="AKY8" s="64"/>
      <c r="ALH8" s="64"/>
      <c r="ALM8" s="218"/>
      <c r="ALN8" s="64"/>
      <c r="ALO8" s="64"/>
      <c r="ALX8" s="64"/>
      <c r="AMC8" s="218"/>
      <c r="AMD8" s="64"/>
      <c r="AME8" s="64"/>
      <c r="AMN8" s="64"/>
      <c r="AMS8" s="218"/>
      <c r="AMT8" s="64"/>
      <c r="AMU8" s="64"/>
      <c r="AND8" s="64"/>
      <c r="ANI8" s="218"/>
      <c r="ANJ8" s="64"/>
      <c r="ANK8" s="64"/>
      <c r="ANT8" s="64"/>
      <c r="ANY8" s="218"/>
      <c r="ANZ8" s="64"/>
      <c r="AOA8" s="64"/>
      <c r="AOJ8" s="64"/>
      <c r="AOO8" s="218"/>
      <c r="AOP8" s="64"/>
      <c r="AOQ8" s="64"/>
      <c r="AOZ8" s="64"/>
      <c r="APE8" s="218"/>
      <c r="APF8" s="64"/>
      <c r="APG8" s="64"/>
      <c r="APP8" s="64"/>
      <c r="APU8" s="218"/>
      <c r="APV8" s="64"/>
      <c r="APW8" s="64"/>
      <c r="AQF8" s="64"/>
      <c r="AQK8" s="218"/>
      <c r="AQL8" s="64"/>
      <c r="AQM8" s="64"/>
      <c r="AQV8" s="64"/>
      <c r="ARA8" s="218"/>
      <c r="ARB8" s="64"/>
      <c r="ARC8" s="64"/>
      <c r="ARL8" s="64"/>
      <c r="ARQ8" s="218"/>
      <c r="ARR8" s="64"/>
      <c r="ARS8" s="64"/>
      <c r="ASB8" s="64"/>
      <c r="ASG8" s="218"/>
      <c r="ASH8" s="64"/>
      <c r="ASI8" s="64"/>
      <c r="ASR8" s="64"/>
      <c r="ASW8" s="218"/>
      <c r="ASX8" s="64"/>
      <c r="ASY8" s="64"/>
      <c r="ATH8" s="64"/>
      <c r="ATM8" s="218"/>
      <c r="ATN8" s="64"/>
      <c r="ATO8" s="64"/>
      <c r="ATX8" s="64"/>
      <c r="AUC8" s="218"/>
      <c r="AUD8" s="64"/>
      <c r="AUE8" s="64"/>
      <c r="AUN8" s="64"/>
      <c r="AUS8" s="218"/>
      <c r="AUT8" s="64"/>
      <c r="AUU8" s="64"/>
      <c r="AVD8" s="64"/>
      <c r="AVI8" s="218"/>
      <c r="AVJ8" s="64"/>
      <c r="AVK8" s="64"/>
      <c r="AVT8" s="64"/>
      <c r="AVY8" s="218"/>
      <c r="AVZ8" s="64"/>
      <c r="AWA8" s="64"/>
      <c r="AWJ8" s="64"/>
      <c r="AWO8" s="218"/>
      <c r="AWP8" s="64"/>
      <c r="AWQ8" s="64"/>
      <c r="AWZ8" s="64"/>
      <c r="AXE8" s="218"/>
      <c r="AXF8" s="64"/>
      <c r="AXG8" s="64"/>
      <c r="AXP8" s="64"/>
      <c r="AXU8" s="218"/>
      <c r="AXV8" s="64"/>
      <c r="AXW8" s="64"/>
      <c r="AYF8" s="64"/>
      <c r="AYK8" s="218"/>
      <c r="AYL8" s="64"/>
      <c r="AYM8" s="64"/>
      <c r="AYV8" s="64"/>
      <c r="AZA8" s="218"/>
      <c r="AZB8" s="64"/>
      <c r="AZC8" s="64"/>
      <c r="AZL8" s="64"/>
      <c r="AZQ8" s="218"/>
      <c r="AZR8" s="64"/>
      <c r="AZS8" s="64"/>
      <c r="BAB8" s="64"/>
      <c r="BAG8" s="218"/>
      <c r="BAH8" s="64"/>
      <c r="BAI8" s="64"/>
      <c r="BAR8" s="64"/>
      <c r="BAW8" s="218"/>
      <c r="BAX8" s="64"/>
      <c r="BAY8" s="64"/>
      <c r="BBH8" s="64"/>
      <c r="BBM8" s="218"/>
      <c r="BBN8" s="64"/>
      <c r="BBO8" s="64"/>
      <c r="BBX8" s="64"/>
      <c r="BCC8" s="218"/>
      <c r="BCD8" s="64"/>
      <c r="BCE8" s="64"/>
      <c r="BCN8" s="64"/>
      <c r="BCS8" s="218"/>
      <c r="BCT8" s="64"/>
      <c r="BCU8" s="64"/>
      <c r="BDD8" s="64"/>
      <c r="BDI8" s="218"/>
      <c r="BDJ8" s="64"/>
      <c r="BDK8" s="64"/>
      <c r="BDT8" s="64"/>
      <c r="BDY8" s="218"/>
      <c r="BDZ8" s="64"/>
      <c r="BEA8" s="64"/>
      <c r="BEJ8" s="64"/>
      <c r="BEO8" s="218"/>
      <c r="BEP8" s="64"/>
      <c r="BEQ8" s="64"/>
      <c r="BEZ8" s="64"/>
      <c r="BFE8" s="218"/>
      <c r="BFF8" s="64"/>
      <c r="BFG8" s="64"/>
      <c r="BFP8" s="64"/>
      <c r="BFU8" s="218"/>
      <c r="BFV8" s="64"/>
      <c r="BFW8" s="64"/>
      <c r="BGF8" s="64"/>
      <c r="BGK8" s="218"/>
      <c r="BGL8" s="64"/>
      <c r="BGM8" s="64"/>
      <c r="BGV8" s="64"/>
      <c r="BHA8" s="218"/>
      <c r="BHB8" s="64"/>
      <c r="BHC8" s="64"/>
      <c r="BHL8" s="64"/>
      <c r="BHQ8" s="218"/>
      <c r="BHR8" s="64"/>
      <c r="BHS8" s="64"/>
      <c r="BIB8" s="64"/>
      <c r="BIG8" s="218"/>
      <c r="BIH8" s="64"/>
      <c r="BII8" s="64"/>
      <c r="BIR8" s="64"/>
      <c r="BIW8" s="218"/>
      <c r="BIX8" s="64"/>
      <c r="BIY8" s="64"/>
      <c r="BJH8" s="64"/>
      <c r="BJM8" s="218"/>
      <c r="BJN8" s="64"/>
      <c r="BJO8" s="64"/>
      <c r="BJX8" s="64"/>
      <c r="BKC8" s="218"/>
      <c r="BKD8" s="64"/>
      <c r="BKE8" s="64"/>
      <c r="BKN8" s="64"/>
      <c r="BKS8" s="218"/>
      <c r="BKT8" s="64"/>
      <c r="BKU8" s="64"/>
      <c r="BLD8" s="64"/>
      <c r="BLI8" s="218"/>
      <c r="BLJ8" s="64"/>
      <c r="BLK8" s="64"/>
      <c r="BLT8" s="64"/>
      <c r="BLY8" s="218"/>
      <c r="BLZ8" s="64"/>
      <c r="BMA8" s="64"/>
      <c r="BMJ8" s="64"/>
      <c r="BMO8" s="218"/>
      <c r="BMP8" s="64"/>
      <c r="BMQ8" s="64"/>
      <c r="BMZ8" s="64"/>
      <c r="BNE8" s="218"/>
      <c r="BNF8" s="64"/>
      <c r="BNG8" s="64"/>
      <c r="BNP8" s="64"/>
      <c r="BNU8" s="218"/>
      <c r="BNV8" s="64"/>
      <c r="BNW8" s="64"/>
      <c r="BOF8" s="64"/>
      <c r="BOK8" s="218"/>
      <c r="BOL8" s="64"/>
      <c r="BOM8" s="64"/>
      <c r="BOV8" s="64"/>
      <c r="BPA8" s="218"/>
      <c r="BPB8" s="64"/>
      <c r="BPC8" s="64"/>
      <c r="BPL8" s="64"/>
      <c r="BPQ8" s="218"/>
      <c r="BPR8" s="64"/>
      <c r="BPS8" s="64"/>
      <c r="BQB8" s="64"/>
      <c r="BQG8" s="218"/>
      <c r="BQH8" s="64"/>
      <c r="BQI8" s="64"/>
      <c r="BQR8" s="64"/>
      <c r="BQW8" s="218"/>
      <c r="BQX8" s="64"/>
      <c r="BQY8" s="64"/>
      <c r="BRH8" s="64"/>
      <c r="BRM8" s="218"/>
      <c r="BRN8" s="64"/>
      <c r="BRO8" s="64"/>
      <c r="BRX8" s="64"/>
      <c r="BSC8" s="218"/>
      <c r="BSD8" s="64"/>
      <c r="BSE8" s="64"/>
      <c r="BSN8" s="64"/>
      <c r="BSS8" s="218"/>
      <c r="BST8" s="64"/>
      <c r="BSU8" s="64"/>
      <c r="BTD8" s="64"/>
      <c r="BTI8" s="218"/>
      <c r="BTJ8" s="64"/>
      <c r="BTK8" s="64"/>
      <c r="BTT8" s="64"/>
      <c r="BTY8" s="218"/>
      <c r="BTZ8" s="64"/>
      <c r="BUA8" s="64"/>
      <c r="BUJ8" s="64"/>
      <c r="BUO8" s="218"/>
      <c r="BUP8" s="64"/>
      <c r="BUQ8" s="64"/>
      <c r="BUZ8" s="64"/>
      <c r="BVE8" s="218"/>
      <c r="BVF8" s="64"/>
      <c r="BVG8" s="64"/>
      <c r="BVP8" s="64"/>
      <c r="BVU8" s="218"/>
      <c r="BVV8" s="64"/>
      <c r="BVW8" s="64"/>
      <c r="BWF8" s="64"/>
      <c r="BWK8" s="218"/>
      <c r="BWL8" s="64"/>
      <c r="BWM8" s="64"/>
      <c r="BWV8" s="64"/>
      <c r="BXA8" s="218"/>
      <c r="BXB8" s="64"/>
      <c r="BXC8" s="64"/>
      <c r="BXL8" s="64"/>
      <c r="BXQ8" s="218"/>
      <c r="BXR8" s="64"/>
      <c r="BXS8" s="64"/>
      <c r="BYB8" s="64"/>
      <c r="BYG8" s="218"/>
      <c r="BYH8" s="64"/>
      <c r="BYI8" s="64"/>
      <c r="BYR8" s="64"/>
      <c r="BYW8" s="218"/>
      <c r="BYX8" s="64"/>
      <c r="BYY8" s="64"/>
      <c r="BZH8" s="64"/>
      <c r="BZM8" s="218"/>
      <c r="BZN8" s="64"/>
      <c r="BZO8" s="64"/>
      <c r="BZX8" s="64"/>
      <c r="CAC8" s="218"/>
      <c r="CAD8" s="64"/>
      <c r="CAE8" s="64"/>
      <c r="CAN8" s="64"/>
      <c r="CAS8" s="218"/>
      <c r="CAT8" s="64"/>
      <c r="CAU8" s="64"/>
      <c r="CBD8" s="64"/>
      <c r="CBI8" s="218"/>
      <c r="CBJ8" s="64"/>
      <c r="CBK8" s="64"/>
      <c r="CBT8" s="64"/>
      <c r="CBY8" s="218"/>
      <c r="CBZ8" s="64"/>
      <c r="CCA8" s="64"/>
      <c r="CCJ8" s="64"/>
      <c r="CCO8" s="218"/>
      <c r="CCP8" s="64"/>
      <c r="CCQ8" s="64"/>
      <c r="CCZ8" s="64"/>
      <c r="CDE8" s="218"/>
      <c r="CDF8" s="64"/>
      <c r="CDG8" s="64"/>
      <c r="CDP8" s="64"/>
      <c r="CDU8" s="218"/>
      <c r="CDV8" s="64"/>
      <c r="CDW8" s="64"/>
      <c r="CEF8" s="64"/>
      <c r="CEK8" s="218"/>
      <c r="CEL8" s="64"/>
      <c r="CEM8" s="64"/>
      <c r="CEV8" s="64"/>
      <c r="CFA8" s="218"/>
      <c r="CFB8" s="64"/>
      <c r="CFC8" s="64"/>
      <c r="CFL8" s="64"/>
      <c r="CFQ8" s="218"/>
      <c r="CFR8" s="64"/>
      <c r="CFS8" s="64"/>
      <c r="CGB8" s="64"/>
      <c r="CGG8" s="218"/>
      <c r="CGH8" s="64"/>
      <c r="CGI8" s="64"/>
      <c r="CGR8" s="64"/>
      <c r="CGW8" s="218"/>
      <c r="CGX8" s="64"/>
      <c r="CGY8" s="64"/>
      <c r="CHH8" s="64"/>
      <c r="CHM8" s="218"/>
      <c r="CHN8" s="64"/>
      <c r="CHO8" s="64"/>
      <c r="CHX8" s="64"/>
      <c r="CIC8" s="218"/>
      <c r="CID8" s="64"/>
      <c r="CIE8" s="64"/>
      <c r="CIN8" s="64"/>
      <c r="CIS8" s="218"/>
      <c r="CIT8" s="64"/>
      <c r="CIU8" s="64"/>
      <c r="CJD8" s="64"/>
      <c r="CJI8" s="218"/>
      <c r="CJJ8" s="64"/>
      <c r="CJK8" s="64"/>
      <c r="CJT8" s="64"/>
      <c r="CJY8" s="218"/>
      <c r="CJZ8" s="64"/>
      <c r="CKA8" s="64"/>
      <c r="CKJ8" s="64"/>
      <c r="CKO8" s="218"/>
      <c r="CKP8" s="64"/>
      <c r="CKQ8" s="64"/>
      <c r="CKZ8" s="64"/>
      <c r="CLE8" s="218"/>
      <c r="CLF8" s="64"/>
      <c r="CLG8" s="64"/>
      <c r="CLP8" s="64"/>
      <c r="CLU8" s="218"/>
      <c r="CLV8" s="64"/>
      <c r="CLW8" s="64"/>
      <c r="CMF8" s="64"/>
      <c r="CMK8" s="218"/>
      <c r="CML8" s="64"/>
      <c r="CMM8" s="64"/>
      <c r="CMV8" s="64"/>
      <c r="CNA8" s="218"/>
      <c r="CNB8" s="64"/>
      <c r="CNC8" s="64"/>
      <c r="CNL8" s="64"/>
      <c r="CNQ8" s="218"/>
      <c r="CNR8" s="64"/>
      <c r="CNS8" s="64"/>
      <c r="COB8" s="64"/>
      <c r="COG8" s="218"/>
      <c r="COH8" s="64"/>
      <c r="COI8" s="64"/>
      <c r="COR8" s="64"/>
      <c r="COW8" s="218"/>
      <c r="COX8" s="64"/>
      <c r="COY8" s="64"/>
      <c r="CPH8" s="64"/>
      <c r="CPM8" s="218"/>
      <c r="CPN8" s="64"/>
      <c r="CPO8" s="64"/>
      <c r="CPX8" s="64"/>
      <c r="CQC8" s="218"/>
      <c r="CQD8" s="64"/>
      <c r="CQE8" s="64"/>
      <c r="CQN8" s="64"/>
      <c r="CQS8" s="218"/>
      <c r="CQT8" s="64"/>
      <c r="CQU8" s="64"/>
      <c r="CRD8" s="64"/>
      <c r="CRI8" s="218"/>
      <c r="CRJ8" s="64"/>
      <c r="CRK8" s="64"/>
      <c r="CRT8" s="64"/>
      <c r="CRY8" s="218"/>
      <c r="CRZ8" s="64"/>
      <c r="CSA8" s="64"/>
      <c r="CSJ8" s="64"/>
      <c r="CSO8" s="218"/>
      <c r="CSP8" s="64"/>
      <c r="CSQ8" s="64"/>
      <c r="CSZ8" s="64"/>
      <c r="CTE8" s="218"/>
      <c r="CTF8" s="64"/>
      <c r="CTG8" s="64"/>
      <c r="CTP8" s="64"/>
      <c r="CTU8" s="218"/>
      <c r="CTV8" s="64"/>
      <c r="CTW8" s="64"/>
      <c r="CUF8" s="64"/>
      <c r="CUK8" s="218"/>
      <c r="CUL8" s="64"/>
      <c r="CUM8" s="64"/>
      <c r="CUV8" s="64"/>
      <c r="CVA8" s="218"/>
      <c r="CVB8" s="64"/>
      <c r="CVC8" s="64"/>
      <c r="CVL8" s="64"/>
      <c r="CVQ8" s="218"/>
      <c r="CVR8" s="64"/>
      <c r="CVS8" s="64"/>
      <c r="CWB8" s="64"/>
      <c r="CWG8" s="218"/>
      <c r="CWH8" s="64"/>
      <c r="CWI8" s="64"/>
      <c r="CWR8" s="64"/>
      <c r="CWW8" s="218"/>
      <c r="CWX8" s="64"/>
      <c r="CWY8" s="64"/>
      <c r="CXH8" s="64"/>
      <c r="CXM8" s="218"/>
      <c r="CXN8" s="64"/>
      <c r="CXO8" s="64"/>
      <c r="CXX8" s="64"/>
      <c r="CYC8" s="218"/>
      <c r="CYD8" s="64"/>
      <c r="CYE8" s="64"/>
      <c r="CYN8" s="64"/>
      <c r="CYS8" s="218"/>
      <c r="CYT8" s="64"/>
      <c r="CYU8" s="64"/>
      <c r="CZD8" s="64"/>
      <c r="CZI8" s="218"/>
      <c r="CZJ8" s="64"/>
      <c r="CZK8" s="64"/>
      <c r="CZT8" s="64"/>
      <c r="CZY8" s="218"/>
      <c r="CZZ8" s="64"/>
      <c r="DAA8" s="64"/>
      <c r="DAJ8" s="64"/>
      <c r="DAO8" s="218"/>
      <c r="DAP8" s="64"/>
      <c r="DAQ8" s="64"/>
      <c r="DAZ8" s="64"/>
      <c r="DBE8" s="218"/>
      <c r="DBF8" s="64"/>
      <c r="DBG8" s="64"/>
      <c r="DBP8" s="64"/>
      <c r="DBU8" s="218"/>
      <c r="DBV8" s="64"/>
      <c r="DBW8" s="64"/>
      <c r="DCF8" s="64"/>
      <c r="DCK8" s="218"/>
      <c r="DCL8" s="64"/>
      <c r="DCM8" s="64"/>
      <c r="DCV8" s="64"/>
      <c r="DDA8" s="218"/>
      <c r="DDB8" s="64"/>
      <c r="DDC8" s="64"/>
      <c r="DDL8" s="64"/>
      <c r="DDQ8" s="218"/>
      <c r="DDR8" s="64"/>
      <c r="DDS8" s="64"/>
      <c r="DEB8" s="64"/>
      <c r="DEG8" s="218"/>
      <c r="DEH8" s="64"/>
      <c r="DEI8" s="64"/>
      <c r="DER8" s="64"/>
      <c r="DEW8" s="218"/>
      <c r="DEX8" s="64"/>
      <c r="DEY8" s="64"/>
      <c r="DFH8" s="64"/>
      <c r="DFM8" s="218"/>
      <c r="DFN8" s="64"/>
      <c r="DFO8" s="64"/>
      <c r="DFX8" s="64"/>
      <c r="DGC8" s="218"/>
      <c r="DGD8" s="64"/>
      <c r="DGE8" s="64"/>
      <c r="DGN8" s="64"/>
      <c r="DGS8" s="218"/>
      <c r="DGT8" s="64"/>
      <c r="DGU8" s="64"/>
      <c r="DHD8" s="64"/>
      <c r="DHI8" s="218"/>
      <c r="DHJ8" s="64"/>
      <c r="DHK8" s="64"/>
      <c r="DHT8" s="64"/>
      <c r="DHY8" s="218"/>
      <c r="DHZ8" s="64"/>
      <c r="DIA8" s="64"/>
      <c r="DIJ8" s="64"/>
      <c r="DIO8" s="218"/>
      <c r="DIP8" s="64"/>
      <c r="DIQ8" s="64"/>
      <c r="DIZ8" s="64"/>
      <c r="DJE8" s="218"/>
      <c r="DJF8" s="64"/>
      <c r="DJG8" s="64"/>
      <c r="DJP8" s="64"/>
      <c r="DJU8" s="218"/>
      <c r="DJV8" s="64"/>
      <c r="DJW8" s="64"/>
      <c r="DKF8" s="64"/>
      <c r="DKK8" s="218"/>
      <c r="DKL8" s="64"/>
      <c r="DKM8" s="64"/>
      <c r="DKV8" s="64"/>
      <c r="DLA8" s="218"/>
      <c r="DLB8" s="64"/>
      <c r="DLC8" s="64"/>
      <c r="DLL8" s="64"/>
      <c r="DLQ8" s="218"/>
      <c r="DLR8" s="64"/>
      <c r="DLS8" s="64"/>
      <c r="DMB8" s="64"/>
      <c r="DMG8" s="218"/>
      <c r="DMH8" s="64"/>
      <c r="DMI8" s="64"/>
      <c r="DMR8" s="64"/>
      <c r="DMW8" s="218"/>
      <c r="DMX8" s="64"/>
      <c r="DMY8" s="64"/>
      <c r="DNH8" s="64"/>
      <c r="DNM8" s="218"/>
      <c r="DNN8" s="64"/>
      <c r="DNO8" s="64"/>
      <c r="DNX8" s="64"/>
      <c r="DOC8" s="218"/>
      <c r="DOD8" s="64"/>
      <c r="DOE8" s="64"/>
      <c r="DON8" s="64"/>
      <c r="DOS8" s="218"/>
      <c r="DOT8" s="64"/>
      <c r="DOU8" s="64"/>
      <c r="DPD8" s="64"/>
      <c r="DPI8" s="218"/>
      <c r="DPJ8" s="64"/>
      <c r="DPK8" s="64"/>
      <c r="DPT8" s="64"/>
      <c r="DPY8" s="218"/>
      <c r="DPZ8" s="64"/>
      <c r="DQA8" s="64"/>
      <c r="DQJ8" s="64"/>
      <c r="DQO8" s="218"/>
      <c r="DQP8" s="64"/>
      <c r="DQQ8" s="64"/>
      <c r="DQZ8" s="64"/>
      <c r="DRE8" s="218"/>
      <c r="DRF8" s="64"/>
      <c r="DRG8" s="64"/>
      <c r="DRP8" s="64"/>
      <c r="DRU8" s="218"/>
      <c r="DRV8" s="64"/>
      <c r="DRW8" s="64"/>
      <c r="DSF8" s="64"/>
      <c r="DSK8" s="218"/>
      <c r="DSL8" s="64"/>
      <c r="DSM8" s="64"/>
      <c r="DSV8" s="64"/>
      <c r="DTA8" s="218"/>
      <c r="DTB8" s="64"/>
      <c r="DTC8" s="64"/>
      <c r="DTL8" s="64"/>
      <c r="DTQ8" s="218"/>
      <c r="DTR8" s="64"/>
      <c r="DTS8" s="64"/>
      <c r="DUB8" s="64"/>
      <c r="DUG8" s="218"/>
      <c r="DUH8" s="64"/>
      <c r="DUI8" s="64"/>
      <c r="DUR8" s="64"/>
      <c r="DUW8" s="218"/>
      <c r="DUX8" s="64"/>
      <c r="DUY8" s="64"/>
      <c r="DVH8" s="64"/>
      <c r="DVM8" s="218"/>
      <c r="DVN8" s="64"/>
      <c r="DVO8" s="64"/>
      <c r="DVX8" s="64"/>
      <c r="DWC8" s="218"/>
      <c r="DWD8" s="64"/>
      <c r="DWE8" s="64"/>
      <c r="DWN8" s="64"/>
      <c r="DWS8" s="218"/>
      <c r="DWT8" s="64"/>
      <c r="DWU8" s="64"/>
      <c r="DXD8" s="64"/>
      <c r="DXI8" s="218"/>
      <c r="DXJ8" s="64"/>
      <c r="DXK8" s="64"/>
      <c r="DXT8" s="64"/>
      <c r="DXY8" s="218"/>
      <c r="DXZ8" s="64"/>
      <c r="DYA8" s="64"/>
      <c r="DYJ8" s="64"/>
      <c r="DYO8" s="218"/>
      <c r="DYP8" s="64"/>
      <c r="DYQ8" s="64"/>
      <c r="DYZ8" s="64"/>
      <c r="DZE8" s="218"/>
      <c r="DZF8" s="64"/>
      <c r="DZG8" s="64"/>
      <c r="DZP8" s="64"/>
      <c r="DZU8" s="218"/>
      <c r="DZV8" s="64"/>
      <c r="DZW8" s="64"/>
      <c r="EAF8" s="64"/>
      <c r="EAK8" s="218"/>
      <c r="EAL8" s="64"/>
      <c r="EAM8" s="64"/>
      <c r="EAV8" s="64"/>
      <c r="EBA8" s="218"/>
      <c r="EBB8" s="64"/>
      <c r="EBC8" s="64"/>
      <c r="EBL8" s="64"/>
      <c r="EBQ8" s="218"/>
      <c r="EBR8" s="64"/>
      <c r="EBS8" s="64"/>
      <c r="ECB8" s="64"/>
      <c r="ECG8" s="218"/>
      <c r="ECH8" s="64"/>
      <c r="ECI8" s="64"/>
      <c r="ECR8" s="64"/>
      <c r="ECW8" s="218"/>
      <c r="ECX8" s="64"/>
      <c r="ECY8" s="64"/>
      <c r="EDH8" s="64"/>
      <c r="EDM8" s="218"/>
      <c r="EDN8" s="64"/>
      <c r="EDO8" s="64"/>
      <c r="EDX8" s="64"/>
      <c r="EEC8" s="218"/>
      <c r="EED8" s="64"/>
      <c r="EEE8" s="64"/>
      <c r="EEN8" s="64"/>
      <c r="EES8" s="218"/>
      <c r="EET8" s="64"/>
      <c r="EEU8" s="64"/>
      <c r="EFD8" s="64"/>
      <c r="EFI8" s="218"/>
      <c r="EFJ8" s="64"/>
      <c r="EFK8" s="64"/>
      <c r="EFT8" s="64"/>
      <c r="EFY8" s="218"/>
      <c r="EFZ8" s="64"/>
      <c r="EGA8" s="64"/>
      <c r="EGJ8" s="64"/>
      <c r="EGO8" s="218"/>
      <c r="EGP8" s="64"/>
      <c r="EGQ8" s="64"/>
      <c r="EGZ8" s="64"/>
      <c r="EHE8" s="218"/>
      <c r="EHF8" s="64"/>
      <c r="EHG8" s="64"/>
      <c r="EHP8" s="64"/>
      <c r="EHU8" s="218"/>
      <c r="EHV8" s="64"/>
      <c r="EHW8" s="64"/>
      <c r="EIF8" s="64"/>
      <c r="EIK8" s="218"/>
      <c r="EIL8" s="64"/>
      <c r="EIM8" s="64"/>
      <c r="EIV8" s="64"/>
      <c r="EJA8" s="218"/>
      <c r="EJB8" s="64"/>
      <c r="EJC8" s="64"/>
      <c r="EJL8" s="64"/>
      <c r="EJQ8" s="218"/>
      <c r="EJR8" s="64"/>
      <c r="EJS8" s="64"/>
      <c r="EKB8" s="64"/>
      <c r="EKG8" s="218"/>
      <c r="EKH8" s="64"/>
      <c r="EKI8" s="64"/>
      <c r="EKR8" s="64"/>
      <c r="EKW8" s="218"/>
      <c r="EKX8" s="64"/>
      <c r="EKY8" s="64"/>
      <c r="ELH8" s="64"/>
      <c r="ELM8" s="218"/>
      <c r="ELN8" s="64"/>
      <c r="ELO8" s="64"/>
      <c r="ELX8" s="64"/>
      <c r="EMC8" s="218"/>
      <c r="EMD8" s="64"/>
      <c r="EME8" s="64"/>
      <c r="EMN8" s="64"/>
      <c r="EMS8" s="218"/>
      <c r="EMT8" s="64"/>
      <c r="EMU8" s="64"/>
      <c r="END8" s="64"/>
      <c r="ENI8" s="218"/>
      <c r="ENJ8" s="64"/>
      <c r="ENK8" s="64"/>
      <c r="ENT8" s="64"/>
      <c r="ENY8" s="218"/>
      <c r="ENZ8" s="64"/>
      <c r="EOA8" s="64"/>
      <c r="EOJ8" s="64"/>
      <c r="EOO8" s="218"/>
      <c r="EOP8" s="64"/>
      <c r="EOQ8" s="64"/>
      <c r="EOZ8" s="64"/>
      <c r="EPE8" s="218"/>
      <c r="EPF8" s="64"/>
      <c r="EPG8" s="64"/>
      <c r="EPP8" s="64"/>
      <c r="EPU8" s="218"/>
      <c r="EPV8" s="64"/>
      <c r="EPW8" s="64"/>
      <c r="EQF8" s="64"/>
      <c r="EQK8" s="218"/>
      <c r="EQL8" s="64"/>
      <c r="EQM8" s="64"/>
      <c r="EQV8" s="64"/>
      <c r="ERA8" s="218"/>
      <c r="ERB8" s="64"/>
      <c r="ERC8" s="64"/>
      <c r="ERL8" s="64"/>
      <c r="ERQ8" s="218"/>
      <c r="ERR8" s="64"/>
      <c r="ERS8" s="64"/>
      <c r="ESB8" s="64"/>
      <c r="ESG8" s="218"/>
      <c r="ESH8" s="64"/>
      <c r="ESI8" s="64"/>
      <c r="ESR8" s="64"/>
      <c r="ESW8" s="218"/>
      <c r="ESX8" s="64"/>
      <c r="ESY8" s="64"/>
      <c r="ETH8" s="64"/>
      <c r="ETM8" s="218"/>
      <c r="ETN8" s="64"/>
      <c r="ETO8" s="64"/>
      <c r="ETX8" s="64"/>
      <c r="EUC8" s="218"/>
      <c r="EUD8" s="64"/>
      <c r="EUE8" s="64"/>
      <c r="EUN8" s="64"/>
      <c r="EUS8" s="218"/>
      <c r="EUT8" s="64"/>
      <c r="EUU8" s="64"/>
      <c r="EVD8" s="64"/>
      <c r="EVI8" s="218"/>
      <c r="EVJ8" s="64"/>
      <c r="EVK8" s="64"/>
      <c r="EVT8" s="64"/>
      <c r="EVY8" s="218"/>
      <c r="EVZ8" s="64"/>
      <c r="EWA8" s="64"/>
      <c r="EWJ8" s="64"/>
      <c r="EWO8" s="218"/>
      <c r="EWP8" s="64"/>
      <c r="EWQ8" s="64"/>
      <c r="EWZ8" s="64"/>
      <c r="EXE8" s="218"/>
      <c r="EXF8" s="64"/>
      <c r="EXG8" s="64"/>
      <c r="EXP8" s="64"/>
      <c r="EXU8" s="218"/>
      <c r="EXV8" s="64"/>
      <c r="EXW8" s="64"/>
      <c r="EYF8" s="64"/>
      <c r="EYK8" s="218"/>
      <c r="EYL8" s="64"/>
      <c r="EYM8" s="64"/>
      <c r="EYV8" s="64"/>
      <c r="EZA8" s="218"/>
      <c r="EZB8" s="64"/>
      <c r="EZC8" s="64"/>
      <c r="EZL8" s="64"/>
      <c r="EZQ8" s="218"/>
      <c r="EZR8" s="64"/>
      <c r="EZS8" s="64"/>
      <c r="FAB8" s="64"/>
      <c r="FAG8" s="218"/>
      <c r="FAH8" s="64"/>
      <c r="FAI8" s="64"/>
      <c r="FAR8" s="64"/>
      <c r="FAW8" s="218"/>
      <c r="FAX8" s="64"/>
      <c r="FAY8" s="64"/>
      <c r="FBH8" s="64"/>
      <c r="FBM8" s="218"/>
      <c r="FBN8" s="64"/>
      <c r="FBO8" s="64"/>
      <c r="FBX8" s="64"/>
      <c r="FCC8" s="218"/>
      <c r="FCD8" s="64"/>
      <c r="FCE8" s="64"/>
      <c r="FCN8" s="64"/>
      <c r="FCS8" s="218"/>
      <c r="FCT8" s="64"/>
      <c r="FCU8" s="64"/>
      <c r="FDD8" s="64"/>
      <c r="FDI8" s="218"/>
      <c r="FDJ8" s="64"/>
      <c r="FDK8" s="64"/>
      <c r="FDT8" s="64"/>
      <c r="FDY8" s="218"/>
      <c r="FDZ8" s="64"/>
      <c r="FEA8" s="64"/>
      <c r="FEJ8" s="64"/>
      <c r="FEO8" s="218"/>
      <c r="FEP8" s="64"/>
      <c r="FEQ8" s="64"/>
      <c r="FEZ8" s="64"/>
      <c r="FFE8" s="218"/>
      <c r="FFF8" s="64"/>
      <c r="FFG8" s="64"/>
      <c r="FFP8" s="64"/>
      <c r="FFU8" s="218"/>
      <c r="FFV8" s="64"/>
      <c r="FFW8" s="64"/>
      <c r="FGF8" s="64"/>
      <c r="FGK8" s="218"/>
      <c r="FGL8" s="64"/>
      <c r="FGM8" s="64"/>
      <c r="FGV8" s="64"/>
      <c r="FHA8" s="218"/>
      <c r="FHB8" s="64"/>
      <c r="FHC8" s="64"/>
      <c r="FHL8" s="64"/>
      <c r="FHQ8" s="218"/>
      <c r="FHR8" s="64"/>
      <c r="FHS8" s="64"/>
      <c r="FIB8" s="64"/>
      <c r="FIG8" s="218"/>
      <c r="FIH8" s="64"/>
      <c r="FII8" s="64"/>
      <c r="FIR8" s="64"/>
      <c r="FIW8" s="218"/>
      <c r="FIX8" s="64"/>
      <c r="FIY8" s="64"/>
      <c r="FJH8" s="64"/>
      <c r="FJM8" s="218"/>
      <c r="FJN8" s="64"/>
      <c r="FJO8" s="64"/>
      <c r="FJX8" s="64"/>
      <c r="FKC8" s="218"/>
      <c r="FKD8" s="64"/>
      <c r="FKE8" s="64"/>
      <c r="FKN8" s="64"/>
      <c r="FKS8" s="218"/>
      <c r="FKT8" s="64"/>
      <c r="FKU8" s="64"/>
      <c r="FLD8" s="64"/>
      <c r="FLI8" s="218"/>
      <c r="FLJ8" s="64"/>
      <c r="FLK8" s="64"/>
      <c r="FLT8" s="64"/>
      <c r="FLY8" s="218"/>
      <c r="FLZ8" s="64"/>
      <c r="FMA8" s="64"/>
      <c r="FMJ8" s="64"/>
      <c r="FMO8" s="218"/>
      <c r="FMP8" s="64"/>
      <c r="FMQ8" s="64"/>
      <c r="FMZ8" s="64"/>
      <c r="FNE8" s="218"/>
      <c r="FNF8" s="64"/>
      <c r="FNG8" s="64"/>
      <c r="FNP8" s="64"/>
      <c r="FNU8" s="218"/>
      <c r="FNV8" s="64"/>
      <c r="FNW8" s="64"/>
      <c r="FOF8" s="64"/>
      <c r="FOK8" s="218"/>
      <c r="FOL8" s="64"/>
      <c r="FOM8" s="64"/>
      <c r="FOV8" s="64"/>
      <c r="FPA8" s="218"/>
      <c r="FPB8" s="64"/>
      <c r="FPC8" s="64"/>
      <c r="FPL8" s="64"/>
      <c r="FPQ8" s="218"/>
      <c r="FPR8" s="64"/>
      <c r="FPS8" s="64"/>
      <c r="FQB8" s="64"/>
      <c r="FQG8" s="218"/>
      <c r="FQH8" s="64"/>
      <c r="FQI8" s="64"/>
      <c r="FQR8" s="64"/>
      <c r="FQW8" s="218"/>
      <c r="FQX8" s="64"/>
      <c r="FQY8" s="64"/>
      <c r="FRH8" s="64"/>
      <c r="FRM8" s="218"/>
      <c r="FRN8" s="64"/>
      <c r="FRO8" s="64"/>
      <c r="FRX8" s="64"/>
      <c r="FSC8" s="218"/>
      <c r="FSD8" s="64"/>
      <c r="FSE8" s="64"/>
      <c r="FSN8" s="64"/>
      <c r="FSS8" s="218"/>
      <c r="FST8" s="64"/>
      <c r="FSU8" s="64"/>
      <c r="FTD8" s="64"/>
      <c r="FTI8" s="218"/>
      <c r="FTJ8" s="64"/>
      <c r="FTK8" s="64"/>
      <c r="FTT8" s="64"/>
      <c r="FTY8" s="218"/>
      <c r="FTZ8" s="64"/>
      <c r="FUA8" s="64"/>
      <c r="FUJ8" s="64"/>
      <c r="FUO8" s="218"/>
      <c r="FUP8" s="64"/>
      <c r="FUQ8" s="64"/>
      <c r="FUZ8" s="64"/>
      <c r="FVE8" s="218"/>
      <c r="FVF8" s="64"/>
      <c r="FVG8" s="64"/>
      <c r="FVP8" s="64"/>
      <c r="FVU8" s="218"/>
      <c r="FVV8" s="64"/>
      <c r="FVW8" s="64"/>
      <c r="FWF8" s="64"/>
      <c r="FWK8" s="218"/>
      <c r="FWL8" s="64"/>
      <c r="FWM8" s="64"/>
      <c r="FWV8" s="64"/>
      <c r="FXA8" s="218"/>
      <c r="FXB8" s="64"/>
      <c r="FXC8" s="64"/>
      <c r="FXL8" s="64"/>
      <c r="FXQ8" s="218"/>
      <c r="FXR8" s="64"/>
      <c r="FXS8" s="64"/>
      <c r="FYB8" s="64"/>
      <c r="FYG8" s="218"/>
      <c r="FYH8" s="64"/>
      <c r="FYI8" s="64"/>
      <c r="FYR8" s="64"/>
      <c r="FYW8" s="218"/>
      <c r="FYX8" s="64"/>
      <c r="FYY8" s="64"/>
      <c r="FZH8" s="64"/>
      <c r="FZM8" s="218"/>
      <c r="FZN8" s="64"/>
      <c r="FZO8" s="64"/>
      <c r="FZX8" s="64"/>
      <c r="GAC8" s="218"/>
      <c r="GAD8" s="64"/>
      <c r="GAE8" s="64"/>
      <c r="GAN8" s="64"/>
      <c r="GAS8" s="218"/>
      <c r="GAT8" s="64"/>
      <c r="GAU8" s="64"/>
      <c r="GBD8" s="64"/>
      <c r="GBI8" s="218"/>
      <c r="GBJ8" s="64"/>
      <c r="GBK8" s="64"/>
      <c r="GBT8" s="64"/>
      <c r="GBY8" s="218"/>
      <c r="GBZ8" s="64"/>
      <c r="GCA8" s="64"/>
      <c r="GCJ8" s="64"/>
      <c r="GCO8" s="218"/>
      <c r="GCP8" s="64"/>
      <c r="GCQ8" s="64"/>
      <c r="GCZ8" s="64"/>
      <c r="GDE8" s="218"/>
      <c r="GDF8" s="64"/>
      <c r="GDG8" s="64"/>
      <c r="GDP8" s="64"/>
      <c r="GDU8" s="218"/>
      <c r="GDV8" s="64"/>
      <c r="GDW8" s="64"/>
      <c r="GEF8" s="64"/>
      <c r="GEK8" s="218"/>
      <c r="GEL8" s="64"/>
      <c r="GEM8" s="64"/>
      <c r="GEV8" s="64"/>
      <c r="GFA8" s="218"/>
      <c r="GFB8" s="64"/>
      <c r="GFC8" s="64"/>
      <c r="GFL8" s="64"/>
      <c r="GFQ8" s="218"/>
      <c r="GFR8" s="64"/>
      <c r="GFS8" s="64"/>
      <c r="GGB8" s="64"/>
      <c r="GGG8" s="218"/>
      <c r="GGH8" s="64"/>
      <c r="GGI8" s="64"/>
      <c r="GGR8" s="64"/>
      <c r="GGW8" s="218"/>
      <c r="GGX8" s="64"/>
      <c r="GGY8" s="64"/>
      <c r="GHH8" s="64"/>
      <c r="GHM8" s="218"/>
      <c r="GHN8" s="64"/>
      <c r="GHO8" s="64"/>
      <c r="GHX8" s="64"/>
      <c r="GIC8" s="218"/>
      <c r="GID8" s="64"/>
      <c r="GIE8" s="64"/>
      <c r="GIN8" s="64"/>
      <c r="GIS8" s="218"/>
      <c r="GIT8" s="64"/>
      <c r="GIU8" s="64"/>
      <c r="GJD8" s="64"/>
      <c r="GJI8" s="218"/>
      <c r="GJJ8" s="64"/>
      <c r="GJK8" s="64"/>
      <c r="GJT8" s="64"/>
      <c r="GJY8" s="218"/>
      <c r="GJZ8" s="64"/>
      <c r="GKA8" s="64"/>
      <c r="GKJ8" s="64"/>
      <c r="GKO8" s="218"/>
      <c r="GKP8" s="64"/>
      <c r="GKQ8" s="64"/>
      <c r="GKZ8" s="64"/>
      <c r="GLE8" s="218"/>
      <c r="GLF8" s="64"/>
      <c r="GLG8" s="64"/>
      <c r="GLP8" s="64"/>
      <c r="GLU8" s="218"/>
      <c r="GLV8" s="64"/>
      <c r="GLW8" s="64"/>
      <c r="GMF8" s="64"/>
      <c r="GMK8" s="218"/>
      <c r="GML8" s="64"/>
      <c r="GMM8" s="64"/>
      <c r="GMV8" s="64"/>
      <c r="GNA8" s="218"/>
      <c r="GNB8" s="64"/>
      <c r="GNC8" s="64"/>
      <c r="GNL8" s="64"/>
      <c r="GNQ8" s="218"/>
      <c r="GNR8" s="64"/>
      <c r="GNS8" s="64"/>
      <c r="GOB8" s="64"/>
      <c r="GOG8" s="218"/>
      <c r="GOH8" s="64"/>
      <c r="GOI8" s="64"/>
      <c r="GOR8" s="64"/>
      <c r="GOW8" s="218"/>
      <c r="GOX8" s="64"/>
      <c r="GOY8" s="64"/>
      <c r="GPH8" s="64"/>
      <c r="GPM8" s="218"/>
      <c r="GPN8" s="64"/>
      <c r="GPO8" s="64"/>
      <c r="GPX8" s="64"/>
      <c r="GQC8" s="218"/>
      <c r="GQD8" s="64"/>
      <c r="GQE8" s="64"/>
      <c r="GQN8" s="64"/>
      <c r="GQS8" s="218"/>
      <c r="GQT8" s="64"/>
      <c r="GQU8" s="64"/>
      <c r="GRD8" s="64"/>
      <c r="GRI8" s="218"/>
      <c r="GRJ8" s="64"/>
      <c r="GRK8" s="64"/>
      <c r="GRT8" s="64"/>
      <c r="GRY8" s="218"/>
      <c r="GRZ8" s="64"/>
      <c r="GSA8" s="64"/>
      <c r="GSJ8" s="64"/>
      <c r="GSO8" s="218"/>
      <c r="GSP8" s="64"/>
      <c r="GSQ8" s="64"/>
      <c r="GSZ8" s="64"/>
      <c r="GTE8" s="218"/>
      <c r="GTF8" s="64"/>
      <c r="GTG8" s="64"/>
      <c r="GTP8" s="64"/>
      <c r="GTU8" s="218"/>
      <c r="GTV8" s="64"/>
      <c r="GTW8" s="64"/>
      <c r="GUF8" s="64"/>
      <c r="GUK8" s="218"/>
      <c r="GUL8" s="64"/>
      <c r="GUM8" s="64"/>
      <c r="GUV8" s="64"/>
      <c r="GVA8" s="218"/>
      <c r="GVB8" s="64"/>
      <c r="GVC8" s="64"/>
      <c r="GVL8" s="64"/>
      <c r="GVQ8" s="218"/>
      <c r="GVR8" s="64"/>
      <c r="GVS8" s="64"/>
      <c r="GWB8" s="64"/>
      <c r="GWG8" s="218"/>
      <c r="GWH8" s="64"/>
      <c r="GWI8" s="64"/>
      <c r="GWR8" s="64"/>
      <c r="GWW8" s="218"/>
      <c r="GWX8" s="64"/>
      <c r="GWY8" s="64"/>
      <c r="GXH8" s="64"/>
      <c r="GXM8" s="218"/>
      <c r="GXN8" s="64"/>
      <c r="GXO8" s="64"/>
      <c r="GXX8" s="64"/>
      <c r="GYC8" s="218"/>
      <c r="GYD8" s="64"/>
      <c r="GYE8" s="64"/>
      <c r="GYN8" s="64"/>
      <c r="GYS8" s="218"/>
      <c r="GYT8" s="64"/>
      <c r="GYU8" s="64"/>
      <c r="GZD8" s="64"/>
      <c r="GZI8" s="218"/>
      <c r="GZJ8" s="64"/>
      <c r="GZK8" s="64"/>
      <c r="GZT8" s="64"/>
      <c r="GZY8" s="218"/>
      <c r="GZZ8" s="64"/>
      <c r="HAA8" s="64"/>
      <c r="HAJ8" s="64"/>
      <c r="HAO8" s="218"/>
      <c r="HAP8" s="64"/>
      <c r="HAQ8" s="64"/>
      <c r="HAZ8" s="64"/>
      <c r="HBE8" s="218"/>
      <c r="HBF8" s="64"/>
      <c r="HBG8" s="64"/>
      <c r="HBP8" s="64"/>
      <c r="HBU8" s="218"/>
      <c r="HBV8" s="64"/>
      <c r="HBW8" s="64"/>
      <c r="HCF8" s="64"/>
      <c r="HCK8" s="218"/>
      <c r="HCL8" s="64"/>
      <c r="HCM8" s="64"/>
      <c r="HCV8" s="64"/>
      <c r="HDA8" s="218"/>
      <c r="HDB8" s="64"/>
      <c r="HDC8" s="64"/>
      <c r="HDL8" s="64"/>
      <c r="HDQ8" s="218"/>
      <c r="HDR8" s="64"/>
      <c r="HDS8" s="64"/>
      <c r="HEB8" s="64"/>
      <c r="HEG8" s="218"/>
      <c r="HEH8" s="64"/>
      <c r="HEI8" s="64"/>
      <c r="HER8" s="64"/>
      <c r="HEW8" s="218"/>
      <c r="HEX8" s="64"/>
      <c r="HEY8" s="64"/>
      <c r="HFH8" s="64"/>
      <c r="HFM8" s="218"/>
      <c r="HFN8" s="64"/>
      <c r="HFO8" s="64"/>
      <c r="HFX8" s="64"/>
      <c r="HGC8" s="218"/>
      <c r="HGD8" s="64"/>
      <c r="HGE8" s="64"/>
      <c r="HGN8" s="64"/>
      <c r="HGS8" s="218"/>
      <c r="HGT8" s="64"/>
      <c r="HGU8" s="64"/>
      <c r="HHD8" s="64"/>
      <c r="HHI8" s="218"/>
      <c r="HHJ8" s="64"/>
      <c r="HHK8" s="64"/>
      <c r="HHT8" s="64"/>
      <c r="HHY8" s="218"/>
      <c r="HHZ8" s="64"/>
      <c r="HIA8" s="64"/>
      <c r="HIJ8" s="64"/>
      <c r="HIO8" s="218"/>
      <c r="HIP8" s="64"/>
      <c r="HIQ8" s="64"/>
      <c r="HIZ8" s="64"/>
      <c r="HJE8" s="218"/>
      <c r="HJF8" s="64"/>
      <c r="HJG8" s="64"/>
      <c r="HJP8" s="64"/>
      <c r="HJU8" s="218"/>
      <c r="HJV8" s="64"/>
      <c r="HJW8" s="64"/>
      <c r="HKF8" s="64"/>
      <c r="HKK8" s="218"/>
      <c r="HKL8" s="64"/>
      <c r="HKM8" s="64"/>
      <c r="HKV8" s="64"/>
      <c r="HLA8" s="218"/>
      <c r="HLB8" s="64"/>
      <c r="HLC8" s="64"/>
      <c r="HLL8" s="64"/>
      <c r="HLQ8" s="218"/>
      <c r="HLR8" s="64"/>
      <c r="HLS8" s="64"/>
      <c r="HMB8" s="64"/>
      <c r="HMG8" s="218"/>
      <c r="HMH8" s="64"/>
      <c r="HMI8" s="64"/>
      <c r="HMR8" s="64"/>
      <c r="HMW8" s="218"/>
      <c r="HMX8" s="64"/>
      <c r="HMY8" s="64"/>
      <c r="HNH8" s="64"/>
      <c r="HNM8" s="218"/>
      <c r="HNN8" s="64"/>
      <c r="HNO8" s="64"/>
      <c r="HNX8" s="64"/>
      <c r="HOC8" s="218"/>
      <c r="HOD8" s="64"/>
      <c r="HOE8" s="64"/>
      <c r="HON8" s="64"/>
      <c r="HOS8" s="218"/>
      <c r="HOT8" s="64"/>
      <c r="HOU8" s="64"/>
      <c r="HPD8" s="64"/>
      <c r="HPI8" s="218"/>
      <c r="HPJ8" s="64"/>
      <c r="HPK8" s="64"/>
      <c r="HPT8" s="64"/>
      <c r="HPY8" s="218"/>
      <c r="HPZ8" s="64"/>
      <c r="HQA8" s="64"/>
      <c r="HQJ8" s="64"/>
      <c r="HQO8" s="218"/>
      <c r="HQP8" s="64"/>
      <c r="HQQ8" s="64"/>
      <c r="HQZ8" s="64"/>
      <c r="HRE8" s="218"/>
      <c r="HRF8" s="64"/>
      <c r="HRG8" s="64"/>
      <c r="HRP8" s="64"/>
      <c r="HRU8" s="218"/>
      <c r="HRV8" s="64"/>
      <c r="HRW8" s="64"/>
      <c r="HSF8" s="64"/>
      <c r="HSK8" s="218"/>
      <c r="HSL8" s="64"/>
      <c r="HSM8" s="64"/>
      <c r="HSV8" s="64"/>
      <c r="HTA8" s="218"/>
      <c r="HTB8" s="64"/>
      <c r="HTC8" s="64"/>
      <c r="HTL8" s="64"/>
      <c r="HTQ8" s="218"/>
      <c r="HTR8" s="64"/>
      <c r="HTS8" s="64"/>
      <c r="HUB8" s="64"/>
      <c r="HUG8" s="218"/>
      <c r="HUH8" s="64"/>
      <c r="HUI8" s="64"/>
      <c r="HUR8" s="64"/>
      <c r="HUW8" s="218"/>
      <c r="HUX8" s="64"/>
      <c r="HUY8" s="64"/>
      <c r="HVH8" s="64"/>
      <c r="HVM8" s="218"/>
      <c r="HVN8" s="64"/>
      <c r="HVO8" s="64"/>
      <c r="HVX8" s="64"/>
      <c r="HWC8" s="218"/>
      <c r="HWD8" s="64"/>
      <c r="HWE8" s="64"/>
      <c r="HWN8" s="64"/>
      <c r="HWS8" s="218"/>
      <c r="HWT8" s="64"/>
      <c r="HWU8" s="64"/>
      <c r="HXD8" s="64"/>
      <c r="HXI8" s="218"/>
      <c r="HXJ8" s="64"/>
      <c r="HXK8" s="64"/>
      <c r="HXT8" s="64"/>
      <c r="HXY8" s="218"/>
      <c r="HXZ8" s="64"/>
      <c r="HYA8" s="64"/>
      <c r="HYJ8" s="64"/>
      <c r="HYO8" s="218"/>
      <c r="HYP8" s="64"/>
      <c r="HYQ8" s="64"/>
      <c r="HYZ8" s="64"/>
      <c r="HZE8" s="218"/>
      <c r="HZF8" s="64"/>
      <c r="HZG8" s="64"/>
      <c r="HZP8" s="64"/>
      <c r="HZU8" s="218"/>
      <c r="HZV8" s="64"/>
      <c r="HZW8" s="64"/>
      <c r="IAF8" s="64"/>
      <c r="IAK8" s="218"/>
      <c r="IAL8" s="64"/>
      <c r="IAM8" s="64"/>
      <c r="IAV8" s="64"/>
      <c r="IBA8" s="218"/>
      <c r="IBB8" s="64"/>
      <c r="IBC8" s="64"/>
      <c r="IBL8" s="64"/>
      <c r="IBQ8" s="218"/>
      <c r="IBR8" s="64"/>
      <c r="IBS8" s="64"/>
      <c r="ICB8" s="64"/>
      <c r="ICG8" s="218"/>
      <c r="ICH8" s="64"/>
      <c r="ICI8" s="64"/>
      <c r="ICR8" s="64"/>
      <c r="ICW8" s="218"/>
      <c r="ICX8" s="64"/>
      <c r="ICY8" s="64"/>
      <c r="IDH8" s="64"/>
      <c r="IDM8" s="218"/>
      <c r="IDN8" s="64"/>
      <c r="IDO8" s="64"/>
      <c r="IDX8" s="64"/>
      <c r="IEC8" s="218"/>
      <c r="IED8" s="64"/>
      <c r="IEE8" s="64"/>
      <c r="IEN8" s="64"/>
      <c r="IES8" s="218"/>
      <c r="IET8" s="64"/>
      <c r="IEU8" s="64"/>
      <c r="IFD8" s="64"/>
      <c r="IFI8" s="218"/>
      <c r="IFJ8" s="64"/>
      <c r="IFK8" s="64"/>
      <c r="IFT8" s="64"/>
      <c r="IFY8" s="218"/>
      <c r="IFZ8" s="64"/>
      <c r="IGA8" s="64"/>
      <c r="IGJ8" s="64"/>
      <c r="IGO8" s="218"/>
      <c r="IGP8" s="64"/>
      <c r="IGQ8" s="64"/>
      <c r="IGZ8" s="64"/>
      <c r="IHE8" s="218"/>
      <c r="IHF8" s="64"/>
      <c r="IHG8" s="64"/>
      <c r="IHP8" s="64"/>
      <c r="IHU8" s="218"/>
      <c r="IHV8" s="64"/>
      <c r="IHW8" s="64"/>
      <c r="IIF8" s="64"/>
      <c r="IIK8" s="218"/>
      <c r="IIL8" s="64"/>
      <c r="IIM8" s="64"/>
      <c r="IIV8" s="64"/>
      <c r="IJA8" s="218"/>
      <c r="IJB8" s="64"/>
      <c r="IJC8" s="64"/>
      <c r="IJL8" s="64"/>
      <c r="IJQ8" s="218"/>
      <c r="IJR8" s="64"/>
      <c r="IJS8" s="64"/>
      <c r="IKB8" s="64"/>
      <c r="IKG8" s="218"/>
      <c r="IKH8" s="64"/>
      <c r="IKI8" s="64"/>
      <c r="IKR8" s="64"/>
      <c r="IKW8" s="218"/>
      <c r="IKX8" s="64"/>
      <c r="IKY8" s="64"/>
      <c r="ILH8" s="64"/>
      <c r="ILM8" s="218"/>
      <c r="ILN8" s="64"/>
      <c r="ILO8" s="64"/>
      <c r="ILX8" s="64"/>
      <c r="IMC8" s="218"/>
      <c r="IMD8" s="64"/>
      <c r="IME8" s="64"/>
      <c r="IMN8" s="64"/>
      <c r="IMS8" s="218"/>
      <c r="IMT8" s="64"/>
      <c r="IMU8" s="64"/>
      <c r="IND8" s="64"/>
      <c r="INI8" s="218"/>
      <c r="INJ8" s="64"/>
      <c r="INK8" s="64"/>
      <c r="INT8" s="64"/>
      <c r="INY8" s="218"/>
      <c r="INZ8" s="64"/>
      <c r="IOA8" s="64"/>
      <c r="IOJ8" s="64"/>
      <c r="IOO8" s="218"/>
      <c r="IOP8" s="64"/>
      <c r="IOQ8" s="64"/>
      <c r="IOZ8" s="64"/>
      <c r="IPE8" s="218"/>
      <c r="IPF8" s="64"/>
      <c r="IPG8" s="64"/>
      <c r="IPP8" s="64"/>
      <c r="IPU8" s="218"/>
      <c r="IPV8" s="64"/>
      <c r="IPW8" s="64"/>
      <c r="IQF8" s="64"/>
      <c r="IQK8" s="218"/>
      <c r="IQL8" s="64"/>
      <c r="IQM8" s="64"/>
      <c r="IQV8" s="64"/>
      <c r="IRA8" s="218"/>
      <c r="IRB8" s="64"/>
      <c r="IRC8" s="64"/>
      <c r="IRL8" s="64"/>
      <c r="IRQ8" s="218"/>
      <c r="IRR8" s="64"/>
      <c r="IRS8" s="64"/>
      <c r="ISB8" s="64"/>
      <c r="ISG8" s="218"/>
      <c r="ISH8" s="64"/>
      <c r="ISI8" s="64"/>
      <c r="ISR8" s="64"/>
      <c r="ISW8" s="218"/>
      <c r="ISX8" s="64"/>
      <c r="ISY8" s="64"/>
      <c r="ITH8" s="64"/>
      <c r="ITM8" s="218"/>
      <c r="ITN8" s="64"/>
      <c r="ITO8" s="64"/>
      <c r="ITX8" s="64"/>
      <c r="IUC8" s="218"/>
      <c r="IUD8" s="64"/>
      <c r="IUE8" s="64"/>
      <c r="IUN8" s="64"/>
      <c r="IUS8" s="218"/>
      <c r="IUT8" s="64"/>
      <c r="IUU8" s="64"/>
      <c r="IVD8" s="64"/>
      <c r="IVI8" s="218"/>
      <c r="IVJ8" s="64"/>
      <c r="IVK8" s="64"/>
      <c r="IVT8" s="64"/>
      <c r="IVY8" s="218"/>
      <c r="IVZ8" s="64"/>
      <c r="IWA8" s="64"/>
      <c r="IWJ8" s="64"/>
      <c r="IWO8" s="218"/>
      <c r="IWP8" s="64"/>
      <c r="IWQ8" s="64"/>
      <c r="IWZ8" s="64"/>
      <c r="IXE8" s="218"/>
      <c r="IXF8" s="64"/>
      <c r="IXG8" s="64"/>
      <c r="IXP8" s="64"/>
      <c r="IXU8" s="218"/>
      <c r="IXV8" s="64"/>
      <c r="IXW8" s="64"/>
      <c r="IYF8" s="64"/>
      <c r="IYK8" s="218"/>
      <c r="IYL8" s="64"/>
      <c r="IYM8" s="64"/>
      <c r="IYV8" s="64"/>
      <c r="IZA8" s="218"/>
      <c r="IZB8" s="64"/>
      <c r="IZC8" s="64"/>
      <c r="IZL8" s="64"/>
      <c r="IZQ8" s="218"/>
      <c r="IZR8" s="64"/>
      <c r="IZS8" s="64"/>
      <c r="JAB8" s="64"/>
      <c r="JAG8" s="218"/>
      <c r="JAH8" s="64"/>
      <c r="JAI8" s="64"/>
      <c r="JAR8" s="64"/>
      <c r="JAW8" s="218"/>
      <c r="JAX8" s="64"/>
      <c r="JAY8" s="64"/>
      <c r="JBH8" s="64"/>
      <c r="JBM8" s="218"/>
      <c r="JBN8" s="64"/>
      <c r="JBO8" s="64"/>
      <c r="JBX8" s="64"/>
      <c r="JCC8" s="218"/>
      <c r="JCD8" s="64"/>
      <c r="JCE8" s="64"/>
      <c r="JCN8" s="64"/>
      <c r="JCS8" s="218"/>
      <c r="JCT8" s="64"/>
      <c r="JCU8" s="64"/>
      <c r="JDD8" s="64"/>
      <c r="JDI8" s="218"/>
      <c r="JDJ8" s="64"/>
      <c r="JDK8" s="64"/>
      <c r="JDT8" s="64"/>
      <c r="JDY8" s="218"/>
      <c r="JDZ8" s="64"/>
      <c r="JEA8" s="64"/>
      <c r="JEJ8" s="64"/>
      <c r="JEO8" s="218"/>
      <c r="JEP8" s="64"/>
      <c r="JEQ8" s="64"/>
      <c r="JEZ8" s="64"/>
      <c r="JFE8" s="218"/>
      <c r="JFF8" s="64"/>
      <c r="JFG8" s="64"/>
      <c r="JFP8" s="64"/>
      <c r="JFU8" s="218"/>
      <c r="JFV8" s="64"/>
      <c r="JFW8" s="64"/>
      <c r="JGF8" s="64"/>
      <c r="JGK8" s="218"/>
      <c r="JGL8" s="64"/>
      <c r="JGM8" s="64"/>
      <c r="JGV8" s="64"/>
      <c r="JHA8" s="218"/>
      <c r="JHB8" s="64"/>
      <c r="JHC8" s="64"/>
      <c r="JHL8" s="64"/>
      <c r="JHQ8" s="218"/>
      <c r="JHR8" s="64"/>
      <c r="JHS8" s="64"/>
      <c r="JIB8" s="64"/>
      <c r="JIG8" s="218"/>
      <c r="JIH8" s="64"/>
      <c r="JII8" s="64"/>
      <c r="JIR8" s="64"/>
      <c r="JIW8" s="218"/>
      <c r="JIX8" s="64"/>
      <c r="JIY8" s="64"/>
      <c r="JJH8" s="64"/>
      <c r="JJM8" s="218"/>
      <c r="JJN8" s="64"/>
      <c r="JJO8" s="64"/>
      <c r="JJX8" s="64"/>
      <c r="JKC8" s="218"/>
      <c r="JKD8" s="64"/>
      <c r="JKE8" s="64"/>
      <c r="JKN8" s="64"/>
      <c r="JKS8" s="218"/>
      <c r="JKT8" s="64"/>
      <c r="JKU8" s="64"/>
      <c r="JLD8" s="64"/>
      <c r="JLI8" s="218"/>
      <c r="JLJ8" s="64"/>
      <c r="JLK8" s="64"/>
      <c r="JLT8" s="64"/>
      <c r="JLY8" s="218"/>
      <c r="JLZ8" s="64"/>
      <c r="JMA8" s="64"/>
      <c r="JMJ8" s="64"/>
      <c r="JMO8" s="218"/>
      <c r="JMP8" s="64"/>
      <c r="JMQ8" s="64"/>
      <c r="JMZ8" s="64"/>
      <c r="JNE8" s="218"/>
      <c r="JNF8" s="64"/>
      <c r="JNG8" s="64"/>
      <c r="JNP8" s="64"/>
      <c r="JNU8" s="218"/>
      <c r="JNV8" s="64"/>
      <c r="JNW8" s="64"/>
      <c r="JOF8" s="64"/>
      <c r="JOK8" s="218"/>
      <c r="JOL8" s="64"/>
      <c r="JOM8" s="64"/>
      <c r="JOV8" s="64"/>
      <c r="JPA8" s="218"/>
      <c r="JPB8" s="64"/>
      <c r="JPC8" s="64"/>
      <c r="JPL8" s="64"/>
      <c r="JPQ8" s="218"/>
      <c r="JPR8" s="64"/>
      <c r="JPS8" s="64"/>
      <c r="JQB8" s="64"/>
      <c r="JQG8" s="218"/>
      <c r="JQH8" s="64"/>
      <c r="JQI8" s="64"/>
      <c r="JQR8" s="64"/>
      <c r="JQW8" s="218"/>
      <c r="JQX8" s="64"/>
      <c r="JQY8" s="64"/>
      <c r="JRH8" s="64"/>
      <c r="JRM8" s="218"/>
      <c r="JRN8" s="64"/>
      <c r="JRO8" s="64"/>
      <c r="JRX8" s="64"/>
      <c r="JSC8" s="218"/>
      <c r="JSD8" s="64"/>
      <c r="JSE8" s="64"/>
      <c r="JSN8" s="64"/>
      <c r="JSS8" s="218"/>
      <c r="JST8" s="64"/>
      <c r="JSU8" s="64"/>
      <c r="JTD8" s="64"/>
      <c r="JTI8" s="218"/>
      <c r="JTJ8" s="64"/>
      <c r="JTK8" s="64"/>
      <c r="JTT8" s="64"/>
      <c r="JTY8" s="218"/>
      <c r="JTZ8" s="64"/>
      <c r="JUA8" s="64"/>
      <c r="JUJ8" s="64"/>
      <c r="JUO8" s="218"/>
      <c r="JUP8" s="64"/>
      <c r="JUQ8" s="64"/>
      <c r="JUZ8" s="64"/>
      <c r="JVE8" s="218"/>
      <c r="JVF8" s="64"/>
      <c r="JVG8" s="64"/>
      <c r="JVP8" s="64"/>
      <c r="JVU8" s="218"/>
      <c r="JVV8" s="64"/>
      <c r="JVW8" s="64"/>
      <c r="JWF8" s="64"/>
      <c r="JWK8" s="218"/>
      <c r="JWL8" s="64"/>
      <c r="JWM8" s="64"/>
      <c r="JWV8" s="64"/>
      <c r="JXA8" s="218"/>
      <c r="JXB8" s="64"/>
      <c r="JXC8" s="64"/>
      <c r="JXL8" s="64"/>
      <c r="JXQ8" s="218"/>
      <c r="JXR8" s="64"/>
      <c r="JXS8" s="64"/>
      <c r="JYB8" s="64"/>
      <c r="JYG8" s="218"/>
      <c r="JYH8" s="64"/>
      <c r="JYI8" s="64"/>
      <c r="JYR8" s="64"/>
      <c r="JYW8" s="218"/>
      <c r="JYX8" s="64"/>
      <c r="JYY8" s="64"/>
      <c r="JZH8" s="64"/>
      <c r="JZM8" s="218"/>
      <c r="JZN8" s="64"/>
      <c r="JZO8" s="64"/>
      <c r="JZX8" s="64"/>
      <c r="KAC8" s="218"/>
      <c r="KAD8" s="64"/>
      <c r="KAE8" s="64"/>
      <c r="KAN8" s="64"/>
      <c r="KAS8" s="218"/>
      <c r="KAT8" s="64"/>
      <c r="KAU8" s="64"/>
      <c r="KBD8" s="64"/>
      <c r="KBI8" s="218"/>
      <c r="KBJ8" s="64"/>
      <c r="KBK8" s="64"/>
      <c r="KBT8" s="64"/>
      <c r="KBY8" s="218"/>
      <c r="KBZ8" s="64"/>
      <c r="KCA8" s="64"/>
      <c r="KCJ8" s="64"/>
      <c r="KCO8" s="218"/>
      <c r="KCP8" s="64"/>
      <c r="KCQ8" s="64"/>
      <c r="KCZ8" s="64"/>
      <c r="KDE8" s="218"/>
      <c r="KDF8" s="64"/>
      <c r="KDG8" s="64"/>
      <c r="KDP8" s="64"/>
      <c r="KDU8" s="218"/>
      <c r="KDV8" s="64"/>
      <c r="KDW8" s="64"/>
      <c r="KEF8" s="64"/>
      <c r="KEK8" s="218"/>
      <c r="KEL8" s="64"/>
      <c r="KEM8" s="64"/>
      <c r="KEV8" s="64"/>
      <c r="KFA8" s="218"/>
      <c r="KFB8" s="64"/>
      <c r="KFC8" s="64"/>
      <c r="KFL8" s="64"/>
      <c r="KFQ8" s="218"/>
      <c r="KFR8" s="64"/>
      <c r="KFS8" s="64"/>
      <c r="KGB8" s="64"/>
      <c r="KGG8" s="218"/>
      <c r="KGH8" s="64"/>
      <c r="KGI8" s="64"/>
      <c r="KGR8" s="64"/>
      <c r="KGW8" s="218"/>
      <c r="KGX8" s="64"/>
      <c r="KGY8" s="64"/>
      <c r="KHH8" s="64"/>
      <c r="KHM8" s="218"/>
      <c r="KHN8" s="64"/>
      <c r="KHO8" s="64"/>
      <c r="KHX8" s="64"/>
      <c r="KIC8" s="218"/>
      <c r="KID8" s="64"/>
      <c r="KIE8" s="64"/>
      <c r="KIN8" s="64"/>
      <c r="KIS8" s="218"/>
      <c r="KIT8" s="64"/>
      <c r="KIU8" s="64"/>
      <c r="KJD8" s="64"/>
      <c r="KJI8" s="218"/>
      <c r="KJJ8" s="64"/>
      <c r="KJK8" s="64"/>
      <c r="KJT8" s="64"/>
      <c r="KJY8" s="218"/>
      <c r="KJZ8" s="64"/>
      <c r="KKA8" s="64"/>
      <c r="KKJ8" s="64"/>
      <c r="KKO8" s="218"/>
      <c r="KKP8" s="64"/>
      <c r="KKQ8" s="64"/>
      <c r="KKZ8" s="64"/>
      <c r="KLE8" s="218"/>
      <c r="KLF8" s="64"/>
      <c r="KLG8" s="64"/>
      <c r="KLP8" s="64"/>
      <c r="KLU8" s="218"/>
      <c r="KLV8" s="64"/>
      <c r="KLW8" s="64"/>
      <c r="KMF8" s="64"/>
      <c r="KMK8" s="218"/>
      <c r="KML8" s="64"/>
      <c r="KMM8" s="64"/>
      <c r="KMV8" s="64"/>
      <c r="KNA8" s="218"/>
      <c r="KNB8" s="64"/>
      <c r="KNC8" s="64"/>
      <c r="KNL8" s="64"/>
      <c r="KNQ8" s="218"/>
      <c r="KNR8" s="64"/>
      <c r="KNS8" s="64"/>
      <c r="KOB8" s="64"/>
      <c r="KOG8" s="218"/>
      <c r="KOH8" s="64"/>
      <c r="KOI8" s="64"/>
      <c r="KOR8" s="64"/>
      <c r="KOW8" s="218"/>
      <c r="KOX8" s="64"/>
      <c r="KOY8" s="64"/>
      <c r="KPH8" s="64"/>
      <c r="KPM8" s="218"/>
      <c r="KPN8" s="64"/>
      <c r="KPO8" s="64"/>
      <c r="KPX8" s="64"/>
      <c r="KQC8" s="218"/>
      <c r="KQD8" s="64"/>
      <c r="KQE8" s="64"/>
      <c r="KQN8" s="64"/>
      <c r="KQS8" s="218"/>
      <c r="KQT8" s="64"/>
      <c r="KQU8" s="64"/>
      <c r="KRD8" s="64"/>
      <c r="KRI8" s="218"/>
      <c r="KRJ8" s="64"/>
      <c r="KRK8" s="64"/>
      <c r="KRT8" s="64"/>
      <c r="KRY8" s="218"/>
      <c r="KRZ8" s="64"/>
      <c r="KSA8" s="64"/>
      <c r="KSJ8" s="64"/>
      <c r="KSO8" s="218"/>
      <c r="KSP8" s="64"/>
      <c r="KSQ8" s="64"/>
      <c r="KSZ8" s="64"/>
      <c r="KTE8" s="218"/>
      <c r="KTF8" s="64"/>
      <c r="KTG8" s="64"/>
      <c r="KTP8" s="64"/>
      <c r="KTU8" s="218"/>
      <c r="KTV8" s="64"/>
      <c r="KTW8" s="64"/>
      <c r="KUF8" s="64"/>
      <c r="KUK8" s="218"/>
      <c r="KUL8" s="64"/>
      <c r="KUM8" s="64"/>
      <c r="KUV8" s="64"/>
      <c r="KVA8" s="218"/>
      <c r="KVB8" s="64"/>
      <c r="KVC8" s="64"/>
      <c r="KVL8" s="64"/>
      <c r="KVQ8" s="218"/>
      <c r="KVR8" s="64"/>
      <c r="KVS8" s="64"/>
      <c r="KWB8" s="64"/>
      <c r="KWG8" s="218"/>
      <c r="KWH8" s="64"/>
      <c r="KWI8" s="64"/>
      <c r="KWR8" s="64"/>
      <c r="KWW8" s="218"/>
      <c r="KWX8" s="64"/>
      <c r="KWY8" s="64"/>
      <c r="KXH8" s="64"/>
      <c r="KXM8" s="218"/>
      <c r="KXN8" s="64"/>
      <c r="KXO8" s="64"/>
      <c r="KXX8" s="64"/>
      <c r="KYC8" s="218"/>
      <c r="KYD8" s="64"/>
      <c r="KYE8" s="64"/>
      <c r="KYN8" s="64"/>
      <c r="KYS8" s="218"/>
      <c r="KYT8" s="64"/>
      <c r="KYU8" s="64"/>
      <c r="KZD8" s="64"/>
      <c r="KZI8" s="218"/>
      <c r="KZJ8" s="64"/>
      <c r="KZK8" s="64"/>
      <c r="KZT8" s="64"/>
      <c r="KZY8" s="218"/>
      <c r="KZZ8" s="64"/>
      <c r="LAA8" s="64"/>
      <c r="LAJ8" s="64"/>
      <c r="LAO8" s="218"/>
      <c r="LAP8" s="64"/>
      <c r="LAQ8" s="64"/>
      <c r="LAZ8" s="64"/>
      <c r="LBE8" s="218"/>
      <c r="LBF8" s="64"/>
      <c r="LBG8" s="64"/>
      <c r="LBP8" s="64"/>
      <c r="LBU8" s="218"/>
      <c r="LBV8" s="64"/>
      <c r="LBW8" s="64"/>
      <c r="LCF8" s="64"/>
      <c r="LCK8" s="218"/>
      <c r="LCL8" s="64"/>
      <c r="LCM8" s="64"/>
      <c r="LCV8" s="64"/>
      <c r="LDA8" s="218"/>
      <c r="LDB8" s="64"/>
      <c r="LDC8" s="64"/>
      <c r="LDL8" s="64"/>
      <c r="LDQ8" s="218"/>
      <c r="LDR8" s="64"/>
      <c r="LDS8" s="64"/>
      <c r="LEB8" s="64"/>
      <c r="LEG8" s="218"/>
      <c r="LEH8" s="64"/>
      <c r="LEI8" s="64"/>
      <c r="LER8" s="64"/>
      <c r="LEW8" s="218"/>
      <c r="LEX8" s="64"/>
      <c r="LEY8" s="64"/>
      <c r="LFH8" s="64"/>
      <c r="LFM8" s="218"/>
      <c r="LFN8" s="64"/>
      <c r="LFO8" s="64"/>
      <c r="LFX8" s="64"/>
      <c r="LGC8" s="218"/>
      <c r="LGD8" s="64"/>
      <c r="LGE8" s="64"/>
      <c r="LGN8" s="64"/>
      <c r="LGS8" s="218"/>
      <c r="LGT8" s="64"/>
      <c r="LGU8" s="64"/>
      <c r="LHD8" s="64"/>
      <c r="LHI8" s="218"/>
      <c r="LHJ8" s="64"/>
      <c r="LHK8" s="64"/>
      <c r="LHT8" s="64"/>
      <c r="LHY8" s="218"/>
      <c r="LHZ8" s="64"/>
      <c r="LIA8" s="64"/>
      <c r="LIJ8" s="64"/>
      <c r="LIO8" s="218"/>
      <c r="LIP8" s="64"/>
      <c r="LIQ8" s="64"/>
      <c r="LIZ8" s="64"/>
      <c r="LJE8" s="218"/>
      <c r="LJF8" s="64"/>
      <c r="LJG8" s="64"/>
      <c r="LJP8" s="64"/>
      <c r="LJU8" s="218"/>
      <c r="LJV8" s="64"/>
      <c r="LJW8" s="64"/>
      <c r="LKF8" s="64"/>
      <c r="LKK8" s="218"/>
      <c r="LKL8" s="64"/>
      <c r="LKM8" s="64"/>
      <c r="LKV8" s="64"/>
      <c r="LLA8" s="218"/>
      <c r="LLB8" s="64"/>
      <c r="LLC8" s="64"/>
      <c r="LLL8" s="64"/>
      <c r="LLQ8" s="218"/>
      <c r="LLR8" s="64"/>
      <c r="LLS8" s="64"/>
      <c r="LMB8" s="64"/>
      <c r="LMG8" s="218"/>
      <c r="LMH8" s="64"/>
      <c r="LMI8" s="64"/>
      <c r="LMR8" s="64"/>
      <c r="LMW8" s="218"/>
      <c r="LMX8" s="64"/>
      <c r="LMY8" s="64"/>
      <c r="LNH8" s="64"/>
      <c r="LNM8" s="218"/>
      <c r="LNN8" s="64"/>
      <c r="LNO8" s="64"/>
      <c r="LNX8" s="64"/>
      <c r="LOC8" s="218"/>
      <c r="LOD8" s="64"/>
      <c r="LOE8" s="64"/>
      <c r="LON8" s="64"/>
      <c r="LOS8" s="218"/>
      <c r="LOT8" s="64"/>
      <c r="LOU8" s="64"/>
      <c r="LPD8" s="64"/>
      <c r="LPI8" s="218"/>
      <c r="LPJ8" s="64"/>
      <c r="LPK8" s="64"/>
      <c r="LPT8" s="64"/>
      <c r="LPY8" s="218"/>
      <c r="LPZ8" s="64"/>
      <c r="LQA8" s="64"/>
      <c r="LQJ8" s="64"/>
      <c r="LQO8" s="218"/>
      <c r="LQP8" s="64"/>
      <c r="LQQ8" s="64"/>
      <c r="LQZ8" s="64"/>
      <c r="LRE8" s="218"/>
      <c r="LRF8" s="64"/>
      <c r="LRG8" s="64"/>
      <c r="LRP8" s="64"/>
      <c r="LRU8" s="218"/>
      <c r="LRV8" s="64"/>
      <c r="LRW8" s="64"/>
      <c r="LSF8" s="64"/>
      <c r="LSK8" s="218"/>
      <c r="LSL8" s="64"/>
      <c r="LSM8" s="64"/>
      <c r="LSV8" s="64"/>
      <c r="LTA8" s="218"/>
      <c r="LTB8" s="64"/>
      <c r="LTC8" s="64"/>
      <c r="LTL8" s="64"/>
      <c r="LTQ8" s="218"/>
      <c r="LTR8" s="64"/>
      <c r="LTS8" s="64"/>
      <c r="LUB8" s="64"/>
      <c r="LUG8" s="218"/>
      <c r="LUH8" s="64"/>
      <c r="LUI8" s="64"/>
      <c r="LUR8" s="64"/>
      <c r="LUW8" s="218"/>
      <c r="LUX8" s="64"/>
      <c r="LUY8" s="64"/>
      <c r="LVH8" s="64"/>
      <c r="LVM8" s="218"/>
      <c r="LVN8" s="64"/>
      <c r="LVO8" s="64"/>
      <c r="LVX8" s="64"/>
      <c r="LWC8" s="218"/>
      <c r="LWD8" s="64"/>
      <c r="LWE8" s="64"/>
      <c r="LWN8" s="64"/>
      <c r="LWS8" s="218"/>
      <c r="LWT8" s="64"/>
      <c r="LWU8" s="64"/>
      <c r="LXD8" s="64"/>
      <c r="LXI8" s="218"/>
      <c r="LXJ8" s="64"/>
      <c r="LXK8" s="64"/>
      <c r="LXT8" s="64"/>
      <c r="LXY8" s="218"/>
      <c r="LXZ8" s="64"/>
      <c r="LYA8" s="64"/>
      <c r="LYJ8" s="64"/>
      <c r="LYO8" s="218"/>
      <c r="LYP8" s="64"/>
      <c r="LYQ8" s="64"/>
      <c r="LYZ8" s="64"/>
      <c r="LZE8" s="218"/>
      <c r="LZF8" s="64"/>
      <c r="LZG8" s="64"/>
      <c r="LZP8" s="64"/>
      <c r="LZU8" s="218"/>
      <c r="LZV8" s="64"/>
      <c r="LZW8" s="64"/>
      <c r="MAF8" s="64"/>
      <c r="MAK8" s="218"/>
      <c r="MAL8" s="64"/>
      <c r="MAM8" s="64"/>
      <c r="MAV8" s="64"/>
      <c r="MBA8" s="218"/>
      <c r="MBB8" s="64"/>
      <c r="MBC8" s="64"/>
      <c r="MBL8" s="64"/>
      <c r="MBQ8" s="218"/>
      <c r="MBR8" s="64"/>
      <c r="MBS8" s="64"/>
      <c r="MCB8" s="64"/>
      <c r="MCG8" s="218"/>
      <c r="MCH8" s="64"/>
      <c r="MCI8" s="64"/>
      <c r="MCR8" s="64"/>
      <c r="MCW8" s="218"/>
      <c r="MCX8" s="64"/>
      <c r="MCY8" s="64"/>
      <c r="MDH8" s="64"/>
      <c r="MDM8" s="218"/>
      <c r="MDN8" s="64"/>
      <c r="MDO8" s="64"/>
      <c r="MDX8" s="64"/>
      <c r="MEC8" s="218"/>
      <c r="MED8" s="64"/>
      <c r="MEE8" s="64"/>
      <c r="MEN8" s="64"/>
      <c r="MES8" s="218"/>
      <c r="MET8" s="64"/>
      <c r="MEU8" s="64"/>
      <c r="MFD8" s="64"/>
      <c r="MFI8" s="218"/>
      <c r="MFJ8" s="64"/>
      <c r="MFK8" s="64"/>
      <c r="MFT8" s="64"/>
      <c r="MFY8" s="218"/>
      <c r="MFZ8" s="64"/>
      <c r="MGA8" s="64"/>
      <c r="MGJ8" s="64"/>
      <c r="MGO8" s="218"/>
      <c r="MGP8" s="64"/>
      <c r="MGQ8" s="64"/>
      <c r="MGZ8" s="64"/>
      <c r="MHE8" s="218"/>
      <c r="MHF8" s="64"/>
      <c r="MHG8" s="64"/>
      <c r="MHP8" s="64"/>
      <c r="MHU8" s="218"/>
      <c r="MHV8" s="64"/>
      <c r="MHW8" s="64"/>
      <c r="MIF8" s="64"/>
      <c r="MIK8" s="218"/>
      <c r="MIL8" s="64"/>
      <c r="MIM8" s="64"/>
      <c r="MIV8" s="64"/>
      <c r="MJA8" s="218"/>
      <c r="MJB8" s="64"/>
      <c r="MJC8" s="64"/>
      <c r="MJL8" s="64"/>
      <c r="MJQ8" s="218"/>
      <c r="MJR8" s="64"/>
      <c r="MJS8" s="64"/>
      <c r="MKB8" s="64"/>
      <c r="MKG8" s="218"/>
      <c r="MKH8" s="64"/>
      <c r="MKI8" s="64"/>
      <c r="MKR8" s="64"/>
      <c r="MKW8" s="218"/>
      <c r="MKX8" s="64"/>
      <c r="MKY8" s="64"/>
      <c r="MLH8" s="64"/>
      <c r="MLM8" s="218"/>
      <c r="MLN8" s="64"/>
      <c r="MLO8" s="64"/>
      <c r="MLX8" s="64"/>
      <c r="MMC8" s="218"/>
      <c r="MMD8" s="64"/>
      <c r="MME8" s="64"/>
      <c r="MMN8" s="64"/>
      <c r="MMS8" s="218"/>
      <c r="MMT8" s="64"/>
      <c r="MMU8" s="64"/>
      <c r="MND8" s="64"/>
      <c r="MNI8" s="218"/>
      <c r="MNJ8" s="64"/>
      <c r="MNK8" s="64"/>
      <c r="MNT8" s="64"/>
      <c r="MNY8" s="218"/>
      <c r="MNZ8" s="64"/>
      <c r="MOA8" s="64"/>
      <c r="MOJ8" s="64"/>
      <c r="MOO8" s="218"/>
      <c r="MOP8" s="64"/>
      <c r="MOQ8" s="64"/>
      <c r="MOZ8" s="64"/>
      <c r="MPE8" s="218"/>
      <c r="MPF8" s="64"/>
      <c r="MPG8" s="64"/>
      <c r="MPP8" s="64"/>
      <c r="MPU8" s="218"/>
      <c r="MPV8" s="64"/>
      <c r="MPW8" s="64"/>
      <c r="MQF8" s="64"/>
      <c r="MQK8" s="218"/>
      <c r="MQL8" s="64"/>
      <c r="MQM8" s="64"/>
      <c r="MQV8" s="64"/>
      <c r="MRA8" s="218"/>
      <c r="MRB8" s="64"/>
      <c r="MRC8" s="64"/>
      <c r="MRL8" s="64"/>
      <c r="MRQ8" s="218"/>
      <c r="MRR8" s="64"/>
      <c r="MRS8" s="64"/>
      <c r="MSB8" s="64"/>
      <c r="MSG8" s="218"/>
      <c r="MSH8" s="64"/>
      <c r="MSI8" s="64"/>
      <c r="MSR8" s="64"/>
      <c r="MSW8" s="218"/>
      <c r="MSX8" s="64"/>
      <c r="MSY8" s="64"/>
      <c r="MTH8" s="64"/>
      <c r="MTM8" s="218"/>
      <c r="MTN8" s="64"/>
      <c r="MTO8" s="64"/>
      <c r="MTX8" s="64"/>
      <c r="MUC8" s="218"/>
      <c r="MUD8" s="64"/>
      <c r="MUE8" s="64"/>
      <c r="MUN8" s="64"/>
      <c r="MUS8" s="218"/>
      <c r="MUT8" s="64"/>
      <c r="MUU8" s="64"/>
      <c r="MVD8" s="64"/>
      <c r="MVI8" s="218"/>
      <c r="MVJ8" s="64"/>
      <c r="MVK8" s="64"/>
      <c r="MVT8" s="64"/>
      <c r="MVY8" s="218"/>
      <c r="MVZ8" s="64"/>
      <c r="MWA8" s="64"/>
      <c r="MWJ8" s="64"/>
      <c r="MWO8" s="218"/>
      <c r="MWP8" s="64"/>
      <c r="MWQ8" s="64"/>
      <c r="MWZ8" s="64"/>
      <c r="MXE8" s="218"/>
      <c r="MXF8" s="64"/>
      <c r="MXG8" s="64"/>
      <c r="MXP8" s="64"/>
      <c r="MXU8" s="218"/>
      <c r="MXV8" s="64"/>
      <c r="MXW8" s="64"/>
      <c r="MYF8" s="64"/>
      <c r="MYK8" s="218"/>
      <c r="MYL8" s="64"/>
      <c r="MYM8" s="64"/>
      <c r="MYV8" s="64"/>
      <c r="MZA8" s="218"/>
      <c r="MZB8" s="64"/>
      <c r="MZC8" s="64"/>
      <c r="MZL8" s="64"/>
      <c r="MZQ8" s="218"/>
      <c r="MZR8" s="64"/>
      <c r="MZS8" s="64"/>
      <c r="NAB8" s="64"/>
      <c r="NAG8" s="218"/>
      <c r="NAH8" s="64"/>
      <c r="NAI8" s="64"/>
      <c r="NAR8" s="64"/>
      <c r="NAW8" s="218"/>
      <c r="NAX8" s="64"/>
      <c r="NAY8" s="64"/>
      <c r="NBH8" s="64"/>
      <c r="NBM8" s="218"/>
      <c r="NBN8" s="64"/>
      <c r="NBO8" s="64"/>
      <c r="NBX8" s="64"/>
      <c r="NCC8" s="218"/>
      <c r="NCD8" s="64"/>
      <c r="NCE8" s="64"/>
      <c r="NCN8" s="64"/>
      <c r="NCS8" s="218"/>
      <c r="NCT8" s="64"/>
      <c r="NCU8" s="64"/>
      <c r="NDD8" s="64"/>
      <c r="NDI8" s="218"/>
      <c r="NDJ8" s="64"/>
      <c r="NDK8" s="64"/>
      <c r="NDT8" s="64"/>
      <c r="NDY8" s="218"/>
      <c r="NDZ8" s="64"/>
      <c r="NEA8" s="64"/>
      <c r="NEJ8" s="64"/>
      <c r="NEO8" s="218"/>
      <c r="NEP8" s="64"/>
      <c r="NEQ8" s="64"/>
      <c r="NEZ8" s="64"/>
      <c r="NFE8" s="218"/>
      <c r="NFF8" s="64"/>
      <c r="NFG8" s="64"/>
      <c r="NFP8" s="64"/>
      <c r="NFU8" s="218"/>
      <c r="NFV8" s="64"/>
      <c r="NFW8" s="64"/>
      <c r="NGF8" s="64"/>
      <c r="NGK8" s="218"/>
      <c r="NGL8" s="64"/>
      <c r="NGM8" s="64"/>
      <c r="NGV8" s="64"/>
      <c r="NHA8" s="218"/>
      <c r="NHB8" s="64"/>
      <c r="NHC8" s="64"/>
      <c r="NHL8" s="64"/>
      <c r="NHQ8" s="218"/>
      <c r="NHR8" s="64"/>
      <c r="NHS8" s="64"/>
      <c r="NIB8" s="64"/>
      <c r="NIG8" s="218"/>
      <c r="NIH8" s="64"/>
      <c r="NII8" s="64"/>
      <c r="NIR8" s="64"/>
      <c r="NIW8" s="218"/>
      <c r="NIX8" s="64"/>
      <c r="NIY8" s="64"/>
      <c r="NJH8" s="64"/>
      <c r="NJM8" s="218"/>
      <c r="NJN8" s="64"/>
      <c r="NJO8" s="64"/>
      <c r="NJX8" s="64"/>
      <c r="NKC8" s="218"/>
      <c r="NKD8" s="64"/>
      <c r="NKE8" s="64"/>
      <c r="NKN8" s="64"/>
      <c r="NKS8" s="218"/>
      <c r="NKT8" s="64"/>
      <c r="NKU8" s="64"/>
      <c r="NLD8" s="64"/>
      <c r="NLI8" s="218"/>
      <c r="NLJ8" s="64"/>
      <c r="NLK8" s="64"/>
      <c r="NLT8" s="64"/>
      <c r="NLY8" s="218"/>
      <c r="NLZ8" s="64"/>
      <c r="NMA8" s="64"/>
      <c r="NMJ8" s="64"/>
      <c r="NMO8" s="218"/>
      <c r="NMP8" s="64"/>
      <c r="NMQ8" s="64"/>
      <c r="NMZ8" s="64"/>
      <c r="NNE8" s="218"/>
      <c r="NNF8" s="64"/>
      <c r="NNG8" s="64"/>
      <c r="NNP8" s="64"/>
      <c r="NNU8" s="218"/>
      <c r="NNV8" s="64"/>
      <c r="NNW8" s="64"/>
      <c r="NOF8" s="64"/>
      <c r="NOK8" s="218"/>
      <c r="NOL8" s="64"/>
      <c r="NOM8" s="64"/>
      <c r="NOV8" s="64"/>
      <c r="NPA8" s="218"/>
      <c r="NPB8" s="64"/>
      <c r="NPC8" s="64"/>
      <c r="NPL8" s="64"/>
      <c r="NPQ8" s="218"/>
      <c r="NPR8" s="64"/>
      <c r="NPS8" s="64"/>
      <c r="NQB8" s="64"/>
      <c r="NQG8" s="218"/>
      <c r="NQH8" s="64"/>
      <c r="NQI8" s="64"/>
      <c r="NQR8" s="64"/>
      <c r="NQW8" s="218"/>
      <c r="NQX8" s="64"/>
      <c r="NQY8" s="64"/>
      <c r="NRH8" s="64"/>
      <c r="NRM8" s="218"/>
      <c r="NRN8" s="64"/>
      <c r="NRO8" s="64"/>
      <c r="NRX8" s="64"/>
      <c r="NSC8" s="218"/>
      <c r="NSD8" s="64"/>
      <c r="NSE8" s="64"/>
      <c r="NSN8" s="64"/>
      <c r="NSS8" s="218"/>
      <c r="NST8" s="64"/>
      <c r="NSU8" s="64"/>
      <c r="NTD8" s="64"/>
      <c r="NTI8" s="218"/>
      <c r="NTJ8" s="64"/>
      <c r="NTK8" s="64"/>
      <c r="NTT8" s="64"/>
      <c r="NTY8" s="218"/>
      <c r="NTZ8" s="64"/>
      <c r="NUA8" s="64"/>
      <c r="NUJ8" s="64"/>
      <c r="NUO8" s="218"/>
      <c r="NUP8" s="64"/>
      <c r="NUQ8" s="64"/>
      <c r="NUZ8" s="64"/>
      <c r="NVE8" s="218"/>
      <c r="NVF8" s="64"/>
      <c r="NVG8" s="64"/>
      <c r="NVP8" s="64"/>
      <c r="NVU8" s="218"/>
      <c r="NVV8" s="64"/>
      <c r="NVW8" s="64"/>
      <c r="NWF8" s="64"/>
      <c r="NWK8" s="218"/>
      <c r="NWL8" s="64"/>
      <c r="NWM8" s="64"/>
      <c r="NWV8" s="64"/>
      <c r="NXA8" s="218"/>
      <c r="NXB8" s="64"/>
      <c r="NXC8" s="64"/>
      <c r="NXL8" s="64"/>
      <c r="NXQ8" s="218"/>
      <c r="NXR8" s="64"/>
      <c r="NXS8" s="64"/>
      <c r="NYB8" s="64"/>
      <c r="NYG8" s="218"/>
      <c r="NYH8" s="64"/>
      <c r="NYI8" s="64"/>
      <c r="NYR8" s="64"/>
      <c r="NYW8" s="218"/>
      <c r="NYX8" s="64"/>
      <c r="NYY8" s="64"/>
      <c r="NZH8" s="64"/>
      <c r="NZM8" s="218"/>
      <c r="NZN8" s="64"/>
      <c r="NZO8" s="64"/>
      <c r="NZX8" s="64"/>
      <c r="OAC8" s="218"/>
      <c r="OAD8" s="64"/>
      <c r="OAE8" s="64"/>
      <c r="OAN8" s="64"/>
      <c r="OAS8" s="218"/>
      <c r="OAT8" s="64"/>
      <c r="OAU8" s="64"/>
      <c r="OBD8" s="64"/>
      <c r="OBI8" s="218"/>
      <c r="OBJ8" s="64"/>
      <c r="OBK8" s="64"/>
      <c r="OBT8" s="64"/>
      <c r="OBY8" s="218"/>
      <c r="OBZ8" s="64"/>
      <c r="OCA8" s="64"/>
      <c r="OCJ8" s="64"/>
      <c r="OCO8" s="218"/>
      <c r="OCP8" s="64"/>
      <c r="OCQ8" s="64"/>
      <c r="OCZ8" s="64"/>
      <c r="ODE8" s="218"/>
      <c r="ODF8" s="64"/>
      <c r="ODG8" s="64"/>
      <c r="ODP8" s="64"/>
      <c r="ODU8" s="218"/>
      <c r="ODV8" s="64"/>
      <c r="ODW8" s="64"/>
      <c r="OEF8" s="64"/>
      <c r="OEK8" s="218"/>
      <c r="OEL8" s="64"/>
      <c r="OEM8" s="64"/>
      <c r="OEV8" s="64"/>
      <c r="OFA8" s="218"/>
      <c r="OFB8" s="64"/>
      <c r="OFC8" s="64"/>
      <c r="OFL8" s="64"/>
      <c r="OFQ8" s="218"/>
      <c r="OFR8" s="64"/>
      <c r="OFS8" s="64"/>
      <c r="OGB8" s="64"/>
      <c r="OGG8" s="218"/>
      <c r="OGH8" s="64"/>
      <c r="OGI8" s="64"/>
      <c r="OGR8" s="64"/>
      <c r="OGW8" s="218"/>
      <c r="OGX8" s="64"/>
      <c r="OGY8" s="64"/>
      <c r="OHH8" s="64"/>
      <c r="OHM8" s="218"/>
      <c r="OHN8" s="64"/>
      <c r="OHO8" s="64"/>
      <c r="OHX8" s="64"/>
      <c r="OIC8" s="218"/>
      <c r="OID8" s="64"/>
      <c r="OIE8" s="64"/>
      <c r="OIN8" s="64"/>
      <c r="OIS8" s="218"/>
      <c r="OIT8" s="64"/>
      <c r="OIU8" s="64"/>
      <c r="OJD8" s="64"/>
      <c r="OJI8" s="218"/>
      <c r="OJJ8" s="64"/>
      <c r="OJK8" s="64"/>
      <c r="OJT8" s="64"/>
      <c r="OJY8" s="218"/>
      <c r="OJZ8" s="64"/>
      <c r="OKA8" s="64"/>
      <c r="OKJ8" s="64"/>
      <c r="OKO8" s="218"/>
      <c r="OKP8" s="64"/>
      <c r="OKQ8" s="64"/>
      <c r="OKZ8" s="64"/>
      <c r="OLE8" s="218"/>
      <c r="OLF8" s="64"/>
      <c r="OLG8" s="64"/>
      <c r="OLP8" s="64"/>
      <c r="OLU8" s="218"/>
      <c r="OLV8" s="64"/>
      <c r="OLW8" s="64"/>
      <c r="OMF8" s="64"/>
      <c r="OMK8" s="218"/>
      <c r="OML8" s="64"/>
      <c r="OMM8" s="64"/>
      <c r="OMV8" s="64"/>
      <c r="ONA8" s="218"/>
      <c r="ONB8" s="64"/>
      <c r="ONC8" s="64"/>
      <c r="ONL8" s="64"/>
      <c r="ONQ8" s="218"/>
      <c r="ONR8" s="64"/>
      <c r="ONS8" s="64"/>
      <c r="OOB8" s="64"/>
      <c r="OOG8" s="218"/>
      <c r="OOH8" s="64"/>
      <c r="OOI8" s="64"/>
      <c r="OOR8" s="64"/>
      <c r="OOW8" s="218"/>
      <c r="OOX8" s="64"/>
      <c r="OOY8" s="64"/>
      <c r="OPH8" s="64"/>
      <c r="OPM8" s="218"/>
      <c r="OPN8" s="64"/>
      <c r="OPO8" s="64"/>
      <c r="OPX8" s="64"/>
      <c r="OQC8" s="218"/>
      <c r="OQD8" s="64"/>
      <c r="OQE8" s="64"/>
      <c r="OQN8" s="64"/>
      <c r="OQS8" s="218"/>
      <c r="OQT8" s="64"/>
      <c r="OQU8" s="64"/>
      <c r="ORD8" s="64"/>
      <c r="ORI8" s="218"/>
      <c r="ORJ8" s="64"/>
      <c r="ORK8" s="64"/>
      <c r="ORT8" s="64"/>
      <c r="ORY8" s="218"/>
      <c r="ORZ8" s="64"/>
      <c r="OSA8" s="64"/>
      <c r="OSJ8" s="64"/>
      <c r="OSO8" s="218"/>
      <c r="OSP8" s="64"/>
      <c r="OSQ8" s="64"/>
      <c r="OSZ8" s="64"/>
      <c r="OTE8" s="218"/>
      <c r="OTF8" s="64"/>
      <c r="OTG8" s="64"/>
      <c r="OTP8" s="64"/>
      <c r="OTU8" s="218"/>
      <c r="OTV8" s="64"/>
      <c r="OTW8" s="64"/>
      <c r="OUF8" s="64"/>
      <c r="OUK8" s="218"/>
      <c r="OUL8" s="64"/>
      <c r="OUM8" s="64"/>
      <c r="OUV8" s="64"/>
      <c r="OVA8" s="218"/>
      <c r="OVB8" s="64"/>
      <c r="OVC8" s="64"/>
      <c r="OVL8" s="64"/>
      <c r="OVQ8" s="218"/>
      <c r="OVR8" s="64"/>
      <c r="OVS8" s="64"/>
      <c r="OWB8" s="64"/>
      <c r="OWG8" s="218"/>
      <c r="OWH8" s="64"/>
      <c r="OWI8" s="64"/>
      <c r="OWR8" s="64"/>
      <c r="OWW8" s="218"/>
      <c r="OWX8" s="64"/>
      <c r="OWY8" s="64"/>
      <c r="OXH8" s="64"/>
      <c r="OXM8" s="218"/>
      <c r="OXN8" s="64"/>
      <c r="OXO8" s="64"/>
      <c r="OXX8" s="64"/>
      <c r="OYC8" s="218"/>
      <c r="OYD8" s="64"/>
      <c r="OYE8" s="64"/>
      <c r="OYN8" s="64"/>
      <c r="OYS8" s="218"/>
      <c r="OYT8" s="64"/>
      <c r="OYU8" s="64"/>
      <c r="OZD8" s="64"/>
      <c r="OZI8" s="218"/>
      <c r="OZJ8" s="64"/>
      <c r="OZK8" s="64"/>
      <c r="OZT8" s="64"/>
      <c r="OZY8" s="218"/>
      <c r="OZZ8" s="64"/>
      <c r="PAA8" s="64"/>
      <c r="PAJ8" s="64"/>
      <c r="PAO8" s="218"/>
      <c r="PAP8" s="64"/>
      <c r="PAQ8" s="64"/>
      <c r="PAZ8" s="64"/>
      <c r="PBE8" s="218"/>
      <c r="PBF8" s="64"/>
      <c r="PBG8" s="64"/>
      <c r="PBP8" s="64"/>
      <c r="PBU8" s="218"/>
      <c r="PBV8" s="64"/>
      <c r="PBW8" s="64"/>
      <c r="PCF8" s="64"/>
      <c r="PCK8" s="218"/>
      <c r="PCL8" s="64"/>
      <c r="PCM8" s="64"/>
      <c r="PCV8" s="64"/>
      <c r="PDA8" s="218"/>
      <c r="PDB8" s="64"/>
      <c r="PDC8" s="64"/>
      <c r="PDL8" s="64"/>
      <c r="PDQ8" s="218"/>
      <c r="PDR8" s="64"/>
      <c r="PDS8" s="64"/>
      <c r="PEB8" s="64"/>
      <c r="PEG8" s="218"/>
      <c r="PEH8" s="64"/>
      <c r="PEI8" s="64"/>
      <c r="PER8" s="64"/>
      <c r="PEW8" s="218"/>
      <c r="PEX8" s="64"/>
      <c r="PEY8" s="64"/>
      <c r="PFH8" s="64"/>
      <c r="PFM8" s="218"/>
      <c r="PFN8" s="64"/>
      <c r="PFO8" s="64"/>
      <c r="PFX8" s="64"/>
      <c r="PGC8" s="218"/>
      <c r="PGD8" s="64"/>
      <c r="PGE8" s="64"/>
      <c r="PGN8" s="64"/>
      <c r="PGS8" s="218"/>
      <c r="PGT8" s="64"/>
      <c r="PGU8" s="64"/>
      <c r="PHD8" s="64"/>
      <c r="PHI8" s="218"/>
      <c r="PHJ8" s="64"/>
      <c r="PHK8" s="64"/>
      <c r="PHT8" s="64"/>
      <c r="PHY8" s="218"/>
      <c r="PHZ8" s="64"/>
      <c r="PIA8" s="64"/>
      <c r="PIJ8" s="64"/>
      <c r="PIO8" s="218"/>
      <c r="PIP8" s="64"/>
      <c r="PIQ8" s="64"/>
      <c r="PIZ8" s="64"/>
      <c r="PJE8" s="218"/>
      <c r="PJF8" s="64"/>
      <c r="PJG8" s="64"/>
      <c r="PJP8" s="64"/>
      <c r="PJU8" s="218"/>
      <c r="PJV8" s="64"/>
      <c r="PJW8" s="64"/>
      <c r="PKF8" s="64"/>
      <c r="PKK8" s="218"/>
      <c r="PKL8" s="64"/>
      <c r="PKM8" s="64"/>
      <c r="PKV8" s="64"/>
      <c r="PLA8" s="218"/>
      <c r="PLB8" s="64"/>
      <c r="PLC8" s="64"/>
      <c r="PLL8" s="64"/>
      <c r="PLQ8" s="218"/>
      <c r="PLR8" s="64"/>
      <c r="PLS8" s="64"/>
      <c r="PMB8" s="64"/>
      <c r="PMG8" s="218"/>
      <c r="PMH8" s="64"/>
      <c r="PMI8" s="64"/>
      <c r="PMR8" s="64"/>
      <c r="PMW8" s="218"/>
      <c r="PMX8" s="64"/>
      <c r="PMY8" s="64"/>
      <c r="PNH8" s="64"/>
      <c r="PNM8" s="218"/>
      <c r="PNN8" s="64"/>
      <c r="PNO8" s="64"/>
      <c r="PNX8" s="64"/>
      <c r="POC8" s="218"/>
      <c r="POD8" s="64"/>
      <c r="POE8" s="64"/>
      <c r="PON8" s="64"/>
      <c r="POS8" s="218"/>
      <c r="POT8" s="64"/>
      <c r="POU8" s="64"/>
      <c r="PPD8" s="64"/>
      <c r="PPI8" s="218"/>
      <c r="PPJ8" s="64"/>
      <c r="PPK8" s="64"/>
      <c r="PPT8" s="64"/>
      <c r="PPY8" s="218"/>
      <c r="PPZ8" s="64"/>
      <c r="PQA8" s="64"/>
      <c r="PQJ8" s="64"/>
      <c r="PQO8" s="218"/>
      <c r="PQP8" s="64"/>
      <c r="PQQ8" s="64"/>
      <c r="PQZ8" s="64"/>
      <c r="PRE8" s="218"/>
      <c r="PRF8" s="64"/>
      <c r="PRG8" s="64"/>
      <c r="PRP8" s="64"/>
      <c r="PRU8" s="218"/>
      <c r="PRV8" s="64"/>
      <c r="PRW8" s="64"/>
      <c r="PSF8" s="64"/>
      <c r="PSK8" s="218"/>
      <c r="PSL8" s="64"/>
      <c r="PSM8" s="64"/>
      <c r="PSV8" s="64"/>
      <c r="PTA8" s="218"/>
      <c r="PTB8" s="64"/>
      <c r="PTC8" s="64"/>
      <c r="PTL8" s="64"/>
      <c r="PTQ8" s="218"/>
      <c r="PTR8" s="64"/>
      <c r="PTS8" s="64"/>
      <c r="PUB8" s="64"/>
      <c r="PUG8" s="218"/>
      <c r="PUH8" s="64"/>
      <c r="PUI8" s="64"/>
      <c r="PUR8" s="64"/>
      <c r="PUW8" s="218"/>
      <c r="PUX8" s="64"/>
      <c r="PUY8" s="64"/>
      <c r="PVH8" s="64"/>
      <c r="PVM8" s="218"/>
      <c r="PVN8" s="64"/>
      <c r="PVO8" s="64"/>
      <c r="PVX8" s="64"/>
      <c r="PWC8" s="218"/>
      <c r="PWD8" s="64"/>
      <c r="PWE8" s="64"/>
      <c r="PWN8" s="64"/>
      <c r="PWS8" s="218"/>
      <c r="PWT8" s="64"/>
      <c r="PWU8" s="64"/>
      <c r="PXD8" s="64"/>
      <c r="PXI8" s="218"/>
      <c r="PXJ8" s="64"/>
      <c r="PXK8" s="64"/>
      <c r="PXT8" s="64"/>
      <c r="PXY8" s="218"/>
      <c r="PXZ8" s="64"/>
      <c r="PYA8" s="64"/>
      <c r="PYJ8" s="64"/>
      <c r="PYO8" s="218"/>
      <c r="PYP8" s="64"/>
      <c r="PYQ8" s="64"/>
      <c r="PYZ8" s="64"/>
      <c r="PZE8" s="218"/>
      <c r="PZF8" s="64"/>
      <c r="PZG8" s="64"/>
      <c r="PZP8" s="64"/>
      <c r="PZU8" s="218"/>
      <c r="PZV8" s="64"/>
      <c r="PZW8" s="64"/>
      <c r="QAF8" s="64"/>
      <c r="QAK8" s="218"/>
      <c r="QAL8" s="64"/>
      <c r="QAM8" s="64"/>
      <c r="QAV8" s="64"/>
      <c r="QBA8" s="218"/>
      <c r="QBB8" s="64"/>
      <c r="QBC8" s="64"/>
      <c r="QBL8" s="64"/>
      <c r="QBQ8" s="218"/>
      <c r="QBR8" s="64"/>
      <c r="QBS8" s="64"/>
      <c r="QCB8" s="64"/>
      <c r="QCG8" s="218"/>
      <c r="QCH8" s="64"/>
      <c r="QCI8" s="64"/>
      <c r="QCR8" s="64"/>
      <c r="QCW8" s="218"/>
      <c r="QCX8" s="64"/>
      <c r="QCY8" s="64"/>
      <c r="QDH8" s="64"/>
      <c r="QDM8" s="218"/>
      <c r="QDN8" s="64"/>
      <c r="QDO8" s="64"/>
      <c r="QDX8" s="64"/>
      <c r="QEC8" s="218"/>
      <c r="QED8" s="64"/>
      <c r="QEE8" s="64"/>
      <c r="QEN8" s="64"/>
      <c r="QES8" s="218"/>
      <c r="QET8" s="64"/>
      <c r="QEU8" s="64"/>
      <c r="QFD8" s="64"/>
      <c r="QFI8" s="218"/>
      <c r="QFJ8" s="64"/>
      <c r="QFK8" s="64"/>
      <c r="QFT8" s="64"/>
      <c r="QFY8" s="218"/>
      <c r="QFZ8" s="64"/>
      <c r="QGA8" s="64"/>
      <c r="QGJ8" s="64"/>
      <c r="QGO8" s="218"/>
      <c r="QGP8" s="64"/>
      <c r="QGQ8" s="64"/>
      <c r="QGZ8" s="64"/>
      <c r="QHE8" s="218"/>
      <c r="QHF8" s="64"/>
      <c r="QHG8" s="64"/>
      <c r="QHP8" s="64"/>
      <c r="QHU8" s="218"/>
      <c r="QHV8" s="64"/>
      <c r="QHW8" s="64"/>
      <c r="QIF8" s="64"/>
      <c r="QIK8" s="218"/>
      <c r="QIL8" s="64"/>
      <c r="QIM8" s="64"/>
      <c r="QIV8" s="64"/>
      <c r="QJA8" s="218"/>
      <c r="QJB8" s="64"/>
      <c r="QJC8" s="64"/>
      <c r="QJL8" s="64"/>
      <c r="QJQ8" s="218"/>
      <c r="QJR8" s="64"/>
      <c r="QJS8" s="64"/>
      <c r="QKB8" s="64"/>
      <c r="QKG8" s="218"/>
      <c r="QKH8" s="64"/>
      <c r="QKI8" s="64"/>
      <c r="QKR8" s="64"/>
      <c r="QKW8" s="218"/>
      <c r="QKX8" s="64"/>
      <c r="QKY8" s="64"/>
      <c r="QLH8" s="64"/>
      <c r="QLM8" s="218"/>
      <c r="QLN8" s="64"/>
      <c r="QLO8" s="64"/>
      <c r="QLX8" s="64"/>
      <c r="QMC8" s="218"/>
      <c r="QMD8" s="64"/>
      <c r="QME8" s="64"/>
      <c r="QMN8" s="64"/>
      <c r="QMS8" s="218"/>
      <c r="QMT8" s="64"/>
      <c r="QMU8" s="64"/>
      <c r="QND8" s="64"/>
      <c r="QNI8" s="218"/>
      <c r="QNJ8" s="64"/>
      <c r="QNK8" s="64"/>
      <c r="QNT8" s="64"/>
      <c r="QNY8" s="218"/>
      <c r="QNZ8" s="64"/>
      <c r="QOA8" s="64"/>
      <c r="QOJ8" s="64"/>
      <c r="QOO8" s="218"/>
      <c r="QOP8" s="64"/>
      <c r="QOQ8" s="64"/>
      <c r="QOZ8" s="64"/>
      <c r="QPE8" s="218"/>
      <c r="QPF8" s="64"/>
      <c r="QPG8" s="64"/>
      <c r="QPP8" s="64"/>
      <c r="QPU8" s="218"/>
      <c r="QPV8" s="64"/>
      <c r="QPW8" s="64"/>
      <c r="QQF8" s="64"/>
      <c r="QQK8" s="218"/>
      <c r="QQL8" s="64"/>
      <c r="QQM8" s="64"/>
      <c r="QQV8" s="64"/>
      <c r="QRA8" s="218"/>
      <c r="QRB8" s="64"/>
      <c r="QRC8" s="64"/>
      <c r="QRL8" s="64"/>
      <c r="QRQ8" s="218"/>
      <c r="QRR8" s="64"/>
      <c r="QRS8" s="64"/>
      <c r="QSB8" s="64"/>
      <c r="QSG8" s="218"/>
      <c r="QSH8" s="64"/>
      <c r="QSI8" s="64"/>
      <c r="QSR8" s="64"/>
      <c r="QSW8" s="218"/>
      <c r="QSX8" s="64"/>
      <c r="QSY8" s="64"/>
      <c r="QTH8" s="64"/>
      <c r="QTM8" s="218"/>
      <c r="QTN8" s="64"/>
      <c r="QTO8" s="64"/>
      <c r="QTX8" s="64"/>
      <c r="QUC8" s="218"/>
      <c r="QUD8" s="64"/>
      <c r="QUE8" s="64"/>
      <c r="QUN8" s="64"/>
      <c r="QUS8" s="218"/>
      <c r="QUT8" s="64"/>
      <c r="QUU8" s="64"/>
      <c r="QVD8" s="64"/>
      <c r="QVI8" s="218"/>
      <c r="QVJ8" s="64"/>
      <c r="QVK8" s="64"/>
      <c r="QVT8" s="64"/>
      <c r="QVY8" s="218"/>
      <c r="QVZ8" s="64"/>
      <c r="QWA8" s="64"/>
      <c r="QWJ8" s="64"/>
      <c r="QWO8" s="218"/>
      <c r="QWP8" s="64"/>
      <c r="QWQ8" s="64"/>
      <c r="QWZ8" s="64"/>
      <c r="QXE8" s="218"/>
      <c r="QXF8" s="64"/>
      <c r="QXG8" s="64"/>
      <c r="QXP8" s="64"/>
      <c r="QXU8" s="218"/>
      <c r="QXV8" s="64"/>
      <c r="QXW8" s="64"/>
      <c r="QYF8" s="64"/>
      <c r="QYK8" s="218"/>
      <c r="QYL8" s="64"/>
      <c r="QYM8" s="64"/>
      <c r="QYV8" s="64"/>
      <c r="QZA8" s="218"/>
      <c r="QZB8" s="64"/>
      <c r="QZC8" s="64"/>
      <c r="QZL8" s="64"/>
      <c r="QZQ8" s="218"/>
      <c r="QZR8" s="64"/>
      <c r="QZS8" s="64"/>
      <c r="RAB8" s="64"/>
      <c r="RAG8" s="218"/>
      <c r="RAH8" s="64"/>
      <c r="RAI8" s="64"/>
      <c r="RAR8" s="64"/>
      <c r="RAW8" s="218"/>
      <c r="RAX8" s="64"/>
      <c r="RAY8" s="64"/>
      <c r="RBH8" s="64"/>
      <c r="RBM8" s="218"/>
      <c r="RBN8" s="64"/>
      <c r="RBO8" s="64"/>
      <c r="RBX8" s="64"/>
      <c r="RCC8" s="218"/>
      <c r="RCD8" s="64"/>
      <c r="RCE8" s="64"/>
      <c r="RCN8" s="64"/>
      <c r="RCS8" s="218"/>
      <c r="RCT8" s="64"/>
      <c r="RCU8" s="64"/>
      <c r="RDD8" s="64"/>
      <c r="RDI8" s="218"/>
      <c r="RDJ8" s="64"/>
      <c r="RDK8" s="64"/>
      <c r="RDT8" s="64"/>
      <c r="RDY8" s="218"/>
      <c r="RDZ8" s="64"/>
      <c r="REA8" s="64"/>
      <c r="REJ8" s="64"/>
      <c r="REO8" s="218"/>
      <c r="REP8" s="64"/>
      <c r="REQ8" s="64"/>
      <c r="REZ8" s="64"/>
      <c r="RFE8" s="218"/>
      <c r="RFF8" s="64"/>
      <c r="RFG8" s="64"/>
      <c r="RFP8" s="64"/>
      <c r="RFU8" s="218"/>
      <c r="RFV8" s="64"/>
      <c r="RFW8" s="64"/>
      <c r="RGF8" s="64"/>
      <c r="RGK8" s="218"/>
      <c r="RGL8" s="64"/>
      <c r="RGM8" s="64"/>
      <c r="RGV8" s="64"/>
      <c r="RHA8" s="218"/>
      <c r="RHB8" s="64"/>
      <c r="RHC8" s="64"/>
      <c r="RHL8" s="64"/>
      <c r="RHQ8" s="218"/>
      <c r="RHR8" s="64"/>
      <c r="RHS8" s="64"/>
      <c r="RIB8" s="64"/>
      <c r="RIG8" s="218"/>
      <c r="RIH8" s="64"/>
      <c r="RII8" s="64"/>
      <c r="RIR8" s="64"/>
      <c r="RIW8" s="218"/>
      <c r="RIX8" s="64"/>
      <c r="RIY8" s="64"/>
      <c r="RJH8" s="64"/>
      <c r="RJM8" s="218"/>
      <c r="RJN8" s="64"/>
      <c r="RJO8" s="64"/>
      <c r="RJX8" s="64"/>
      <c r="RKC8" s="218"/>
      <c r="RKD8" s="64"/>
      <c r="RKE8" s="64"/>
      <c r="RKN8" s="64"/>
      <c r="RKS8" s="218"/>
      <c r="RKT8" s="64"/>
      <c r="RKU8" s="64"/>
      <c r="RLD8" s="64"/>
      <c r="RLI8" s="218"/>
      <c r="RLJ8" s="64"/>
      <c r="RLK8" s="64"/>
      <c r="RLT8" s="64"/>
      <c r="RLY8" s="218"/>
      <c r="RLZ8" s="64"/>
      <c r="RMA8" s="64"/>
      <c r="RMJ8" s="64"/>
      <c r="RMO8" s="218"/>
      <c r="RMP8" s="64"/>
      <c r="RMQ8" s="64"/>
      <c r="RMZ8" s="64"/>
      <c r="RNE8" s="218"/>
      <c r="RNF8" s="64"/>
      <c r="RNG8" s="64"/>
      <c r="RNP8" s="64"/>
      <c r="RNU8" s="218"/>
      <c r="RNV8" s="64"/>
      <c r="RNW8" s="64"/>
      <c r="ROF8" s="64"/>
      <c r="ROK8" s="218"/>
      <c r="ROL8" s="64"/>
      <c r="ROM8" s="64"/>
      <c r="ROV8" s="64"/>
      <c r="RPA8" s="218"/>
      <c r="RPB8" s="64"/>
      <c r="RPC8" s="64"/>
      <c r="RPL8" s="64"/>
      <c r="RPQ8" s="218"/>
      <c r="RPR8" s="64"/>
      <c r="RPS8" s="64"/>
      <c r="RQB8" s="64"/>
      <c r="RQG8" s="218"/>
      <c r="RQH8" s="64"/>
      <c r="RQI8" s="64"/>
      <c r="RQR8" s="64"/>
      <c r="RQW8" s="218"/>
      <c r="RQX8" s="64"/>
      <c r="RQY8" s="64"/>
      <c r="RRH8" s="64"/>
      <c r="RRM8" s="218"/>
      <c r="RRN8" s="64"/>
      <c r="RRO8" s="64"/>
      <c r="RRX8" s="64"/>
      <c r="RSC8" s="218"/>
      <c r="RSD8" s="64"/>
      <c r="RSE8" s="64"/>
      <c r="RSN8" s="64"/>
      <c r="RSS8" s="218"/>
      <c r="RST8" s="64"/>
      <c r="RSU8" s="64"/>
      <c r="RTD8" s="64"/>
      <c r="RTI8" s="218"/>
      <c r="RTJ8" s="64"/>
      <c r="RTK8" s="64"/>
      <c r="RTT8" s="64"/>
      <c r="RTY8" s="218"/>
      <c r="RTZ8" s="64"/>
      <c r="RUA8" s="64"/>
      <c r="RUJ8" s="64"/>
      <c r="RUO8" s="218"/>
      <c r="RUP8" s="64"/>
      <c r="RUQ8" s="64"/>
      <c r="RUZ8" s="64"/>
      <c r="RVE8" s="218"/>
      <c r="RVF8" s="64"/>
      <c r="RVG8" s="64"/>
      <c r="RVP8" s="64"/>
      <c r="RVU8" s="218"/>
      <c r="RVV8" s="64"/>
      <c r="RVW8" s="64"/>
      <c r="RWF8" s="64"/>
      <c r="RWK8" s="218"/>
      <c r="RWL8" s="64"/>
      <c r="RWM8" s="64"/>
      <c r="RWV8" s="64"/>
      <c r="RXA8" s="218"/>
      <c r="RXB8" s="64"/>
      <c r="RXC8" s="64"/>
      <c r="RXL8" s="64"/>
      <c r="RXQ8" s="218"/>
      <c r="RXR8" s="64"/>
      <c r="RXS8" s="64"/>
      <c r="RYB8" s="64"/>
      <c r="RYG8" s="218"/>
      <c r="RYH8" s="64"/>
      <c r="RYI8" s="64"/>
      <c r="RYR8" s="64"/>
      <c r="RYW8" s="218"/>
      <c r="RYX8" s="64"/>
      <c r="RYY8" s="64"/>
      <c r="RZH8" s="64"/>
      <c r="RZM8" s="218"/>
      <c r="RZN8" s="64"/>
      <c r="RZO8" s="64"/>
      <c r="RZX8" s="64"/>
      <c r="SAC8" s="218"/>
      <c r="SAD8" s="64"/>
      <c r="SAE8" s="64"/>
      <c r="SAN8" s="64"/>
      <c r="SAS8" s="218"/>
      <c r="SAT8" s="64"/>
      <c r="SAU8" s="64"/>
      <c r="SBD8" s="64"/>
      <c r="SBI8" s="218"/>
      <c r="SBJ8" s="64"/>
      <c r="SBK8" s="64"/>
      <c r="SBT8" s="64"/>
      <c r="SBY8" s="218"/>
      <c r="SBZ8" s="64"/>
      <c r="SCA8" s="64"/>
      <c r="SCJ8" s="64"/>
      <c r="SCO8" s="218"/>
      <c r="SCP8" s="64"/>
      <c r="SCQ8" s="64"/>
      <c r="SCZ8" s="64"/>
      <c r="SDE8" s="218"/>
      <c r="SDF8" s="64"/>
      <c r="SDG8" s="64"/>
      <c r="SDP8" s="64"/>
      <c r="SDU8" s="218"/>
      <c r="SDV8" s="64"/>
      <c r="SDW8" s="64"/>
      <c r="SEF8" s="64"/>
      <c r="SEK8" s="218"/>
      <c r="SEL8" s="64"/>
      <c r="SEM8" s="64"/>
      <c r="SEV8" s="64"/>
      <c r="SFA8" s="218"/>
      <c r="SFB8" s="64"/>
      <c r="SFC8" s="64"/>
      <c r="SFL8" s="64"/>
      <c r="SFQ8" s="218"/>
      <c r="SFR8" s="64"/>
      <c r="SFS8" s="64"/>
      <c r="SGB8" s="64"/>
      <c r="SGG8" s="218"/>
      <c r="SGH8" s="64"/>
      <c r="SGI8" s="64"/>
      <c r="SGR8" s="64"/>
      <c r="SGW8" s="218"/>
      <c r="SGX8" s="64"/>
      <c r="SGY8" s="64"/>
      <c r="SHH8" s="64"/>
      <c r="SHM8" s="218"/>
      <c r="SHN8" s="64"/>
      <c r="SHO8" s="64"/>
      <c r="SHX8" s="64"/>
      <c r="SIC8" s="218"/>
      <c r="SID8" s="64"/>
      <c r="SIE8" s="64"/>
      <c r="SIN8" s="64"/>
      <c r="SIS8" s="218"/>
      <c r="SIT8" s="64"/>
      <c r="SIU8" s="64"/>
      <c r="SJD8" s="64"/>
      <c r="SJI8" s="218"/>
      <c r="SJJ8" s="64"/>
      <c r="SJK8" s="64"/>
      <c r="SJT8" s="64"/>
      <c r="SJY8" s="218"/>
      <c r="SJZ8" s="64"/>
      <c r="SKA8" s="64"/>
      <c r="SKJ8" s="64"/>
      <c r="SKO8" s="218"/>
      <c r="SKP8" s="64"/>
      <c r="SKQ8" s="64"/>
      <c r="SKZ8" s="64"/>
      <c r="SLE8" s="218"/>
      <c r="SLF8" s="64"/>
      <c r="SLG8" s="64"/>
      <c r="SLP8" s="64"/>
      <c r="SLU8" s="218"/>
      <c r="SLV8" s="64"/>
      <c r="SLW8" s="64"/>
      <c r="SMF8" s="64"/>
      <c r="SMK8" s="218"/>
      <c r="SML8" s="64"/>
      <c r="SMM8" s="64"/>
      <c r="SMV8" s="64"/>
      <c r="SNA8" s="218"/>
      <c r="SNB8" s="64"/>
      <c r="SNC8" s="64"/>
      <c r="SNL8" s="64"/>
      <c r="SNQ8" s="218"/>
      <c r="SNR8" s="64"/>
      <c r="SNS8" s="64"/>
      <c r="SOB8" s="64"/>
      <c r="SOG8" s="218"/>
      <c r="SOH8" s="64"/>
      <c r="SOI8" s="64"/>
      <c r="SOR8" s="64"/>
      <c r="SOW8" s="218"/>
      <c r="SOX8" s="64"/>
      <c r="SOY8" s="64"/>
      <c r="SPH8" s="64"/>
      <c r="SPM8" s="218"/>
      <c r="SPN8" s="64"/>
      <c r="SPO8" s="64"/>
      <c r="SPX8" s="64"/>
      <c r="SQC8" s="218"/>
      <c r="SQD8" s="64"/>
      <c r="SQE8" s="64"/>
      <c r="SQN8" s="64"/>
      <c r="SQS8" s="218"/>
      <c r="SQT8" s="64"/>
      <c r="SQU8" s="64"/>
      <c r="SRD8" s="64"/>
      <c r="SRI8" s="218"/>
      <c r="SRJ8" s="64"/>
      <c r="SRK8" s="64"/>
      <c r="SRT8" s="64"/>
      <c r="SRY8" s="218"/>
      <c r="SRZ8" s="64"/>
      <c r="SSA8" s="64"/>
      <c r="SSJ8" s="64"/>
      <c r="SSO8" s="218"/>
      <c r="SSP8" s="64"/>
      <c r="SSQ8" s="64"/>
      <c r="SSZ8" s="64"/>
      <c r="STE8" s="218"/>
      <c r="STF8" s="64"/>
      <c r="STG8" s="64"/>
      <c r="STP8" s="64"/>
      <c r="STU8" s="218"/>
      <c r="STV8" s="64"/>
      <c r="STW8" s="64"/>
      <c r="SUF8" s="64"/>
      <c r="SUK8" s="218"/>
      <c r="SUL8" s="64"/>
      <c r="SUM8" s="64"/>
      <c r="SUV8" s="64"/>
      <c r="SVA8" s="218"/>
      <c r="SVB8" s="64"/>
      <c r="SVC8" s="64"/>
      <c r="SVL8" s="64"/>
      <c r="SVQ8" s="218"/>
      <c r="SVR8" s="64"/>
      <c r="SVS8" s="64"/>
      <c r="SWB8" s="64"/>
      <c r="SWG8" s="218"/>
      <c r="SWH8" s="64"/>
      <c r="SWI8" s="64"/>
      <c r="SWR8" s="64"/>
      <c r="SWW8" s="218"/>
      <c r="SWX8" s="64"/>
      <c r="SWY8" s="64"/>
      <c r="SXH8" s="64"/>
      <c r="SXM8" s="218"/>
      <c r="SXN8" s="64"/>
      <c r="SXO8" s="64"/>
      <c r="SXX8" s="64"/>
      <c r="SYC8" s="218"/>
      <c r="SYD8" s="64"/>
      <c r="SYE8" s="64"/>
      <c r="SYN8" s="64"/>
      <c r="SYS8" s="218"/>
      <c r="SYT8" s="64"/>
      <c r="SYU8" s="64"/>
      <c r="SZD8" s="64"/>
      <c r="SZI8" s="218"/>
      <c r="SZJ8" s="64"/>
      <c r="SZK8" s="64"/>
      <c r="SZT8" s="64"/>
      <c r="SZY8" s="218"/>
      <c r="SZZ8" s="64"/>
      <c r="TAA8" s="64"/>
      <c r="TAJ8" s="64"/>
      <c r="TAO8" s="218"/>
      <c r="TAP8" s="64"/>
      <c r="TAQ8" s="64"/>
      <c r="TAZ8" s="64"/>
      <c r="TBE8" s="218"/>
      <c r="TBF8" s="64"/>
      <c r="TBG8" s="64"/>
      <c r="TBP8" s="64"/>
      <c r="TBU8" s="218"/>
      <c r="TBV8" s="64"/>
      <c r="TBW8" s="64"/>
      <c r="TCF8" s="64"/>
      <c r="TCK8" s="218"/>
      <c r="TCL8" s="64"/>
      <c r="TCM8" s="64"/>
      <c r="TCV8" s="64"/>
      <c r="TDA8" s="218"/>
      <c r="TDB8" s="64"/>
      <c r="TDC8" s="64"/>
      <c r="TDL8" s="64"/>
      <c r="TDQ8" s="218"/>
      <c r="TDR8" s="64"/>
      <c r="TDS8" s="64"/>
      <c r="TEB8" s="64"/>
      <c r="TEG8" s="218"/>
      <c r="TEH8" s="64"/>
      <c r="TEI8" s="64"/>
      <c r="TER8" s="64"/>
      <c r="TEW8" s="218"/>
      <c r="TEX8" s="64"/>
      <c r="TEY8" s="64"/>
      <c r="TFH8" s="64"/>
      <c r="TFM8" s="218"/>
      <c r="TFN8" s="64"/>
      <c r="TFO8" s="64"/>
      <c r="TFX8" s="64"/>
      <c r="TGC8" s="218"/>
      <c r="TGD8" s="64"/>
      <c r="TGE8" s="64"/>
      <c r="TGN8" s="64"/>
      <c r="TGS8" s="218"/>
      <c r="TGT8" s="64"/>
      <c r="TGU8" s="64"/>
      <c r="THD8" s="64"/>
      <c r="THI8" s="218"/>
      <c r="THJ8" s="64"/>
      <c r="THK8" s="64"/>
      <c r="THT8" s="64"/>
      <c r="THY8" s="218"/>
      <c r="THZ8" s="64"/>
      <c r="TIA8" s="64"/>
      <c r="TIJ8" s="64"/>
      <c r="TIO8" s="218"/>
      <c r="TIP8" s="64"/>
      <c r="TIQ8" s="64"/>
      <c r="TIZ8" s="64"/>
      <c r="TJE8" s="218"/>
      <c r="TJF8" s="64"/>
      <c r="TJG8" s="64"/>
      <c r="TJP8" s="64"/>
      <c r="TJU8" s="218"/>
      <c r="TJV8" s="64"/>
      <c r="TJW8" s="64"/>
      <c r="TKF8" s="64"/>
      <c r="TKK8" s="218"/>
      <c r="TKL8" s="64"/>
      <c r="TKM8" s="64"/>
      <c r="TKV8" s="64"/>
      <c r="TLA8" s="218"/>
      <c r="TLB8" s="64"/>
      <c r="TLC8" s="64"/>
      <c r="TLL8" s="64"/>
      <c r="TLQ8" s="218"/>
      <c r="TLR8" s="64"/>
      <c r="TLS8" s="64"/>
      <c r="TMB8" s="64"/>
      <c r="TMG8" s="218"/>
      <c r="TMH8" s="64"/>
      <c r="TMI8" s="64"/>
      <c r="TMR8" s="64"/>
      <c r="TMW8" s="218"/>
      <c r="TMX8" s="64"/>
      <c r="TMY8" s="64"/>
      <c r="TNH8" s="64"/>
      <c r="TNM8" s="218"/>
      <c r="TNN8" s="64"/>
      <c r="TNO8" s="64"/>
      <c r="TNX8" s="64"/>
      <c r="TOC8" s="218"/>
      <c r="TOD8" s="64"/>
      <c r="TOE8" s="64"/>
      <c r="TON8" s="64"/>
      <c r="TOS8" s="218"/>
      <c r="TOT8" s="64"/>
      <c r="TOU8" s="64"/>
      <c r="TPD8" s="64"/>
      <c r="TPI8" s="218"/>
      <c r="TPJ8" s="64"/>
      <c r="TPK8" s="64"/>
      <c r="TPT8" s="64"/>
      <c r="TPY8" s="218"/>
      <c r="TPZ8" s="64"/>
      <c r="TQA8" s="64"/>
      <c r="TQJ8" s="64"/>
      <c r="TQO8" s="218"/>
      <c r="TQP8" s="64"/>
      <c r="TQQ8" s="64"/>
      <c r="TQZ8" s="64"/>
      <c r="TRE8" s="218"/>
      <c r="TRF8" s="64"/>
      <c r="TRG8" s="64"/>
      <c r="TRP8" s="64"/>
      <c r="TRU8" s="218"/>
      <c r="TRV8" s="64"/>
      <c r="TRW8" s="64"/>
      <c r="TSF8" s="64"/>
      <c r="TSK8" s="218"/>
      <c r="TSL8" s="64"/>
      <c r="TSM8" s="64"/>
      <c r="TSV8" s="64"/>
      <c r="TTA8" s="218"/>
      <c r="TTB8" s="64"/>
      <c r="TTC8" s="64"/>
      <c r="TTL8" s="64"/>
      <c r="TTQ8" s="218"/>
      <c r="TTR8" s="64"/>
      <c r="TTS8" s="64"/>
      <c r="TUB8" s="64"/>
      <c r="TUG8" s="218"/>
      <c r="TUH8" s="64"/>
      <c r="TUI8" s="64"/>
      <c r="TUR8" s="64"/>
      <c r="TUW8" s="218"/>
      <c r="TUX8" s="64"/>
      <c r="TUY8" s="64"/>
      <c r="TVH8" s="64"/>
      <c r="TVM8" s="218"/>
      <c r="TVN8" s="64"/>
      <c r="TVO8" s="64"/>
      <c r="TVX8" s="64"/>
      <c r="TWC8" s="218"/>
      <c r="TWD8" s="64"/>
      <c r="TWE8" s="64"/>
      <c r="TWN8" s="64"/>
      <c r="TWS8" s="218"/>
      <c r="TWT8" s="64"/>
      <c r="TWU8" s="64"/>
      <c r="TXD8" s="64"/>
      <c r="TXI8" s="218"/>
      <c r="TXJ8" s="64"/>
      <c r="TXK8" s="64"/>
      <c r="TXT8" s="64"/>
      <c r="TXY8" s="218"/>
      <c r="TXZ8" s="64"/>
      <c r="TYA8" s="64"/>
      <c r="TYJ8" s="64"/>
      <c r="TYO8" s="218"/>
      <c r="TYP8" s="64"/>
      <c r="TYQ8" s="64"/>
      <c r="TYZ8" s="64"/>
      <c r="TZE8" s="218"/>
      <c r="TZF8" s="64"/>
      <c r="TZG8" s="64"/>
      <c r="TZP8" s="64"/>
      <c r="TZU8" s="218"/>
      <c r="TZV8" s="64"/>
      <c r="TZW8" s="64"/>
      <c r="UAF8" s="64"/>
      <c r="UAK8" s="218"/>
      <c r="UAL8" s="64"/>
      <c r="UAM8" s="64"/>
      <c r="UAV8" s="64"/>
      <c r="UBA8" s="218"/>
      <c r="UBB8" s="64"/>
      <c r="UBC8" s="64"/>
      <c r="UBL8" s="64"/>
      <c r="UBQ8" s="218"/>
      <c r="UBR8" s="64"/>
      <c r="UBS8" s="64"/>
      <c r="UCB8" s="64"/>
      <c r="UCG8" s="218"/>
      <c r="UCH8" s="64"/>
      <c r="UCI8" s="64"/>
      <c r="UCR8" s="64"/>
      <c r="UCW8" s="218"/>
      <c r="UCX8" s="64"/>
      <c r="UCY8" s="64"/>
      <c r="UDH8" s="64"/>
      <c r="UDM8" s="218"/>
      <c r="UDN8" s="64"/>
      <c r="UDO8" s="64"/>
      <c r="UDX8" s="64"/>
      <c r="UEC8" s="218"/>
      <c r="UED8" s="64"/>
      <c r="UEE8" s="64"/>
      <c r="UEN8" s="64"/>
      <c r="UES8" s="218"/>
      <c r="UET8" s="64"/>
      <c r="UEU8" s="64"/>
      <c r="UFD8" s="64"/>
      <c r="UFI8" s="218"/>
      <c r="UFJ8" s="64"/>
      <c r="UFK8" s="64"/>
      <c r="UFT8" s="64"/>
      <c r="UFY8" s="218"/>
      <c r="UFZ8" s="64"/>
      <c r="UGA8" s="64"/>
      <c r="UGJ8" s="64"/>
      <c r="UGO8" s="218"/>
      <c r="UGP8" s="64"/>
      <c r="UGQ8" s="64"/>
      <c r="UGZ8" s="64"/>
      <c r="UHE8" s="218"/>
      <c r="UHF8" s="64"/>
      <c r="UHG8" s="64"/>
      <c r="UHP8" s="64"/>
      <c r="UHU8" s="218"/>
      <c r="UHV8" s="64"/>
      <c r="UHW8" s="64"/>
      <c r="UIF8" s="64"/>
      <c r="UIK8" s="218"/>
      <c r="UIL8" s="64"/>
      <c r="UIM8" s="64"/>
      <c r="UIV8" s="64"/>
      <c r="UJA8" s="218"/>
      <c r="UJB8" s="64"/>
      <c r="UJC8" s="64"/>
      <c r="UJL8" s="64"/>
      <c r="UJQ8" s="218"/>
      <c r="UJR8" s="64"/>
      <c r="UJS8" s="64"/>
      <c r="UKB8" s="64"/>
      <c r="UKG8" s="218"/>
      <c r="UKH8" s="64"/>
      <c r="UKI8" s="64"/>
      <c r="UKR8" s="64"/>
      <c r="UKW8" s="218"/>
      <c r="UKX8" s="64"/>
      <c r="UKY8" s="64"/>
      <c r="ULH8" s="64"/>
      <c r="ULM8" s="218"/>
      <c r="ULN8" s="64"/>
      <c r="ULO8" s="64"/>
      <c r="ULX8" s="64"/>
      <c r="UMC8" s="218"/>
      <c r="UMD8" s="64"/>
      <c r="UME8" s="64"/>
      <c r="UMN8" s="64"/>
      <c r="UMS8" s="218"/>
      <c r="UMT8" s="64"/>
      <c r="UMU8" s="64"/>
      <c r="UND8" s="64"/>
      <c r="UNI8" s="218"/>
      <c r="UNJ8" s="64"/>
      <c r="UNK8" s="64"/>
      <c r="UNT8" s="64"/>
      <c r="UNY8" s="218"/>
      <c r="UNZ8" s="64"/>
      <c r="UOA8" s="64"/>
      <c r="UOJ8" s="64"/>
      <c r="UOO8" s="218"/>
      <c r="UOP8" s="64"/>
      <c r="UOQ8" s="64"/>
      <c r="UOZ8" s="64"/>
      <c r="UPE8" s="218"/>
      <c r="UPF8" s="64"/>
      <c r="UPG8" s="64"/>
      <c r="UPP8" s="64"/>
      <c r="UPU8" s="218"/>
      <c r="UPV8" s="64"/>
      <c r="UPW8" s="64"/>
      <c r="UQF8" s="64"/>
      <c r="UQK8" s="218"/>
      <c r="UQL8" s="64"/>
      <c r="UQM8" s="64"/>
      <c r="UQV8" s="64"/>
      <c r="URA8" s="218"/>
      <c r="URB8" s="64"/>
      <c r="URC8" s="64"/>
      <c r="URL8" s="64"/>
      <c r="URQ8" s="218"/>
      <c r="URR8" s="64"/>
      <c r="URS8" s="64"/>
      <c r="USB8" s="64"/>
      <c r="USG8" s="218"/>
      <c r="USH8" s="64"/>
      <c r="USI8" s="64"/>
      <c r="USR8" s="64"/>
      <c r="USW8" s="218"/>
      <c r="USX8" s="64"/>
      <c r="USY8" s="64"/>
      <c r="UTH8" s="64"/>
      <c r="UTM8" s="218"/>
      <c r="UTN8" s="64"/>
      <c r="UTO8" s="64"/>
      <c r="UTX8" s="64"/>
      <c r="UUC8" s="218"/>
      <c r="UUD8" s="64"/>
      <c r="UUE8" s="64"/>
      <c r="UUN8" s="64"/>
      <c r="UUS8" s="218"/>
      <c r="UUT8" s="64"/>
      <c r="UUU8" s="64"/>
      <c r="UVD8" s="64"/>
      <c r="UVI8" s="218"/>
      <c r="UVJ8" s="64"/>
      <c r="UVK8" s="64"/>
      <c r="UVT8" s="64"/>
      <c r="UVY8" s="218"/>
      <c r="UVZ8" s="64"/>
      <c r="UWA8" s="64"/>
      <c r="UWJ8" s="64"/>
      <c r="UWO8" s="218"/>
      <c r="UWP8" s="64"/>
      <c r="UWQ8" s="64"/>
      <c r="UWZ8" s="64"/>
      <c r="UXE8" s="218"/>
      <c r="UXF8" s="64"/>
      <c r="UXG8" s="64"/>
      <c r="UXP8" s="64"/>
      <c r="UXU8" s="218"/>
      <c r="UXV8" s="64"/>
      <c r="UXW8" s="64"/>
      <c r="UYF8" s="64"/>
      <c r="UYK8" s="218"/>
      <c r="UYL8" s="64"/>
      <c r="UYM8" s="64"/>
      <c r="UYV8" s="64"/>
      <c r="UZA8" s="218"/>
      <c r="UZB8" s="64"/>
      <c r="UZC8" s="64"/>
      <c r="UZL8" s="64"/>
      <c r="UZQ8" s="218"/>
      <c r="UZR8" s="64"/>
      <c r="UZS8" s="64"/>
      <c r="VAB8" s="64"/>
      <c r="VAG8" s="218"/>
      <c r="VAH8" s="64"/>
      <c r="VAI8" s="64"/>
      <c r="VAR8" s="64"/>
      <c r="VAW8" s="218"/>
      <c r="VAX8" s="64"/>
      <c r="VAY8" s="64"/>
      <c r="VBH8" s="64"/>
      <c r="VBM8" s="218"/>
      <c r="VBN8" s="64"/>
      <c r="VBO8" s="64"/>
      <c r="VBX8" s="64"/>
      <c r="VCC8" s="218"/>
      <c r="VCD8" s="64"/>
      <c r="VCE8" s="64"/>
      <c r="VCN8" s="64"/>
      <c r="VCS8" s="218"/>
      <c r="VCT8" s="64"/>
      <c r="VCU8" s="64"/>
      <c r="VDD8" s="64"/>
      <c r="VDI8" s="218"/>
      <c r="VDJ8" s="64"/>
      <c r="VDK8" s="64"/>
      <c r="VDT8" s="64"/>
      <c r="VDY8" s="218"/>
      <c r="VDZ8" s="64"/>
      <c r="VEA8" s="64"/>
      <c r="VEJ8" s="64"/>
      <c r="VEO8" s="218"/>
      <c r="VEP8" s="64"/>
      <c r="VEQ8" s="64"/>
      <c r="VEZ8" s="64"/>
      <c r="VFE8" s="218"/>
      <c r="VFF8" s="64"/>
      <c r="VFG8" s="64"/>
      <c r="VFP8" s="64"/>
      <c r="VFU8" s="218"/>
      <c r="VFV8" s="64"/>
      <c r="VFW8" s="64"/>
      <c r="VGF8" s="64"/>
      <c r="VGK8" s="218"/>
      <c r="VGL8" s="64"/>
      <c r="VGM8" s="64"/>
      <c r="VGV8" s="64"/>
      <c r="VHA8" s="218"/>
      <c r="VHB8" s="64"/>
      <c r="VHC8" s="64"/>
      <c r="VHL8" s="64"/>
      <c r="VHQ8" s="218"/>
      <c r="VHR8" s="64"/>
      <c r="VHS8" s="64"/>
      <c r="VIB8" s="64"/>
      <c r="VIG8" s="218"/>
      <c r="VIH8" s="64"/>
      <c r="VII8" s="64"/>
      <c r="VIR8" s="64"/>
      <c r="VIW8" s="218"/>
      <c r="VIX8" s="64"/>
      <c r="VIY8" s="64"/>
      <c r="VJH8" s="64"/>
      <c r="VJM8" s="218"/>
      <c r="VJN8" s="64"/>
      <c r="VJO8" s="64"/>
      <c r="VJX8" s="64"/>
      <c r="VKC8" s="218"/>
      <c r="VKD8" s="64"/>
      <c r="VKE8" s="64"/>
      <c r="VKN8" s="64"/>
      <c r="VKS8" s="218"/>
      <c r="VKT8" s="64"/>
      <c r="VKU8" s="64"/>
      <c r="VLD8" s="64"/>
      <c r="VLI8" s="218"/>
      <c r="VLJ8" s="64"/>
      <c r="VLK8" s="64"/>
      <c r="VLT8" s="64"/>
      <c r="VLY8" s="218"/>
      <c r="VLZ8" s="64"/>
      <c r="VMA8" s="64"/>
      <c r="VMJ8" s="64"/>
      <c r="VMO8" s="218"/>
      <c r="VMP8" s="64"/>
      <c r="VMQ8" s="64"/>
      <c r="VMZ8" s="64"/>
      <c r="VNE8" s="218"/>
      <c r="VNF8" s="64"/>
      <c r="VNG8" s="64"/>
      <c r="VNP8" s="64"/>
      <c r="VNU8" s="218"/>
      <c r="VNV8" s="64"/>
      <c r="VNW8" s="64"/>
      <c r="VOF8" s="64"/>
      <c r="VOK8" s="218"/>
      <c r="VOL8" s="64"/>
      <c r="VOM8" s="64"/>
      <c r="VOV8" s="64"/>
      <c r="VPA8" s="218"/>
      <c r="VPB8" s="64"/>
      <c r="VPC8" s="64"/>
      <c r="VPL8" s="64"/>
      <c r="VPQ8" s="218"/>
      <c r="VPR8" s="64"/>
      <c r="VPS8" s="64"/>
      <c r="VQB8" s="64"/>
      <c r="VQG8" s="218"/>
      <c r="VQH8" s="64"/>
      <c r="VQI8" s="64"/>
      <c r="VQR8" s="64"/>
      <c r="VQW8" s="218"/>
      <c r="VQX8" s="64"/>
      <c r="VQY8" s="64"/>
      <c r="VRH8" s="64"/>
      <c r="VRM8" s="218"/>
      <c r="VRN8" s="64"/>
      <c r="VRO8" s="64"/>
      <c r="VRX8" s="64"/>
      <c r="VSC8" s="218"/>
      <c r="VSD8" s="64"/>
      <c r="VSE8" s="64"/>
      <c r="VSN8" s="64"/>
      <c r="VSS8" s="218"/>
      <c r="VST8" s="64"/>
      <c r="VSU8" s="64"/>
      <c r="VTD8" s="64"/>
      <c r="VTI8" s="218"/>
      <c r="VTJ8" s="64"/>
      <c r="VTK8" s="64"/>
      <c r="VTT8" s="64"/>
      <c r="VTY8" s="218"/>
      <c r="VTZ8" s="64"/>
      <c r="VUA8" s="64"/>
      <c r="VUJ8" s="64"/>
      <c r="VUO8" s="218"/>
      <c r="VUP8" s="64"/>
      <c r="VUQ8" s="64"/>
      <c r="VUZ8" s="64"/>
      <c r="VVE8" s="218"/>
      <c r="VVF8" s="64"/>
      <c r="VVG8" s="64"/>
      <c r="VVP8" s="64"/>
      <c r="VVU8" s="218"/>
      <c r="VVV8" s="64"/>
      <c r="VVW8" s="64"/>
      <c r="VWF8" s="64"/>
      <c r="VWK8" s="218"/>
      <c r="VWL8" s="64"/>
      <c r="VWM8" s="64"/>
      <c r="VWV8" s="64"/>
      <c r="VXA8" s="218"/>
      <c r="VXB8" s="64"/>
      <c r="VXC8" s="64"/>
      <c r="VXL8" s="64"/>
      <c r="VXQ8" s="218"/>
      <c r="VXR8" s="64"/>
      <c r="VXS8" s="64"/>
      <c r="VYB8" s="64"/>
      <c r="VYG8" s="218"/>
      <c r="VYH8" s="64"/>
      <c r="VYI8" s="64"/>
      <c r="VYR8" s="64"/>
      <c r="VYW8" s="218"/>
      <c r="VYX8" s="64"/>
      <c r="VYY8" s="64"/>
      <c r="VZH8" s="64"/>
      <c r="VZM8" s="218"/>
      <c r="VZN8" s="64"/>
      <c r="VZO8" s="64"/>
      <c r="VZX8" s="64"/>
      <c r="WAC8" s="218"/>
      <c r="WAD8" s="64"/>
      <c r="WAE8" s="64"/>
      <c r="WAN8" s="64"/>
      <c r="WAS8" s="218"/>
      <c r="WAT8" s="64"/>
      <c r="WAU8" s="64"/>
      <c r="WBD8" s="64"/>
      <c r="WBI8" s="218"/>
      <c r="WBJ8" s="64"/>
      <c r="WBK8" s="64"/>
      <c r="WBT8" s="64"/>
      <c r="WBY8" s="218"/>
      <c r="WBZ8" s="64"/>
      <c r="WCA8" s="64"/>
      <c r="WCJ8" s="64"/>
      <c r="WCO8" s="218"/>
      <c r="WCP8" s="64"/>
      <c r="WCQ8" s="64"/>
      <c r="WCZ8" s="64"/>
      <c r="WDE8" s="218"/>
      <c r="WDF8" s="64"/>
      <c r="WDG8" s="64"/>
      <c r="WDP8" s="64"/>
      <c r="WDU8" s="218"/>
      <c r="WDV8" s="64"/>
      <c r="WDW8" s="64"/>
      <c r="WEF8" s="64"/>
      <c r="WEK8" s="218"/>
      <c r="WEL8" s="64"/>
      <c r="WEM8" s="64"/>
      <c r="WEV8" s="64"/>
      <c r="WFA8" s="218"/>
      <c r="WFB8" s="64"/>
      <c r="WFC8" s="64"/>
      <c r="WFL8" s="64"/>
      <c r="WFQ8" s="218"/>
      <c r="WFR8" s="64"/>
      <c r="WFS8" s="64"/>
      <c r="WGB8" s="64"/>
      <c r="WGG8" s="218"/>
      <c r="WGH8" s="64"/>
      <c r="WGI8" s="64"/>
      <c r="WGR8" s="64"/>
      <c r="WGW8" s="218"/>
      <c r="WGX8" s="64"/>
      <c r="WGY8" s="64"/>
      <c r="WHH8" s="64"/>
      <c r="WHM8" s="218"/>
      <c r="WHN8" s="64"/>
      <c r="WHO8" s="64"/>
      <c r="WHX8" s="64"/>
      <c r="WIC8" s="218"/>
      <c r="WID8" s="64"/>
      <c r="WIE8" s="64"/>
      <c r="WIN8" s="64"/>
      <c r="WIS8" s="218"/>
      <c r="WIT8" s="64"/>
      <c r="WIU8" s="64"/>
      <c r="WJD8" s="64"/>
      <c r="WJI8" s="218"/>
      <c r="WJJ8" s="64"/>
      <c r="WJK8" s="64"/>
      <c r="WJT8" s="64"/>
      <c r="WJY8" s="218"/>
      <c r="WJZ8" s="64"/>
      <c r="WKA8" s="64"/>
      <c r="WKJ8" s="64"/>
      <c r="WKO8" s="218"/>
      <c r="WKP8" s="64"/>
      <c r="WKQ8" s="64"/>
      <c r="WKZ8" s="64"/>
      <c r="WLE8" s="218"/>
      <c r="WLF8" s="64"/>
      <c r="WLG8" s="64"/>
      <c r="WLP8" s="64"/>
      <c r="WLU8" s="218"/>
      <c r="WLV8" s="64"/>
      <c r="WLW8" s="64"/>
      <c r="WMF8" s="64"/>
      <c r="WMK8" s="218"/>
      <c r="WML8" s="64"/>
      <c r="WMM8" s="64"/>
      <c r="WMV8" s="64"/>
      <c r="WNA8" s="218"/>
      <c r="WNB8" s="64"/>
      <c r="WNC8" s="64"/>
      <c r="WNL8" s="64"/>
      <c r="WNQ8" s="218"/>
      <c r="WNR8" s="64"/>
      <c r="WNS8" s="64"/>
      <c r="WOB8" s="64"/>
      <c r="WOG8" s="218"/>
      <c r="WOH8" s="64"/>
      <c r="WOI8" s="64"/>
      <c r="WOR8" s="64"/>
      <c r="WOW8" s="218"/>
      <c r="WOX8" s="64"/>
      <c r="WOY8" s="64"/>
      <c r="WPH8" s="64"/>
      <c r="WPM8" s="218"/>
      <c r="WPN8" s="64"/>
      <c r="WPO8" s="64"/>
      <c r="WPX8" s="64"/>
      <c r="WQC8" s="218"/>
      <c r="WQD8" s="64"/>
      <c r="WQE8" s="64"/>
      <c r="WQN8" s="64"/>
      <c r="WQS8" s="218"/>
      <c r="WQT8" s="64"/>
      <c r="WQU8" s="64"/>
      <c r="WRD8" s="64"/>
      <c r="WRI8" s="218"/>
      <c r="WRJ8" s="64"/>
      <c r="WRK8" s="64"/>
      <c r="WRT8" s="64"/>
      <c r="WRY8" s="218"/>
      <c r="WRZ8" s="64"/>
      <c r="WSA8" s="64"/>
      <c r="WSJ8" s="64"/>
      <c r="WSO8" s="218"/>
      <c r="WSP8" s="64"/>
      <c r="WSQ8" s="64"/>
      <c r="WSZ8" s="64"/>
      <c r="WTE8" s="218"/>
      <c r="WTF8" s="64"/>
      <c r="WTG8" s="64"/>
      <c r="WTP8" s="64"/>
      <c r="WTU8" s="218"/>
      <c r="WTV8" s="64"/>
      <c r="WTW8" s="64"/>
      <c r="WUF8" s="64"/>
      <c r="WUK8" s="218"/>
      <c r="WUL8" s="64"/>
      <c r="WUM8" s="64"/>
      <c r="WUV8" s="64"/>
      <c r="WVA8" s="218"/>
      <c r="WVB8" s="64"/>
      <c r="WVC8" s="64"/>
      <c r="WVL8" s="64"/>
      <c r="WVQ8" s="218"/>
      <c r="WVR8" s="64"/>
      <c r="WVS8" s="64"/>
      <c r="WWB8" s="64"/>
      <c r="WWG8" s="218"/>
      <c r="WWH8" s="64"/>
      <c r="WWI8" s="64"/>
      <c r="WWR8" s="64"/>
      <c r="WWW8" s="218"/>
      <c r="WWX8" s="64"/>
      <c r="WWY8" s="64"/>
      <c r="WXH8" s="64"/>
      <c r="WXM8" s="218"/>
      <c r="WXN8" s="64"/>
      <c r="WXO8" s="64"/>
      <c r="WXX8" s="64"/>
      <c r="WYC8" s="218"/>
      <c r="WYD8" s="64"/>
      <c r="WYE8" s="64"/>
      <c r="WYN8" s="64"/>
      <c r="WYS8" s="218"/>
      <c r="WYT8" s="64"/>
      <c r="WYU8" s="64"/>
      <c r="WZD8" s="64"/>
      <c r="WZI8" s="218"/>
      <c r="WZJ8" s="64"/>
      <c r="WZK8" s="64"/>
      <c r="WZT8" s="64"/>
      <c r="WZY8" s="218"/>
      <c r="WZZ8" s="64"/>
      <c r="XAA8" s="64"/>
      <c r="XAJ8" s="64"/>
      <c r="XAO8" s="218"/>
      <c r="XAP8" s="64"/>
      <c r="XAQ8" s="64"/>
      <c r="XAZ8" s="64"/>
      <c r="XBE8" s="218"/>
      <c r="XBF8" s="64"/>
      <c r="XBG8" s="64"/>
      <c r="XBP8" s="64"/>
      <c r="XBU8" s="218"/>
      <c r="XBV8" s="64"/>
      <c r="XBW8" s="64"/>
      <c r="XCF8" s="64"/>
      <c r="XCK8" s="218"/>
      <c r="XCL8" s="64"/>
      <c r="XCM8" s="64"/>
      <c r="XCV8" s="64"/>
      <c r="XDA8" s="218"/>
      <c r="XDB8" s="64"/>
      <c r="XDC8" s="64"/>
      <c r="XDL8" s="64"/>
      <c r="XDQ8" s="218"/>
      <c r="XDR8" s="64"/>
      <c r="XDS8" s="64"/>
      <c r="XEB8" s="64"/>
      <c r="XEG8" s="218"/>
      <c r="XEH8" s="64"/>
      <c r="XEI8" s="64"/>
      <c r="XER8" s="64"/>
    </row>
    <row r="9" spans="1:1019 1028:2043 2052:3067 3076:4091 4100:5115 5124:6139 6148:7163 7172:8187 8196:9211 9220:10235 10244:11259 11268:12283 12292:13307 13316:14331 14340:15355 15364:16372" ht="30" customHeight="1" x14ac:dyDescent="0.2">
      <c r="A9" s="218"/>
      <c r="B9" s="220" t="s">
        <v>245</v>
      </c>
      <c r="C9" s="220" t="s">
        <v>68</v>
      </c>
      <c r="D9" s="65" t="s">
        <v>248</v>
      </c>
      <c r="E9" s="65" t="s">
        <v>123</v>
      </c>
      <c r="F9" s="65" t="s">
        <v>43</v>
      </c>
      <c r="G9" s="65" t="s">
        <v>127</v>
      </c>
      <c r="H9" s="65" t="s">
        <v>44</v>
      </c>
      <c r="I9" s="63"/>
      <c r="J9" s="63"/>
      <c r="K9" s="66"/>
      <c r="T9" s="64"/>
      <c r="Y9" s="218"/>
      <c r="Z9" s="64"/>
      <c r="AA9" s="64"/>
      <c r="AJ9" s="64"/>
      <c r="AO9" s="218"/>
      <c r="AP9" s="64"/>
      <c r="AQ9" s="64"/>
      <c r="AZ9" s="64"/>
      <c r="BE9" s="218"/>
      <c r="BF9" s="64"/>
      <c r="BG9" s="64"/>
      <c r="BP9" s="64"/>
      <c r="BU9" s="218"/>
      <c r="BV9" s="64"/>
      <c r="BW9" s="64"/>
      <c r="CF9" s="64"/>
      <c r="CK9" s="218"/>
      <c r="CL9" s="64"/>
      <c r="CM9" s="64"/>
      <c r="CV9" s="64"/>
      <c r="DA9" s="218"/>
      <c r="DB9" s="64"/>
      <c r="DC9" s="64"/>
      <c r="DL9" s="64"/>
      <c r="DQ9" s="218"/>
      <c r="DR9" s="64"/>
      <c r="DS9" s="64"/>
      <c r="EB9" s="64"/>
      <c r="EG9" s="218"/>
      <c r="EH9" s="64"/>
      <c r="EI9" s="64"/>
      <c r="ER9" s="64"/>
      <c r="EW9" s="218"/>
      <c r="EX9" s="64"/>
      <c r="EY9" s="64"/>
      <c r="FH9" s="64"/>
      <c r="FM9" s="218"/>
      <c r="FN9" s="64"/>
      <c r="FO9" s="64"/>
      <c r="FX9" s="64"/>
      <c r="GC9" s="218"/>
      <c r="GD9" s="64"/>
      <c r="GE9" s="64"/>
      <c r="GN9" s="64"/>
      <c r="GS9" s="218"/>
      <c r="GT9" s="64"/>
      <c r="GU9" s="64"/>
      <c r="HD9" s="64"/>
      <c r="HI9" s="218"/>
      <c r="HJ9" s="64"/>
      <c r="HK9" s="64"/>
      <c r="HT9" s="64"/>
      <c r="HY9" s="218"/>
      <c r="HZ9" s="64"/>
      <c r="IA9" s="64"/>
      <c r="IJ9" s="64"/>
      <c r="IO9" s="218"/>
      <c r="IP9" s="64"/>
      <c r="IQ9" s="64"/>
      <c r="IZ9" s="64"/>
      <c r="JE9" s="218"/>
      <c r="JF9" s="64"/>
      <c r="JG9" s="64"/>
      <c r="JP9" s="64"/>
      <c r="JU9" s="218"/>
      <c r="JV9" s="64"/>
      <c r="JW9" s="64"/>
      <c r="KF9" s="64"/>
      <c r="KK9" s="218"/>
      <c r="KL9" s="64"/>
      <c r="KM9" s="64"/>
      <c r="KV9" s="64"/>
      <c r="LA9" s="218"/>
      <c r="LB9" s="64"/>
      <c r="LC9" s="64"/>
      <c r="LL9" s="64"/>
      <c r="LQ9" s="218"/>
      <c r="LR9" s="64"/>
      <c r="LS9" s="64"/>
      <c r="MB9" s="64"/>
      <c r="MG9" s="218"/>
      <c r="MH9" s="64"/>
      <c r="MI9" s="64"/>
      <c r="MR9" s="64"/>
      <c r="MW9" s="218"/>
      <c r="MX9" s="64"/>
      <c r="MY9" s="64"/>
      <c r="NH9" s="64"/>
      <c r="NM9" s="218"/>
      <c r="NN9" s="64"/>
      <c r="NO9" s="64"/>
      <c r="NX9" s="64"/>
      <c r="OC9" s="218"/>
      <c r="OD9" s="64"/>
      <c r="OE9" s="64"/>
      <c r="ON9" s="64"/>
      <c r="OS9" s="218"/>
      <c r="OT9" s="64"/>
      <c r="OU9" s="64"/>
      <c r="PD9" s="64"/>
      <c r="PI9" s="218"/>
      <c r="PJ9" s="64"/>
      <c r="PK9" s="64"/>
      <c r="PT9" s="64"/>
      <c r="PY9" s="218"/>
      <c r="PZ9" s="64"/>
      <c r="QA9" s="64"/>
      <c r="QJ9" s="64"/>
      <c r="QO9" s="218"/>
      <c r="QP9" s="64"/>
      <c r="QQ9" s="64"/>
      <c r="QZ9" s="64"/>
      <c r="RE9" s="218"/>
      <c r="RF9" s="64"/>
      <c r="RG9" s="64"/>
      <c r="RP9" s="64"/>
      <c r="RU9" s="218"/>
      <c r="RV9" s="64"/>
      <c r="RW9" s="64"/>
      <c r="SF9" s="64"/>
      <c r="SK9" s="218"/>
      <c r="SL9" s="64"/>
      <c r="SM9" s="64"/>
      <c r="SV9" s="64"/>
      <c r="TA9" s="218"/>
      <c r="TB9" s="64"/>
      <c r="TC9" s="64"/>
      <c r="TL9" s="64"/>
      <c r="TQ9" s="218"/>
      <c r="TR9" s="64"/>
      <c r="TS9" s="64"/>
      <c r="UB9" s="64"/>
      <c r="UG9" s="218"/>
      <c r="UH9" s="64"/>
      <c r="UI9" s="64"/>
      <c r="UR9" s="64"/>
      <c r="UW9" s="218"/>
      <c r="UX9" s="64"/>
      <c r="UY9" s="64"/>
      <c r="VH9" s="64"/>
      <c r="VM9" s="218"/>
      <c r="VN9" s="64"/>
      <c r="VO9" s="64"/>
      <c r="VX9" s="64"/>
      <c r="WC9" s="218"/>
      <c r="WD9" s="64"/>
      <c r="WE9" s="64"/>
      <c r="WN9" s="64"/>
      <c r="WS9" s="218"/>
      <c r="WT9" s="64"/>
      <c r="WU9" s="64"/>
      <c r="XD9" s="64"/>
      <c r="XI9" s="218"/>
      <c r="XJ9" s="64"/>
      <c r="XK9" s="64"/>
      <c r="XT9" s="64"/>
      <c r="XY9" s="218"/>
      <c r="XZ9" s="64"/>
      <c r="YA9" s="64"/>
      <c r="YJ9" s="64"/>
      <c r="YO9" s="218"/>
      <c r="YP9" s="64"/>
      <c r="YQ9" s="64"/>
      <c r="YZ9" s="64"/>
      <c r="ZE9" s="218"/>
      <c r="ZF9" s="64"/>
      <c r="ZG9" s="64"/>
      <c r="ZP9" s="64"/>
      <c r="ZU9" s="218"/>
      <c r="ZV9" s="64"/>
      <c r="ZW9" s="64"/>
      <c r="AAF9" s="64"/>
      <c r="AAK9" s="218"/>
      <c r="AAL9" s="64"/>
      <c r="AAM9" s="64"/>
      <c r="AAV9" s="64"/>
      <c r="ABA9" s="218"/>
      <c r="ABB9" s="64"/>
      <c r="ABC9" s="64"/>
      <c r="ABL9" s="64"/>
      <c r="ABQ9" s="218"/>
      <c r="ABR9" s="64"/>
      <c r="ABS9" s="64"/>
      <c r="ACB9" s="64"/>
      <c r="ACG9" s="218"/>
      <c r="ACH9" s="64"/>
      <c r="ACI9" s="64"/>
      <c r="ACR9" s="64"/>
      <c r="ACW9" s="218"/>
      <c r="ACX9" s="64"/>
      <c r="ACY9" s="64"/>
      <c r="ADH9" s="64"/>
      <c r="ADM9" s="218"/>
      <c r="ADN9" s="64"/>
      <c r="ADO9" s="64"/>
      <c r="ADX9" s="64"/>
      <c r="AEC9" s="218"/>
      <c r="AED9" s="64"/>
      <c r="AEE9" s="64"/>
      <c r="AEN9" s="64"/>
      <c r="AES9" s="218"/>
      <c r="AET9" s="64"/>
      <c r="AEU9" s="64"/>
      <c r="AFD9" s="64"/>
      <c r="AFI9" s="218"/>
      <c r="AFJ9" s="64"/>
      <c r="AFK9" s="64"/>
      <c r="AFT9" s="64"/>
      <c r="AFY9" s="218"/>
      <c r="AFZ9" s="64"/>
      <c r="AGA9" s="64"/>
      <c r="AGJ9" s="64"/>
      <c r="AGO9" s="218"/>
      <c r="AGP9" s="64"/>
      <c r="AGQ9" s="64"/>
      <c r="AGZ9" s="64"/>
      <c r="AHE9" s="218"/>
      <c r="AHF9" s="64"/>
      <c r="AHG9" s="64"/>
      <c r="AHP9" s="64"/>
      <c r="AHU9" s="218"/>
      <c r="AHV9" s="64"/>
      <c r="AHW9" s="64"/>
      <c r="AIF9" s="64"/>
      <c r="AIK9" s="218"/>
      <c r="AIL9" s="64"/>
      <c r="AIM9" s="64"/>
      <c r="AIV9" s="64"/>
      <c r="AJA9" s="218"/>
      <c r="AJB9" s="64"/>
      <c r="AJC9" s="64"/>
      <c r="AJL9" s="64"/>
      <c r="AJQ9" s="218"/>
      <c r="AJR9" s="64"/>
      <c r="AJS9" s="64"/>
      <c r="AKB9" s="64"/>
      <c r="AKG9" s="218"/>
      <c r="AKH9" s="64"/>
      <c r="AKI9" s="64"/>
      <c r="AKR9" s="64"/>
      <c r="AKW9" s="218"/>
      <c r="AKX9" s="64"/>
      <c r="AKY9" s="64"/>
      <c r="ALH9" s="64"/>
      <c r="ALM9" s="218"/>
      <c r="ALN9" s="64"/>
      <c r="ALO9" s="64"/>
      <c r="ALX9" s="64"/>
      <c r="AMC9" s="218"/>
      <c r="AMD9" s="64"/>
      <c r="AME9" s="64"/>
      <c r="AMN9" s="64"/>
      <c r="AMS9" s="218"/>
      <c r="AMT9" s="64"/>
      <c r="AMU9" s="64"/>
      <c r="AND9" s="64"/>
      <c r="ANI9" s="218"/>
      <c r="ANJ9" s="64"/>
      <c r="ANK9" s="64"/>
      <c r="ANT9" s="64"/>
      <c r="ANY9" s="218"/>
      <c r="ANZ9" s="64"/>
      <c r="AOA9" s="64"/>
      <c r="AOJ9" s="64"/>
      <c r="AOO9" s="218"/>
      <c r="AOP9" s="64"/>
      <c r="AOQ9" s="64"/>
      <c r="AOZ9" s="64"/>
      <c r="APE9" s="218"/>
      <c r="APF9" s="64"/>
      <c r="APG9" s="64"/>
      <c r="APP9" s="64"/>
      <c r="APU9" s="218"/>
      <c r="APV9" s="64"/>
      <c r="APW9" s="64"/>
      <c r="AQF9" s="64"/>
      <c r="AQK9" s="218"/>
      <c r="AQL9" s="64"/>
      <c r="AQM9" s="64"/>
      <c r="AQV9" s="64"/>
      <c r="ARA9" s="218"/>
      <c r="ARB9" s="64"/>
      <c r="ARC9" s="64"/>
      <c r="ARL9" s="64"/>
      <c r="ARQ9" s="218"/>
      <c r="ARR9" s="64"/>
      <c r="ARS9" s="64"/>
      <c r="ASB9" s="64"/>
      <c r="ASG9" s="218"/>
      <c r="ASH9" s="64"/>
      <c r="ASI9" s="64"/>
      <c r="ASR9" s="64"/>
      <c r="ASW9" s="218"/>
      <c r="ASX9" s="64"/>
      <c r="ASY9" s="64"/>
      <c r="ATH9" s="64"/>
      <c r="ATM9" s="218"/>
      <c r="ATN9" s="64"/>
      <c r="ATO9" s="64"/>
      <c r="ATX9" s="64"/>
      <c r="AUC9" s="218"/>
      <c r="AUD9" s="64"/>
      <c r="AUE9" s="64"/>
      <c r="AUN9" s="64"/>
      <c r="AUS9" s="218"/>
      <c r="AUT9" s="64"/>
      <c r="AUU9" s="64"/>
      <c r="AVD9" s="64"/>
      <c r="AVI9" s="218"/>
      <c r="AVJ9" s="64"/>
      <c r="AVK9" s="64"/>
      <c r="AVT9" s="64"/>
      <c r="AVY9" s="218"/>
      <c r="AVZ9" s="64"/>
      <c r="AWA9" s="64"/>
      <c r="AWJ9" s="64"/>
      <c r="AWO9" s="218"/>
      <c r="AWP9" s="64"/>
      <c r="AWQ9" s="64"/>
      <c r="AWZ9" s="64"/>
      <c r="AXE9" s="218"/>
      <c r="AXF9" s="64"/>
      <c r="AXG9" s="64"/>
      <c r="AXP9" s="64"/>
      <c r="AXU9" s="218"/>
      <c r="AXV9" s="64"/>
      <c r="AXW9" s="64"/>
      <c r="AYF9" s="64"/>
      <c r="AYK9" s="218"/>
      <c r="AYL9" s="64"/>
      <c r="AYM9" s="64"/>
      <c r="AYV9" s="64"/>
      <c r="AZA9" s="218"/>
      <c r="AZB9" s="64"/>
      <c r="AZC9" s="64"/>
      <c r="AZL9" s="64"/>
      <c r="AZQ9" s="218"/>
      <c r="AZR9" s="64"/>
      <c r="AZS9" s="64"/>
      <c r="BAB9" s="64"/>
      <c r="BAG9" s="218"/>
      <c r="BAH9" s="64"/>
      <c r="BAI9" s="64"/>
      <c r="BAR9" s="64"/>
      <c r="BAW9" s="218"/>
      <c r="BAX9" s="64"/>
      <c r="BAY9" s="64"/>
      <c r="BBH9" s="64"/>
      <c r="BBM9" s="218"/>
      <c r="BBN9" s="64"/>
      <c r="BBO9" s="64"/>
      <c r="BBX9" s="64"/>
      <c r="BCC9" s="218"/>
      <c r="BCD9" s="64"/>
      <c r="BCE9" s="64"/>
      <c r="BCN9" s="64"/>
      <c r="BCS9" s="218"/>
      <c r="BCT9" s="64"/>
      <c r="BCU9" s="64"/>
      <c r="BDD9" s="64"/>
      <c r="BDI9" s="218"/>
      <c r="BDJ9" s="64"/>
      <c r="BDK9" s="64"/>
      <c r="BDT9" s="64"/>
      <c r="BDY9" s="218"/>
      <c r="BDZ9" s="64"/>
      <c r="BEA9" s="64"/>
      <c r="BEJ9" s="64"/>
      <c r="BEO9" s="218"/>
      <c r="BEP9" s="64"/>
      <c r="BEQ9" s="64"/>
      <c r="BEZ9" s="64"/>
      <c r="BFE9" s="218"/>
      <c r="BFF9" s="64"/>
      <c r="BFG9" s="64"/>
      <c r="BFP9" s="64"/>
      <c r="BFU9" s="218"/>
      <c r="BFV9" s="64"/>
      <c r="BFW9" s="64"/>
      <c r="BGF9" s="64"/>
      <c r="BGK9" s="218"/>
      <c r="BGL9" s="64"/>
      <c r="BGM9" s="64"/>
      <c r="BGV9" s="64"/>
      <c r="BHA9" s="218"/>
      <c r="BHB9" s="64"/>
      <c r="BHC9" s="64"/>
      <c r="BHL9" s="64"/>
      <c r="BHQ9" s="218"/>
      <c r="BHR9" s="64"/>
      <c r="BHS9" s="64"/>
      <c r="BIB9" s="64"/>
      <c r="BIG9" s="218"/>
      <c r="BIH9" s="64"/>
      <c r="BII9" s="64"/>
      <c r="BIR9" s="64"/>
      <c r="BIW9" s="218"/>
      <c r="BIX9" s="64"/>
      <c r="BIY9" s="64"/>
      <c r="BJH9" s="64"/>
      <c r="BJM9" s="218"/>
      <c r="BJN9" s="64"/>
      <c r="BJO9" s="64"/>
      <c r="BJX9" s="64"/>
      <c r="BKC9" s="218"/>
      <c r="BKD9" s="64"/>
      <c r="BKE9" s="64"/>
      <c r="BKN9" s="64"/>
      <c r="BKS9" s="218"/>
      <c r="BKT9" s="64"/>
      <c r="BKU9" s="64"/>
      <c r="BLD9" s="64"/>
      <c r="BLI9" s="218"/>
      <c r="BLJ9" s="64"/>
      <c r="BLK9" s="64"/>
      <c r="BLT9" s="64"/>
      <c r="BLY9" s="218"/>
      <c r="BLZ9" s="64"/>
      <c r="BMA9" s="64"/>
      <c r="BMJ9" s="64"/>
      <c r="BMO9" s="218"/>
      <c r="BMP9" s="64"/>
      <c r="BMQ9" s="64"/>
      <c r="BMZ9" s="64"/>
      <c r="BNE9" s="218"/>
      <c r="BNF9" s="64"/>
      <c r="BNG9" s="64"/>
      <c r="BNP9" s="64"/>
      <c r="BNU9" s="218"/>
      <c r="BNV9" s="64"/>
      <c r="BNW9" s="64"/>
      <c r="BOF9" s="64"/>
      <c r="BOK9" s="218"/>
      <c r="BOL9" s="64"/>
      <c r="BOM9" s="64"/>
      <c r="BOV9" s="64"/>
      <c r="BPA9" s="218"/>
      <c r="BPB9" s="64"/>
      <c r="BPC9" s="64"/>
      <c r="BPL9" s="64"/>
      <c r="BPQ9" s="218"/>
      <c r="BPR9" s="64"/>
      <c r="BPS9" s="64"/>
      <c r="BQB9" s="64"/>
      <c r="BQG9" s="218"/>
      <c r="BQH9" s="64"/>
      <c r="BQI9" s="64"/>
      <c r="BQR9" s="64"/>
      <c r="BQW9" s="218"/>
      <c r="BQX9" s="64"/>
      <c r="BQY9" s="64"/>
      <c r="BRH9" s="64"/>
      <c r="BRM9" s="218"/>
      <c r="BRN9" s="64"/>
      <c r="BRO9" s="64"/>
      <c r="BRX9" s="64"/>
      <c r="BSC9" s="218"/>
      <c r="BSD9" s="64"/>
      <c r="BSE9" s="64"/>
      <c r="BSN9" s="64"/>
      <c r="BSS9" s="218"/>
      <c r="BST9" s="64"/>
      <c r="BSU9" s="64"/>
      <c r="BTD9" s="64"/>
      <c r="BTI9" s="218"/>
      <c r="BTJ9" s="64"/>
      <c r="BTK9" s="64"/>
      <c r="BTT9" s="64"/>
      <c r="BTY9" s="218"/>
      <c r="BTZ9" s="64"/>
      <c r="BUA9" s="64"/>
      <c r="BUJ9" s="64"/>
      <c r="BUO9" s="218"/>
      <c r="BUP9" s="64"/>
      <c r="BUQ9" s="64"/>
      <c r="BUZ9" s="64"/>
      <c r="BVE9" s="218"/>
      <c r="BVF9" s="64"/>
      <c r="BVG9" s="64"/>
      <c r="BVP9" s="64"/>
      <c r="BVU9" s="218"/>
      <c r="BVV9" s="64"/>
      <c r="BVW9" s="64"/>
      <c r="BWF9" s="64"/>
      <c r="BWK9" s="218"/>
      <c r="BWL9" s="64"/>
      <c r="BWM9" s="64"/>
      <c r="BWV9" s="64"/>
      <c r="BXA9" s="218"/>
      <c r="BXB9" s="64"/>
      <c r="BXC9" s="64"/>
      <c r="BXL9" s="64"/>
      <c r="BXQ9" s="218"/>
      <c r="BXR9" s="64"/>
      <c r="BXS9" s="64"/>
      <c r="BYB9" s="64"/>
      <c r="BYG9" s="218"/>
      <c r="BYH9" s="64"/>
      <c r="BYI9" s="64"/>
      <c r="BYR9" s="64"/>
      <c r="BYW9" s="218"/>
      <c r="BYX9" s="64"/>
      <c r="BYY9" s="64"/>
      <c r="BZH9" s="64"/>
      <c r="BZM9" s="218"/>
      <c r="BZN9" s="64"/>
      <c r="BZO9" s="64"/>
      <c r="BZX9" s="64"/>
      <c r="CAC9" s="218"/>
      <c r="CAD9" s="64"/>
      <c r="CAE9" s="64"/>
      <c r="CAN9" s="64"/>
      <c r="CAS9" s="218"/>
      <c r="CAT9" s="64"/>
      <c r="CAU9" s="64"/>
      <c r="CBD9" s="64"/>
      <c r="CBI9" s="218"/>
      <c r="CBJ9" s="64"/>
      <c r="CBK9" s="64"/>
      <c r="CBT9" s="64"/>
      <c r="CBY9" s="218"/>
      <c r="CBZ9" s="64"/>
      <c r="CCA9" s="64"/>
      <c r="CCJ9" s="64"/>
      <c r="CCO9" s="218"/>
      <c r="CCP9" s="64"/>
      <c r="CCQ9" s="64"/>
      <c r="CCZ9" s="64"/>
      <c r="CDE9" s="218"/>
      <c r="CDF9" s="64"/>
      <c r="CDG9" s="64"/>
      <c r="CDP9" s="64"/>
      <c r="CDU9" s="218"/>
      <c r="CDV9" s="64"/>
      <c r="CDW9" s="64"/>
      <c r="CEF9" s="64"/>
      <c r="CEK9" s="218"/>
      <c r="CEL9" s="64"/>
      <c r="CEM9" s="64"/>
      <c r="CEV9" s="64"/>
      <c r="CFA9" s="218"/>
      <c r="CFB9" s="64"/>
      <c r="CFC9" s="64"/>
      <c r="CFL9" s="64"/>
      <c r="CFQ9" s="218"/>
      <c r="CFR9" s="64"/>
      <c r="CFS9" s="64"/>
      <c r="CGB9" s="64"/>
      <c r="CGG9" s="218"/>
      <c r="CGH9" s="64"/>
      <c r="CGI9" s="64"/>
      <c r="CGR9" s="64"/>
      <c r="CGW9" s="218"/>
      <c r="CGX9" s="64"/>
      <c r="CGY9" s="64"/>
      <c r="CHH9" s="64"/>
      <c r="CHM9" s="218"/>
      <c r="CHN9" s="64"/>
      <c r="CHO9" s="64"/>
      <c r="CHX9" s="64"/>
      <c r="CIC9" s="218"/>
      <c r="CID9" s="64"/>
      <c r="CIE9" s="64"/>
      <c r="CIN9" s="64"/>
      <c r="CIS9" s="218"/>
      <c r="CIT9" s="64"/>
      <c r="CIU9" s="64"/>
      <c r="CJD9" s="64"/>
      <c r="CJI9" s="218"/>
      <c r="CJJ9" s="64"/>
      <c r="CJK9" s="64"/>
      <c r="CJT9" s="64"/>
      <c r="CJY9" s="218"/>
      <c r="CJZ9" s="64"/>
      <c r="CKA9" s="64"/>
      <c r="CKJ9" s="64"/>
      <c r="CKO9" s="218"/>
      <c r="CKP9" s="64"/>
      <c r="CKQ9" s="64"/>
      <c r="CKZ9" s="64"/>
      <c r="CLE9" s="218"/>
      <c r="CLF9" s="64"/>
      <c r="CLG9" s="64"/>
      <c r="CLP9" s="64"/>
      <c r="CLU9" s="218"/>
      <c r="CLV9" s="64"/>
      <c r="CLW9" s="64"/>
      <c r="CMF9" s="64"/>
      <c r="CMK9" s="218"/>
      <c r="CML9" s="64"/>
      <c r="CMM9" s="64"/>
      <c r="CMV9" s="64"/>
      <c r="CNA9" s="218"/>
      <c r="CNB9" s="64"/>
      <c r="CNC9" s="64"/>
      <c r="CNL9" s="64"/>
      <c r="CNQ9" s="218"/>
      <c r="CNR9" s="64"/>
      <c r="CNS9" s="64"/>
      <c r="COB9" s="64"/>
      <c r="COG9" s="218"/>
      <c r="COH9" s="64"/>
      <c r="COI9" s="64"/>
      <c r="COR9" s="64"/>
      <c r="COW9" s="218"/>
      <c r="COX9" s="64"/>
      <c r="COY9" s="64"/>
      <c r="CPH9" s="64"/>
      <c r="CPM9" s="218"/>
      <c r="CPN9" s="64"/>
      <c r="CPO9" s="64"/>
      <c r="CPX9" s="64"/>
      <c r="CQC9" s="218"/>
      <c r="CQD9" s="64"/>
      <c r="CQE9" s="64"/>
      <c r="CQN9" s="64"/>
      <c r="CQS9" s="218"/>
      <c r="CQT9" s="64"/>
      <c r="CQU9" s="64"/>
      <c r="CRD9" s="64"/>
      <c r="CRI9" s="218"/>
      <c r="CRJ9" s="64"/>
      <c r="CRK9" s="64"/>
      <c r="CRT9" s="64"/>
      <c r="CRY9" s="218"/>
      <c r="CRZ9" s="64"/>
      <c r="CSA9" s="64"/>
      <c r="CSJ9" s="64"/>
      <c r="CSO9" s="218"/>
      <c r="CSP9" s="64"/>
      <c r="CSQ9" s="64"/>
      <c r="CSZ9" s="64"/>
      <c r="CTE9" s="218"/>
      <c r="CTF9" s="64"/>
      <c r="CTG9" s="64"/>
      <c r="CTP9" s="64"/>
      <c r="CTU9" s="218"/>
      <c r="CTV9" s="64"/>
      <c r="CTW9" s="64"/>
      <c r="CUF9" s="64"/>
      <c r="CUK9" s="218"/>
      <c r="CUL9" s="64"/>
      <c r="CUM9" s="64"/>
      <c r="CUV9" s="64"/>
      <c r="CVA9" s="218"/>
      <c r="CVB9" s="64"/>
      <c r="CVC9" s="64"/>
      <c r="CVL9" s="64"/>
      <c r="CVQ9" s="218"/>
      <c r="CVR9" s="64"/>
      <c r="CVS9" s="64"/>
      <c r="CWB9" s="64"/>
      <c r="CWG9" s="218"/>
      <c r="CWH9" s="64"/>
      <c r="CWI9" s="64"/>
      <c r="CWR9" s="64"/>
      <c r="CWW9" s="218"/>
      <c r="CWX9" s="64"/>
      <c r="CWY9" s="64"/>
      <c r="CXH9" s="64"/>
      <c r="CXM9" s="218"/>
      <c r="CXN9" s="64"/>
      <c r="CXO9" s="64"/>
      <c r="CXX9" s="64"/>
      <c r="CYC9" s="218"/>
      <c r="CYD9" s="64"/>
      <c r="CYE9" s="64"/>
      <c r="CYN9" s="64"/>
      <c r="CYS9" s="218"/>
      <c r="CYT9" s="64"/>
      <c r="CYU9" s="64"/>
      <c r="CZD9" s="64"/>
      <c r="CZI9" s="218"/>
      <c r="CZJ9" s="64"/>
      <c r="CZK9" s="64"/>
      <c r="CZT9" s="64"/>
      <c r="CZY9" s="218"/>
      <c r="CZZ9" s="64"/>
      <c r="DAA9" s="64"/>
      <c r="DAJ9" s="64"/>
      <c r="DAO9" s="218"/>
      <c r="DAP9" s="64"/>
      <c r="DAQ9" s="64"/>
      <c r="DAZ9" s="64"/>
      <c r="DBE9" s="218"/>
      <c r="DBF9" s="64"/>
      <c r="DBG9" s="64"/>
      <c r="DBP9" s="64"/>
      <c r="DBU9" s="218"/>
      <c r="DBV9" s="64"/>
      <c r="DBW9" s="64"/>
      <c r="DCF9" s="64"/>
      <c r="DCK9" s="218"/>
      <c r="DCL9" s="64"/>
      <c r="DCM9" s="64"/>
      <c r="DCV9" s="64"/>
      <c r="DDA9" s="218"/>
      <c r="DDB9" s="64"/>
      <c r="DDC9" s="64"/>
      <c r="DDL9" s="64"/>
      <c r="DDQ9" s="218"/>
      <c r="DDR9" s="64"/>
      <c r="DDS9" s="64"/>
      <c r="DEB9" s="64"/>
      <c r="DEG9" s="218"/>
      <c r="DEH9" s="64"/>
      <c r="DEI9" s="64"/>
      <c r="DER9" s="64"/>
      <c r="DEW9" s="218"/>
      <c r="DEX9" s="64"/>
      <c r="DEY9" s="64"/>
      <c r="DFH9" s="64"/>
      <c r="DFM9" s="218"/>
      <c r="DFN9" s="64"/>
      <c r="DFO9" s="64"/>
      <c r="DFX9" s="64"/>
      <c r="DGC9" s="218"/>
      <c r="DGD9" s="64"/>
      <c r="DGE9" s="64"/>
      <c r="DGN9" s="64"/>
      <c r="DGS9" s="218"/>
      <c r="DGT9" s="64"/>
      <c r="DGU9" s="64"/>
      <c r="DHD9" s="64"/>
      <c r="DHI9" s="218"/>
      <c r="DHJ9" s="64"/>
      <c r="DHK9" s="64"/>
      <c r="DHT9" s="64"/>
      <c r="DHY9" s="218"/>
      <c r="DHZ9" s="64"/>
      <c r="DIA9" s="64"/>
      <c r="DIJ9" s="64"/>
      <c r="DIO9" s="218"/>
      <c r="DIP9" s="64"/>
      <c r="DIQ9" s="64"/>
      <c r="DIZ9" s="64"/>
      <c r="DJE9" s="218"/>
      <c r="DJF9" s="64"/>
      <c r="DJG9" s="64"/>
      <c r="DJP9" s="64"/>
      <c r="DJU9" s="218"/>
      <c r="DJV9" s="64"/>
      <c r="DJW9" s="64"/>
      <c r="DKF9" s="64"/>
      <c r="DKK9" s="218"/>
      <c r="DKL9" s="64"/>
      <c r="DKM9" s="64"/>
      <c r="DKV9" s="64"/>
      <c r="DLA9" s="218"/>
      <c r="DLB9" s="64"/>
      <c r="DLC9" s="64"/>
      <c r="DLL9" s="64"/>
      <c r="DLQ9" s="218"/>
      <c r="DLR9" s="64"/>
      <c r="DLS9" s="64"/>
      <c r="DMB9" s="64"/>
      <c r="DMG9" s="218"/>
      <c r="DMH9" s="64"/>
      <c r="DMI9" s="64"/>
      <c r="DMR9" s="64"/>
      <c r="DMW9" s="218"/>
      <c r="DMX9" s="64"/>
      <c r="DMY9" s="64"/>
      <c r="DNH9" s="64"/>
      <c r="DNM9" s="218"/>
      <c r="DNN9" s="64"/>
      <c r="DNO9" s="64"/>
      <c r="DNX9" s="64"/>
      <c r="DOC9" s="218"/>
      <c r="DOD9" s="64"/>
      <c r="DOE9" s="64"/>
      <c r="DON9" s="64"/>
      <c r="DOS9" s="218"/>
      <c r="DOT9" s="64"/>
      <c r="DOU9" s="64"/>
      <c r="DPD9" s="64"/>
      <c r="DPI9" s="218"/>
      <c r="DPJ9" s="64"/>
      <c r="DPK9" s="64"/>
      <c r="DPT9" s="64"/>
      <c r="DPY9" s="218"/>
      <c r="DPZ9" s="64"/>
      <c r="DQA9" s="64"/>
      <c r="DQJ9" s="64"/>
      <c r="DQO9" s="218"/>
      <c r="DQP9" s="64"/>
      <c r="DQQ9" s="64"/>
      <c r="DQZ9" s="64"/>
      <c r="DRE9" s="218"/>
      <c r="DRF9" s="64"/>
      <c r="DRG9" s="64"/>
      <c r="DRP9" s="64"/>
      <c r="DRU9" s="218"/>
      <c r="DRV9" s="64"/>
      <c r="DRW9" s="64"/>
      <c r="DSF9" s="64"/>
      <c r="DSK9" s="218"/>
      <c r="DSL9" s="64"/>
      <c r="DSM9" s="64"/>
      <c r="DSV9" s="64"/>
      <c r="DTA9" s="218"/>
      <c r="DTB9" s="64"/>
      <c r="DTC9" s="64"/>
      <c r="DTL9" s="64"/>
      <c r="DTQ9" s="218"/>
      <c r="DTR9" s="64"/>
      <c r="DTS9" s="64"/>
      <c r="DUB9" s="64"/>
      <c r="DUG9" s="218"/>
      <c r="DUH9" s="64"/>
      <c r="DUI9" s="64"/>
      <c r="DUR9" s="64"/>
      <c r="DUW9" s="218"/>
      <c r="DUX9" s="64"/>
      <c r="DUY9" s="64"/>
      <c r="DVH9" s="64"/>
      <c r="DVM9" s="218"/>
      <c r="DVN9" s="64"/>
      <c r="DVO9" s="64"/>
      <c r="DVX9" s="64"/>
      <c r="DWC9" s="218"/>
      <c r="DWD9" s="64"/>
      <c r="DWE9" s="64"/>
      <c r="DWN9" s="64"/>
      <c r="DWS9" s="218"/>
      <c r="DWT9" s="64"/>
      <c r="DWU9" s="64"/>
      <c r="DXD9" s="64"/>
      <c r="DXI9" s="218"/>
      <c r="DXJ9" s="64"/>
      <c r="DXK9" s="64"/>
      <c r="DXT9" s="64"/>
      <c r="DXY9" s="218"/>
      <c r="DXZ9" s="64"/>
      <c r="DYA9" s="64"/>
      <c r="DYJ9" s="64"/>
      <c r="DYO9" s="218"/>
      <c r="DYP9" s="64"/>
      <c r="DYQ9" s="64"/>
      <c r="DYZ9" s="64"/>
      <c r="DZE9" s="218"/>
      <c r="DZF9" s="64"/>
      <c r="DZG9" s="64"/>
      <c r="DZP9" s="64"/>
      <c r="DZU9" s="218"/>
      <c r="DZV9" s="64"/>
      <c r="DZW9" s="64"/>
      <c r="EAF9" s="64"/>
      <c r="EAK9" s="218"/>
      <c r="EAL9" s="64"/>
      <c r="EAM9" s="64"/>
      <c r="EAV9" s="64"/>
      <c r="EBA9" s="218"/>
      <c r="EBB9" s="64"/>
      <c r="EBC9" s="64"/>
      <c r="EBL9" s="64"/>
      <c r="EBQ9" s="218"/>
      <c r="EBR9" s="64"/>
      <c r="EBS9" s="64"/>
      <c r="ECB9" s="64"/>
      <c r="ECG9" s="218"/>
      <c r="ECH9" s="64"/>
      <c r="ECI9" s="64"/>
      <c r="ECR9" s="64"/>
      <c r="ECW9" s="218"/>
      <c r="ECX9" s="64"/>
      <c r="ECY9" s="64"/>
      <c r="EDH9" s="64"/>
      <c r="EDM9" s="218"/>
      <c r="EDN9" s="64"/>
      <c r="EDO9" s="64"/>
      <c r="EDX9" s="64"/>
      <c r="EEC9" s="218"/>
      <c r="EED9" s="64"/>
      <c r="EEE9" s="64"/>
      <c r="EEN9" s="64"/>
      <c r="EES9" s="218"/>
      <c r="EET9" s="64"/>
      <c r="EEU9" s="64"/>
      <c r="EFD9" s="64"/>
      <c r="EFI9" s="218"/>
      <c r="EFJ9" s="64"/>
      <c r="EFK9" s="64"/>
      <c r="EFT9" s="64"/>
      <c r="EFY9" s="218"/>
      <c r="EFZ9" s="64"/>
      <c r="EGA9" s="64"/>
      <c r="EGJ9" s="64"/>
      <c r="EGO9" s="218"/>
      <c r="EGP9" s="64"/>
      <c r="EGQ9" s="64"/>
      <c r="EGZ9" s="64"/>
      <c r="EHE9" s="218"/>
      <c r="EHF9" s="64"/>
      <c r="EHG9" s="64"/>
      <c r="EHP9" s="64"/>
      <c r="EHU9" s="218"/>
      <c r="EHV9" s="64"/>
      <c r="EHW9" s="64"/>
      <c r="EIF9" s="64"/>
      <c r="EIK9" s="218"/>
      <c r="EIL9" s="64"/>
      <c r="EIM9" s="64"/>
      <c r="EIV9" s="64"/>
      <c r="EJA9" s="218"/>
      <c r="EJB9" s="64"/>
      <c r="EJC9" s="64"/>
      <c r="EJL9" s="64"/>
      <c r="EJQ9" s="218"/>
      <c r="EJR9" s="64"/>
      <c r="EJS9" s="64"/>
      <c r="EKB9" s="64"/>
      <c r="EKG9" s="218"/>
      <c r="EKH9" s="64"/>
      <c r="EKI9" s="64"/>
      <c r="EKR9" s="64"/>
      <c r="EKW9" s="218"/>
      <c r="EKX9" s="64"/>
      <c r="EKY9" s="64"/>
      <c r="ELH9" s="64"/>
      <c r="ELM9" s="218"/>
      <c r="ELN9" s="64"/>
      <c r="ELO9" s="64"/>
      <c r="ELX9" s="64"/>
      <c r="EMC9" s="218"/>
      <c r="EMD9" s="64"/>
      <c r="EME9" s="64"/>
      <c r="EMN9" s="64"/>
      <c r="EMS9" s="218"/>
      <c r="EMT9" s="64"/>
      <c r="EMU9" s="64"/>
      <c r="END9" s="64"/>
      <c r="ENI9" s="218"/>
      <c r="ENJ9" s="64"/>
      <c r="ENK9" s="64"/>
      <c r="ENT9" s="64"/>
      <c r="ENY9" s="218"/>
      <c r="ENZ9" s="64"/>
      <c r="EOA9" s="64"/>
      <c r="EOJ9" s="64"/>
      <c r="EOO9" s="218"/>
      <c r="EOP9" s="64"/>
      <c r="EOQ9" s="64"/>
      <c r="EOZ9" s="64"/>
      <c r="EPE9" s="218"/>
      <c r="EPF9" s="64"/>
      <c r="EPG9" s="64"/>
      <c r="EPP9" s="64"/>
      <c r="EPU9" s="218"/>
      <c r="EPV9" s="64"/>
      <c r="EPW9" s="64"/>
      <c r="EQF9" s="64"/>
      <c r="EQK9" s="218"/>
      <c r="EQL9" s="64"/>
      <c r="EQM9" s="64"/>
      <c r="EQV9" s="64"/>
      <c r="ERA9" s="218"/>
      <c r="ERB9" s="64"/>
      <c r="ERC9" s="64"/>
      <c r="ERL9" s="64"/>
      <c r="ERQ9" s="218"/>
      <c r="ERR9" s="64"/>
      <c r="ERS9" s="64"/>
      <c r="ESB9" s="64"/>
      <c r="ESG9" s="218"/>
      <c r="ESH9" s="64"/>
      <c r="ESI9" s="64"/>
      <c r="ESR9" s="64"/>
      <c r="ESW9" s="218"/>
      <c r="ESX9" s="64"/>
      <c r="ESY9" s="64"/>
      <c r="ETH9" s="64"/>
      <c r="ETM9" s="218"/>
      <c r="ETN9" s="64"/>
      <c r="ETO9" s="64"/>
      <c r="ETX9" s="64"/>
      <c r="EUC9" s="218"/>
      <c r="EUD9" s="64"/>
      <c r="EUE9" s="64"/>
      <c r="EUN9" s="64"/>
      <c r="EUS9" s="218"/>
      <c r="EUT9" s="64"/>
      <c r="EUU9" s="64"/>
      <c r="EVD9" s="64"/>
      <c r="EVI9" s="218"/>
      <c r="EVJ9" s="64"/>
      <c r="EVK9" s="64"/>
      <c r="EVT9" s="64"/>
      <c r="EVY9" s="218"/>
      <c r="EVZ9" s="64"/>
      <c r="EWA9" s="64"/>
      <c r="EWJ9" s="64"/>
      <c r="EWO9" s="218"/>
      <c r="EWP9" s="64"/>
      <c r="EWQ9" s="64"/>
      <c r="EWZ9" s="64"/>
      <c r="EXE9" s="218"/>
      <c r="EXF9" s="64"/>
      <c r="EXG9" s="64"/>
      <c r="EXP9" s="64"/>
      <c r="EXU9" s="218"/>
      <c r="EXV9" s="64"/>
      <c r="EXW9" s="64"/>
      <c r="EYF9" s="64"/>
      <c r="EYK9" s="218"/>
      <c r="EYL9" s="64"/>
      <c r="EYM9" s="64"/>
      <c r="EYV9" s="64"/>
      <c r="EZA9" s="218"/>
      <c r="EZB9" s="64"/>
      <c r="EZC9" s="64"/>
      <c r="EZL9" s="64"/>
      <c r="EZQ9" s="218"/>
      <c r="EZR9" s="64"/>
      <c r="EZS9" s="64"/>
      <c r="FAB9" s="64"/>
      <c r="FAG9" s="218"/>
      <c r="FAH9" s="64"/>
      <c r="FAI9" s="64"/>
      <c r="FAR9" s="64"/>
      <c r="FAW9" s="218"/>
      <c r="FAX9" s="64"/>
      <c r="FAY9" s="64"/>
      <c r="FBH9" s="64"/>
      <c r="FBM9" s="218"/>
      <c r="FBN9" s="64"/>
      <c r="FBO9" s="64"/>
      <c r="FBX9" s="64"/>
      <c r="FCC9" s="218"/>
      <c r="FCD9" s="64"/>
      <c r="FCE9" s="64"/>
      <c r="FCN9" s="64"/>
      <c r="FCS9" s="218"/>
      <c r="FCT9" s="64"/>
      <c r="FCU9" s="64"/>
      <c r="FDD9" s="64"/>
      <c r="FDI9" s="218"/>
      <c r="FDJ9" s="64"/>
      <c r="FDK9" s="64"/>
      <c r="FDT9" s="64"/>
      <c r="FDY9" s="218"/>
      <c r="FDZ9" s="64"/>
      <c r="FEA9" s="64"/>
      <c r="FEJ9" s="64"/>
      <c r="FEO9" s="218"/>
      <c r="FEP9" s="64"/>
      <c r="FEQ9" s="64"/>
      <c r="FEZ9" s="64"/>
      <c r="FFE9" s="218"/>
      <c r="FFF9" s="64"/>
      <c r="FFG9" s="64"/>
      <c r="FFP9" s="64"/>
      <c r="FFU9" s="218"/>
      <c r="FFV9" s="64"/>
      <c r="FFW9" s="64"/>
      <c r="FGF9" s="64"/>
      <c r="FGK9" s="218"/>
      <c r="FGL9" s="64"/>
      <c r="FGM9" s="64"/>
      <c r="FGV9" s="64"/>
      <c r="FHA9" s="218"/>
      <c r="FHB9" s="64"/>
      <c r="FHC9" s="64"/>
      <c r="FHL9" s="64"/>
      <c r="FHQ9" s="218"/>
      <c r="FHR9" s="64"/>
      <c r="FHS9" s="64"/>
      <c r="FIB9" s="64"/>
      <c r="FIG9" s="218"/>
      <c r="FIH9" s="64"/>
      <c r="FII9" s="64"/>
      <c r="FIR9" s="64"/>
      <c r="FIW9" s="218"/>
      <c r="FIX9" s="64"/>
      <c r="FIY9" s="64"/>
      <c r="FJH9" s="64"/>
      <c r="FJM9" s="218"/>
      <c r="FJN9" s="64"/>
      <c r="FJO9" s="64"/>
      <c r="FJX9" s="64"/>
      <c r="FKC9" s="218"/>
      <c r="FKD9" s="64"/>
      <c r="FKE9" s="64"/>
      <c r="FKN9" s="64"/>
      <c r="FKS9" s="218"/>
      <c r="FKT9" s="64"/>
      <c r="FKU9" s="64"/>
      <c r="FLD9" s="64"/>
      <c r="FLI9" s="218"/>
      <c r="FLJ9" s="64"/>
      <c r="FLK9" s="64"/>
      <c r="FLT9" s="64"/>
      <c r="FLY9" s="218"/>
      <c r="FLZ9" s="64"/>
      <c r="FMA9" s="64"/>
      <c r="FMJ9" s="64"/>
      <c r="FMO9" s="218"/>
      <c r="FMP9" s="64"/>
      <c r="FMQ9" s="64"/>
      <c r="FMZ9" s="64"/>
      <c r="FNE9" s="218"/>
      <c r="FNF9" s="64"/>
      <c r="FNG9" s="64"/>
      <c r="FNP9" s="64"/>
      <c r="FNU9" s="218"/>
      <c r="FNV9" s="64"/>
      <c r="FNW9" s="64"/>
      <c r="FOF9" s="64"/>
      <c r="FOK9" s="218"/>
      <c r="FOL9" s="64"/>
      <c r="FOM9" s="64"/>
      <c r="FOV9" s="64"/>
      <c r="FPA9" s="218"/>
      <c r="FPB9" s="64"/>
      <c r="FPC9" s="64"/>
      <c r="FPL9" s="64"/>
      <c r="FPQ9" s="218"/>
      <c r="FPR9" s="64"/>
      <c r="FPS9" s="64"/>
      <c r="FQB9" s="64"/>
      <c r="FQG9" s="218"/>
      <c r="FQH9" s="64"/>
      <c r="FQI9" s="64"/>
      <c r="FQR9" s="64"/>
      <c r="FQW9" s="218"/>
      <c r="FQX9" s="64"/>
      <c r="FQY9" s="64"/>
      <c r="FRH9" s="64"/>
      <c r="FRM9" s="218"/>
      <c r="FRN9" s="64"/>
      <c r="FRO9" s="64"/>
      <c r="FRX9" s="64"/>
      <c r="FSC9" s="218"/>
      <c r="FSD9" s="64"/>
      <c r="FSE9" s="64"/>
      <c r="FSN9" s="64"/>
      <c r="FSS9" s="218"/>
      <c r="FST9" s="64"/>
      <c r="FSU9" s="64"/>
      <c r="FTD9" s="64"/>
      <c r="FTI9" s="218"/>
      <c r="FTJ9" s="64"/>
      <c r="FTK9" s="64"/>
      <c r="FTT9" s="64"/>
      <c r="FTY9" s="218"/>
      <c r="FTZ9" s="64"/>
      <c r="FUA9" s="64"/>
      <c r="FUJ9" s="64"/>
      <c r="FUO9" s="218"/>
      <c r="FUP9" s="64"/>
      <c r="FUQ9" s="64"/>
      <c r="FUZ9" s="64"/>
      <c r="FVE9" s="218"/>
      <c r="FVF9" s="64"/>
      <c r="FVG9" s="64"/>
      <c r="FVP9" s="64"/>
      <c r="FVU9" s="218"/>
      <c r="FVV9" s="64"/>
      <c r="FVW9" s="64"/>
      <c r="FWF9" s="64"/>
      <c r="FWK9" s="218"/>
      <c r="FWL9" s="64"/>
      <c r="FWM9" s="64"/>
      <c r="FWV9" s="64"/>
      <c r="FXA9" s="218"/>
      <c r="FXB9" s="64"/>
      <c r="FXC9" s="64"/>
      <c r="FXL9" s="64"/>
      <c r="FXQ9" s="218"/>
      <c r="FXR9" s="64"/>
      <c r="FXS9" s="64"/>
      <c r="FYB9" s="64"/>
      <c r="FYG9" s="218"/>
      <c r="FYH9" s="64"/>
      <c r="FYI9" s="64"/>
      <c r="FYR9" s="64"/>
      <c r="FYW9" s="218"/>
      <c r="FYX9" s="64"/>
      <c r="FYY9" s="64"/>
      <c r="FZH9" s="64"/>
      <c r="FZM9" s="218"/>
      <c r="FZN9" s="64"/>
      <c r="FZO9" s="64"/>
      <c r="FZX9" s="64"/>
      <c r="GAC9" s="218"/>
      <c r="GAD9" s="64"/>
      <c r="GAE9" s="64"/>
      <c r="GAN9" s="64"/>
      <c r="GAS9" s="218"/>
      <c r="GAT9" s="64"/>
      <c r="GAU9" s="64"/>
      <c r="GBD9" s="64"/>
      <c r="GBI9" s="218"/>
      <c r="GBJ9" s="64"/>
      <c r="GBK9" s="64"/>
      <c r="GBT9" s="64"/>
      <c r="GBY9" s="218"/>
      <c r="GBZ9" s="64"/>
      <c r="GCA9" s="64"/>
      <c r="GCJ9" s="64"/>
      <c r="GCO9" s="218"/>
      <c r="GCP9" s="64"/>
      <c r="GCQ9" s="64"/>
      <c r="GCZ9" s="64"/>
      <c r="GDE9" s="218"/>
      <c r="GDF9" s="64"/>
      <c r="GDG9" s="64"/>
      <c r="GDP9" s="64"/>
      <c r="GDU9" s="218"/>
      <c r="GDV9" s="64"/>
      <c r="GDW9" s="64"/>
      <c r="GEF9" s="64"/>
      <c r="GEK9" s="218"/>
      <c r="GEL9" s="64"/>
      <c r="GEM9" s="64"/>
      <c r="GEV9" s="64"/>
      <c r="GFA9" s="218"/>
      <c r="GFB9" s="64"/>
      <c r="GFC9" s="64"/>
      <c r="GFL9" s="64"/>
      <c r="GFQ9" s="218"/>
      <c r="GFR9" s="64"/>
      <c r="GFS9" s="64"/>
      <c r="GGB9" s="64"/>
      <c r="GGG9" s="218"/>
      <c r="GGH9" s="64"/>
      <c r="GGI9" s="64"/>
      <c r="GGR9" s="64"/>
      <c r="GGW9" s="218"/>
      <c r="GGX9" s="64"/>
      <c r="GGY9" s="64"/>
      <c r="GHH9" s="64"/>
      <c r="GHM9" s="218"/>
      <c r="GHN9" s="64"/>
      <c r="GHO9" s="64"/>
      <c r="GHX9" s="64"/>
      <c r="GIC9" s="218"/>
      <c r="GID9" s="64"/>
      <c r="GIE9" s="64"/>
      <c r="GIN9" s="64"/>
      <c r="GIS9" s="218"/>
      <c r="GIT9" s="64"/>
      <c r="GIU9" s="64"/>
      <c r="GJD9" s="64"/>
      <c r="GJI9" s="218"/>
      <c r="GJJ9" s="64"/>
      <c r="GJK9" s="64"/>
      <c r="GJT9" s="64"/>
      <c r="GJY9" s="218"/>
      <c r="GJZ9" s="64"/>
      <c r="GKA9" s="64"/>
      <c r="GKJ9" s="64"/>
      <c r="GKO9" s="218"/>
      <c r="GKP9" s="64"/>
      <c r="GKQ9" s="64"/>
      <c r="GKZ9" s="64"/>
      <c r="GLE9" s="218"/>
      <c r="GLF9" s="64"/>
      <c r="GLG9" s="64"/>
      <c r="GLP9" s="64"/>
      <c r="GLU9" s="218"/>
      <c r="GLV9" s="64"/>
      <c r="GLW9" s="64"/>
      <c r="GMF9" s="64"/>
      <c r="GMK9" s="218"/>
      <c r="GML9" s="64"/>
      <c r="GMM9" s="64"/>
      <c r="GMV9" s="64"/>
      <c r="GNA9" s="218"/>
      <c r="GNB9" s="64"/>
      <c r="GNC9" s="64"/>
      <c r="GNL9" s="64"/>
      <c r="GNQ9" s="218"/>
      <c r="GNR9" s="64"/>
      <c r="GNS9" s="64"/>
      <c r="GOB9" s="64"/>
      <c r="GOG9" s="218"/>
      <c r="GOH9" s="64"/>
      <c r="GOI9" s="64"/>
      <c r="GOR9" s="64"/>
      <c r="GOW9" s="218"/>
      <c r="GOX9" s="64"/>
      <c r="GOY9" s="64"/>
      <c r="GPH9" s="64"/>
      <c r="GPM9" s="218"/>
      <c r="GPN9" s="64"/>
      <c r="GPO9" s="64"/>
      <c r="GPX9" s="64"/>
      <c r="GQC9" s="218"/>
      <c r="GQD9" s="64"/>
      <c r="GQE9" s="64"/>
      <c r="GQN9" s="64"/>
      <c r="GQS9" s="218"/>
      <c r="GQT9" s="64"/>
      <c r="GQU9" s="64"/>
      <c r="GRD9" s="64"/>
      <c r="GRI9" s="218"/>
      <c r="GRJ9" s="64"/>
      <c r="GRK9" s="64"/>
      <c r="GRT9" s="64"/>
      <c r="GRY9" s="218"/>
      <c r="GRZ9" s="64"/>
      <c r="GSA9" s="64"/>
      <c r="GSJ9" s="64"/>
      <c r="GSO9" s="218"/>
      <c r="GSP9" s="64"/>
      <c r="GSQ9" s="64"/>
      <c r="GSZ9" s="64"/>
      <c r="GTE9" s="218"/>
      <c r="GTF9" s="64"/>
      <c r="GTG9" s="64"/>
      <c r="GTP9" s="64"/>
      <c r="GTU9" s="218"/>
      <c r="GTV9" s="64"/>
      <c r="GTW9" s="64"/>
      <c r="GUF9" s="64"/>
      <c r="GUK9" s="218"/>
      <c r="GUL9" s="64"/>
      <c r="GUM9" s="64"/>
      <c r="GUV9" s="64"/>
      <c r="GVA9" s="218"/>
      <c r="GVB9" s="64"/>
      <c r="GVC9" s="64"/>
      <c r="GVL9" s="64"/>
      <c r="GVQ9" s="218"/>
      <c r="GVR9" s="64"/>
      <c r="GVS9" s="64"/>
      <c r="GWB9" s="64"/>
      <c r="GWG9" s="218"/>
      <c r="GWH9" s="64"/>
      <c r="GWI9" s="64"/>
      <c r="GWR9" s="64"/>
      <c r="GWW9" s="218"/>
      <c r="GWX9" s="64"/>
      <c r="GWY9" s="64"/>
      <c r="GXH9" s="64"/>
      <c r="GXM9" s="218"/>
      <c r="GXN9" s="64"/>
      <c r="GXO9" s="64"/>
      <c r="GXX9" s="64"/>
      <c r="GYC9" s="218"/>
      <c r="GYD9" s="64"/>
      <c r="GYE9" s="64"/>
      <c r="GYN9" s="64"/>
      <c r="GYS9" s="218"/>
      <c r="GYT9" s="64"/>
      <c r="GYU9" s="64"/>
      <c r="GZD9" s="64"/>
      <c r="GZI9" s="218"/>
      <c r="GZJ9" s="64"/>
      <c r="GZK9" s="64"/>
      <c r="GZT9" s="64"/>
      <c r="GZY9" s="218"/>
      <c r="GZZ9" s="64"/>
      <c r="HAA9" s="64"/>
      <c r="HAJ9" s="64"/>
      <c r="HAO9" s="218"/>
      <c r="HAP9" s="64"/>
      <c r="HAQ9" s="64"/>
      <c r="HAZ9" s="64"/>
      <c r="HBE9" s="218"/>
      <c r="HBF9" s="64"/>
      <c r="HBG9" s="64"/>
      <c r="HBP9" s="64"/>
      <c r="HBU9" s="218"/>
      <c r="HBV9" s="64"/>
      <c r="HBW9" s="64"/>
      <c r="HCF9" s="64"/>
      <c r="HCK9" s="218"/>
      <c r="HCL9" s="64"/>
      <c r="HCM9" s="64"/>
      <c r="HCV9" s="64"/>
      <c r="HDA9" s="218"/>
      <c r="HDB9" s="64"/>
      <c r="HDC9" s="64"/>
      <c r="HDL9" s="64"/>
      <c r="HDQ9" s="218"/>
      <c r="HDR9" s="64"/>
      <c r="HDS9" s="64"/>
      <c r="HEB9" s="64"/>
      <c r="HEG9" s="218"/>
      <c r="HEH9" s="64"/>
      <c r="HEI9" s="64"/>
      <c r="HER9" s="64"/>
      <c r="HEW9" s="218"/>
      <c r="HEX9" s="64"/>
      <c r="HEY9" s="64"/>
      <c r="HFH9" s="64"/>
      <c r="HFM9" s="218"/>
      <c r="HFN9" s="64"/>
      <c r="HFO9" s="64"/>
      <c r="HFX9" s="64"/>
      <c r="HGC9" s="218"/>
      <c r="HGD9" s="64"/>
      <c r="HGE9" s="64"/>
      <c r="HGN9" s="64"/>
      <c r="HGS9" s="218"/>
      <c r="HGT9" s="64"/>
      <c r="HGU9" s="64"/>
      <c r="HHD9" s="64"/>
      <c r="HHI9" s="218"/>
      <c r="HHJ9" s="64"/>
      <c r="HHK9" s="64"/>
      <c r="HHT9" s="64"/>
      <c r="HHY9" s="218"/>
      <c r="HHZ9" s="64"/>
      <c r="HIA9" s="64"/>
      <c r="HIJ9" s="64"/>
      <c r="HIO9" s="218"/>
      <c r="HIP9" s="64"/>
      <c r="HIQ9" s="64"/>
      <c r="HIZ9" s="64"/>
      <c r="HJE9" s="218"/>
      <c r="HJF9" s="64"/>
      <c r="HJG9" s="64"/>
      <c r="HJP9" s="64"/>
      <c r="HJU9" s="218"/>
      <c r="HJV9" s="64"/>
      <c r="HJW9" s="64"/>
      <c r="HKF9" s="64"/>
      <c r="HKK9" s="218"/>
      <c r="HKL9" s="64"/>
      <c r="HKM9" s="64"/>
      <c r="HKV9" s="64"/>
      <c r="HLA9" s="218"/>
      <c r="HLB9" s="64"/>
      <c r="HLC9" s="64"/>
      <c r="HLL9" s="64"/>
      <c r="HLQ9" s="218"/>
      <c r="HLR9" s="64"/>
      <c r="HLS9" s="64"/>
      <c r="HMB9" s="64"/>
      <c r="HMG9" s="218"/>
      <c r="HMH9" s="64"/>
      <c r="HMI9" s="64"/>
      <c r="HMR9" s="64"/>
      <c r="HMW9" s="218"/>
      <c r="HMX9" s="64"/>
      <c r="HMY9" s="64"/>
      <c r="HNH9" s="64"/>
      <c r="HNM9" s="218"/>
      <c r="HNN9" s="64"/>
      <c r="HNO9" s="64"/>
      <c r="HNX9" s="64"/>
      <c r="HOC9" s="218"/>
      <c r="HOD9" s="64"/>
      <c r="HOE9" s="64"/>
      <c r="HON9" s="64"/>
      <c r="HOS9" s="218"/>
      <c r="HOT9" s="64"/>
      <c r="HOU9" s="64"/>
      <c r="HPD9" s="64"/>
      <c r="HPI9" s="218"/>
      <c r="HPJ9" s="64"/>
      <c r="HPK9" s="64"/>
      <c r="HPT9" s="64"/>
      <c r="HPY9" s="218"/>
      <c r="HPZ9" s="64"/>
      <c r="HQA9" s="64"/>
      <c r="HQJ9" s="64"/>
      <c r="HQO9" s="218"/>
      <c r="HQP9" s="64"/>
      <c r="HQQ9" s="64"/>
      <c r="HQZ9" s="64"/>
      <c r="HRE9" s="218"/>
      <c r="HRF9" s="64"/>
      <c r="HRG9" s="64"/>
      <c r="HRP9" s="64"/>
      <c r="HRU9" s="218"/>
      <c r="HRV9" s="64"/>
      <c r="HRW9" s="64"/>
      <c r="HSF9" s="64"/>
      <c r="HSK9" s="218"/>
      <c r="HSL9" s="64"/>
      <c r="HSM9" s="64"/>
      <c r="HSV9" s="64"/>
      <c r="HTA9" s="218"/>
      <c r="HTB9" s="64"/>
      <c r="HTC9" s="64"/>
      <c r="HTL9" s="64"/>
      <c r="HTQ9" s="218"/>
      <c r="HTR9" s="64"/>
      <c r="HTS9" s="64"/>
      <c r="HUB9" s="64"/>
      <c r="HUG9" s="218"/>
      <c r="HUH9" s="64"/>
      <c r="HUI9" s="64"/>
      <c r="HUR9" s="64"/>
      <c r="HUW9" s="218"/>
      <c r="HUX9" s="64"/>
      <c r="HUY9" s="64"/>
      <c r="HVH9" s="64"/>
      <c r="HVM9" s="218"/>
      <c r="HVN9" s="64"/>
      <c r="HVO9" s="64"/>
      <c r="HVX9" s="64"/>
      <c r="HWC9" s="218"/>
      <c r="HWD9" s="64"/>
      <c r="HWE9" s="64"/>
      <c r="HWN9" s="64"/>
      <c r="HWS9" s="218"/>
      <c r="HWT9" s="64"/>
      <c r="HWU9" s="64"/>
      <c r="HXD9" s="64"/>
      <c r="HXI9" s="218"/>
      <c r="HXJ9" s="64"/>
      <c r="HXK9" s="64"/>
      <c r="HXT9" s="64"/>
      <c r="HXY9" s="218"/>
      <c r="HXZ9" s="64"/>
      <c r="HYA9" s="64"/>
      <c r="HYJ9" s="64"/>
      <c r="HYO9" s="218"/>
      <c r="HYP9" s="64"/>
      <c r="HYQ9" s="64"/>
      <c r="HYZ9" s="64"/>
      <c r="HZE9" s="218"/>
      <c r="HZF9" s="64"/>
      <c r="HZG9" s="64"/>
      <c r="HZP9" s="64"/>
      <c r="HZU9" s="218"/>
      <c r="HZV9" s="64"/>
      <c r="HZW9" s="64"/>
      <c r="IAF9" s="64"/>
      <c r="IAK9" s="218"/>
      <c r="IAL9" s="64"/>
      <c r="IAM9" s="64"/>
      <c r="IAV9" s="64"/>
      <c r="IBA9" s="218"/>
      <c r="IBB9" s="64"/>
      <c r="IBC9" s="64"/>
      <c r="IBL9" s="64"/>
      <c r="IBQ9" s="218"/>
      <c r="IBR9" s="64"/>
      <c r="IBS9" s="64"/>
      <c r="ICB9" s="64"/>
      <c r="ICG9" s="218"/>
      <c r="ICH9" s="64"/>
      <c r="ICI9" s="64"/>
      <c r="ICR9" s="64"/>
      <c r="ICW9" s="218"/>
      <c r="ICX9" s="64"/>
      <c r="ICY9" s="64"/>
      <c r="IDH9" s="64"/>
      <c r="IDM9" s="218"/>
      <c r="IDN9" s="64"/>
      <c r="IDO9" s="64"/>
      <c r="IDX9" s="64"/>
      <c r="IEC9" s="218"/>
      <c r="IED9" s="64"/>
      <c r="IEE9" s="64"/>
      <c r="IEN9" s="64"/>
      <c r="IES9" s="218"/>
      <c r="IET9" s="64"/>
      <c r="IEU9" s="64"/>
      <c r="IFD9" s="64"/>
      <c r="IFI9" s="218"/>
      <c r="IFJ9" s="64"/>
      <c r="IFK9" s="64"/>
      <c r="IFT9" s="64"/>
      <c r="IFY9" s="218"/>
      <c r="IFZ9" s="64"/>
      <c r="IGA9" s="64"/>
      <c r="IGJ9" s="64"/>
      <c r="IGO9" s="218"/>
      <c r="IGP9" s="64"/>
      <c r="IGQ9" s="64"/>
      <c r="IGZ9" s="64"/>
      <c r="IHE9" s="218"/>
      <c r="IHF9" s="64"/>
      <c r="IHG9" s="64"/>
      <c r="IHP9" s="64"/>
      <c r="IHU9" s="218"/>
      <c r="IHV9" s="64"/>
      <c r="IHW9" s="64"/>
      <c r="IIF9" s="64"/>
      <c r="IIK9" s="218"/>
      <c r="IIL9" s="64"/>
      <c r="IIM9" s="64"/>
      <c r="IIV9" s="64"/>
      <c r="IJA9" s="218"/>
      <c r="IJB9" s="64"/>
      <c r="IJC9" s="64"/>
      <c r="IJL9" s="64"/>
      <c r="IJQ9" s="218"/>
      <c r="IJR9" s="64"/>
      <c r="IJS9" s="64"/>
      <c r="IKB9" s="64"/>
      <c r="IKG9" s="218"/>
      <c r="IKH9" s="64"/>
      <c r="IKI9" s="64"/>
      <c r="IKR9" s="64"/>
      <c r="IKW9" s="218"/>
      <c r="IKX9" s="64"/>
      <c r="IKY9" s="64"/>
      <c r="ILH9" s="64"/>
      <c r="ILM9" s="218"/>
      <c r="ILN9" s="64"/>
      <c r="ILO9" s="64"/>
      <c r="ILX9" s="64"/>
      <c r="IMC9" s="218"/>
      <c r="IMD9" s="64"/>
      <c r="IME9" s="64"/>
      <c r="IMN9" s="64"/>
      <c r="IMS9" s="218"/>
      <c r="IMT9" s="64"/>
      <c r="IMU9" s="64"/>
      <c r="IND9" s="64"/>
      <c r="INI9" s="218"/>
      <c r="INJ9" s="64"/>
      <c r="INK9" s="64"/>
      <c r="INT9" s="64"/>
      <c r="INY9" s="218"/>
      <c r="INZ9" s="64"/>
      <c r="IOA9" s="64"/>
      <c r="IOJ9" s="64"/>
      <c r="IOO9" s="218"/>
      <c r="IOP9" s="64"/>
      <c r="IOQ9" s="64"/>
      <c r="IOZ9" s="64"/>
      <c r="IPE9" s="218"/>
      <c r="IPF9" s="64"/>
      <c r="IPG9" s="64"/>
      <c r="IPP9" s="64"/>
      <c r="IPU9" s="218"/>
      <c r="IPV9" s="64"/>
      <c r="IPW9" s="64"/>
      <c r="IQF9" s="64"/>
      <c r="IQK9" s="218"/>
      <c r="IQL9" s="64"/>
      <c r="IQM9" s="64"/>
      <c r="IQV9" s="64"/>
      <c r="IRA9" s="218"/>
      <c r="IRB9" s="64"/>
      <c r="IRC9" s="64"/>
      <c r="IRL9" s="64"/>
      <c r="IRQ9" s="218"/>
      <c r="IRR9" s="64"/>
      <c r="IRS9" s="64"/>
      <c r="ISB9" s="64"/>
      <c r="ISG9" s="218"/>
      <c r="ISH9" s="64"/>
      <c r="ISI9" s="64"/>
      <c r="ISR9" s="64"/>
      <c r="ISW9" s="218"/>
      <c r="ISX9" s="64"/>
      <c r="ISY9" s="64"/>
      <c r="ITH9" s="64"/>
      <c r="ITM9" s="218"/>
      <c r="ITN9" s="64"/>
      <c r="ITO9" s="64"/>
      <c r="ITX9" s="64"/>
      <c r="IUC9" s="218"/>
      <c r="IUD9" s="64"/>
      <c r="IUE9" s="64"/>
      <c r="IUN9" s="64"/>
      <c r="IUS9" s="218"/>
      <c r="IUT9" s="64"/>
      <c r="IUU9" s="64"/>
      <c r="IVD9" s="64"/>
      <c r="IVI9" s="218"/>
      <c r="IVJ9" s="64"/>
      <c r="IVK9" s="64"/>
      <c r="IVT9" s="64"/>
      <c r="IVY9" s="218"/>
      <c r="IVZ9" s="64"/>
      <c r="IWA9" s="64"/>
      <c r="IWJ9" s="64"/>
      <c r="IWO9" s="218"/>
      <c r="IWP9" s="64"/>
      <c r="IWQ9" s="64"/>
      <c r="IWZ9" s="64"/>
      <c r="IXE9" s="218"/>
      <c r="IXF9" s="64"/>
      <c r="IXG9" s="64"/>
      <c r="IXP9" s="64"/>
      <c r="IXU9" s="218"/>
      <c r="IXV9" s="64"/>
      <c r="IXW9" s="64"/>
      <c r="IYF9" s="64"/>
      <c r="IYK9" s="218"/>
      <c r="IYL9" s="64"/>
      <c r="IYM9" s="64"/>
      <c r="IYV9" s="64"/>
      <c r="IZA9" s="218"/>
      <c r="IZB9" s="64"/>
      <c r="IZC9" s="64"/>
      <c r="IZL9" s="64"/>
      <c r="IZQ9" s="218"/>
      <c r="IZR9" s="64"/>
      <c r="IZS9" s="64"/>
      <c r="JAB9" s="64"/>
      <c r="JAG9" s="218"/>
      <c r="JAH9" s="64"/>
      <c r="JAI9" s="64"/>
      <c r="JAR9" s="64"/>
      <c r="JAW9" s="218"/>
      <c r="JAX9" s="64"/>
      <c r="JAY9" s="64"/>
      <c r="JBH9" s="64"/>
      <c r="JBM9" s="218"/>
      <c r="JBN9" s="64"/>
      <c r="JBO9" s="64"/>
      <c r="JBX9" s="64"/>
      <c r="JCC9" s="218"/>
      <c r="JCD9" s="64"/>
      <c r="JCE9" s="64"/>
      <c r="JCN9" s="64"/>
      <c r="JCS9" s="218"/>
      <c r="JCT9" s="64"/>
      <c r="JCU9" s="64"/>
      <c r="JDD9" s="64"/>
      <c r="JDI9" s="218"/>
      <c r="JDJ9" s="64"/>
      <c r="JDK9" s="64"/>
      <c r="JDT9" s="64"/>
      <c r="JDY9" s="218"/>
      <c r="JDZ9" s="64"/>
      <c r="JEA9" s="64"/>
      <c r="JEJ9" s="64"/>
      <c r="JEO9" s="218"/>
      <c r="JEP9" s="64"/>
      <c r="JEQ9" s="64"/>
      <c r="JEZ9" s="64"/>
      <c r="JFE9" s="218"/>
      <c r="JFF9" s="64"/>
      <c r="JFG9" s="64"/>
      <c r="JFP9" s="64"/>
      <c r="JFU9" s="218"/>
      <c r="JFV9" s="64"/>
      <c r="JFW9" s="64"/>
      <c r="JGF9" s="64"/>
      <c r="JGK9" s="218"/>
      <c r="JGL9" s="64"/>
      <c r="JGM9" s="64"/>
      <c r="JGV9" s="64"/>
      <c r="JHA9" s="218"/>
      <c r="JHB9" s="64"/>
      <c r="JHC9" s="64"/>
      <c r="JHL9" s="64"/>
      <c r="JHQ9" s="218"/>
      <c r="JHR9" s="64"/>
      <c r="JHS9" s="64"/>
      <c r="JIB9" s="64"/>
      <c r="JIG9" s="218"/>
      <c r="JIH9" s="64"/>
      <c r="JII9" s="64"/>
      <c r="JIR9" s="64"/>
      <c r="JIW9" s="218"/>
      <c r="JIX9" s="64"/>
      <c r="JIY9" s="64"/>
      <c r="JJH9" s="64"/>
      <c r="JJM9" s="218"/>
      <c r="JJN9" s="64"/>
      <c r="JJO9" s="64"/>
      <c r="JJX9" s="64"/>
      <c r="JKC9" s="218"/>
      <c r="JKD9" s="64"/>
      <c r="JKE9" s="64"/>
      <c r="JKN9" s="64"/>
      <c r="JKS9" s="218"/>
      <c r="JKT9" s="64"/>
      <c r="JKU9" s="64"/>
      <c r="JLD9" s="64"/>
      <c r="JLI9" s="218"/>
      <c r="JLJ9" s="64"/>
      <c r="JLK9" s="64"/>
      <c r="JLT9" s="64"/>
      <c r="JLY9" s="218"/>
      <c r="JLZ9" s="64"/>
      <c r="JMA9" s="64"/>
      <c r="JMJ9" s="64"/>
      <c r="JMO9" s="218"/>
      <c r="JMP9" s="64"/>
      <c r="JMQ9" s="64"/>
      <c r="JMZ9" s="64"/>
      <c r="JNE9" s="218"/>
      <c r="JNF9" s="64"/>
      <c r="JNG9" s="64"/>
      <c r="JNP9" s="64"/>
      <c r="JNU9" s="218"/>
      <c r="JNV9" s="64"/>
      <c r="JNW9" s="64"/>
      <c r="JOF9" s="64"/>
      <c r="JOK9" s="218"/>
      <c r="JOL9" s="64"/>
      <c r="JOM9" s="64"/>
      <c r="JOV9" s="64"/>
      <c r="JPA9" s="218"/>
      <c r="JPB9" s="64"/>
      <c r="JPC9" s="64"/>
      <c r="JPL9" s="64"/>
      <c r="JPQ9" s="218"/>
      <c r="JPR9" s="64"/>
      <c r="JPS9" s="64"/>
      <c r="JQB9" s="64"/>
      <c r="JQG9" s="218"/>
      <c r="JQH9" s="64"/>
      <c r="JQI9" s="64"/>
      <c r="JQR9" s="64"/>
      <c r="JQW9" s="218"/>
      <c r="JQX9" s="64"/>
      <c r="JQY9" s="64"/>
      <c r="JRH9" s="64"/>
      <c r="JRM9" s="218"/>
      <c r="JRN9" s="64"/>
      <c r="JRO9" s="64"/>
      <c r="JRX9" s="64"/>
      <c r="JSC9" s="218"/>
      <c r="JSD9" s="64"/>
      <c r="JSE9" s="64"/>
      <c r="JSN9" s="64"/>
      <c r="JSS9" s="218"/>
      <c r="JST9" s="64"/>
      <c r="JSU9" s="64"/>
      <c r="JTD9" s="64"/>
      <c r="JTI9" s="218"/>
      <c r="JTJ9" s="64"/>
      <c r="JTK9" s="64"/>
      <c r="JTT9" s="64"/>
      <c r="JTY9" s="218"/>
      <c r="JTZ9" s="64"/>
      <c r="JUA9" s="64"/>
      <c r="JUJ9" s="64"/>
      <c r="JUO9" s="218"/>
      <c r="JUP9" s="64"/>
      <c r="JUQ9" s="64"/>
      <c r="JUZ9" s="64"/>
      <c r="JVE9" s="218"/>
      <c r="JVF9" s="64"/>
      <c r="JVG9" s="64"/>
      <c r="JVP9" s="64"/>
      <c r="JVU9" s="218"/>
      <c r="JVV9" s="64"/>
      <c r="JVW9" s="64"/>
      <c r="JWF9" s="64"/>
      <c r="JWK9" s="218"/>
      <c r="JWL9" s="64"/>
      <c r="JWM9" s="64"/>
      <c r="JWV9" s="64"/>
      <c r="JXA9" s="218"/>
      <c r="JXB9" s="64"/>
      <c r="JXC9" s="64"/>
      <c r="JXL9" s="64"/>
      <c r="JXQ9" s="218"/>
      <c r="JXR9" s="64"/>
      <c r="JXS9" s="64"/>
      <c r="JYB9" s="64"/>
      <c r="JYG9" s="218"/>
      <c r="JYH9" s="64"/>
      <c r="JYI9" s="64"/>
      <c r="JYR9" s="64"/>
      <c r="JYW9" s="218"/>
      <c r="JYX9" s="64"/>
      <c r="JYY9" s="64"/>
      <c r="JZH9" s="64"/>
      <c r="JZM9" s="218"/>
      <c r="JZN9" s="64"/>
      <c r="JZO9" s="64"/>
      <c r="JZX9" s="64"/>
      <c r="KAC9" s="218"/>
      <c r="KAD9" s="64"/>
      <c r="KAE9" s="64"/>
      <c r="KAN9" s="64"/>
      <c r="KAS9" s="218"/>
      <c r="KAT9" s="64"/>
      <c r="KAU9" s="64"/>
      <c r="KBD9" s="64"/>
      <c r="KBI9" s="218"/>
      <c r="KBJ9" s="64"/>
      <c r="KBK9" s="64"/>
      <c r="KBT9" s="64"/>
      <c r="KBY9" s="218"/>
      <c r="KBZ9" s="64"/>
      <c r="KCA9" s="64"/>
      <c r="KCJ9" s="64"/>
      <c r="KCO9" s="218"/>
      <c r="KCP9" s="64"/>
      <c r="KCQ9" s="64"/>
      <c r="KCZ9" s="64"/>
      <c r="KDE9" s="218"/>
      <c r="KDF9" s="64"/>
      <c r="KDG9" s="64"/>
      <c r="KDP9" s="64"/>
      <c r="KDU9" s="218"/>
      <c r="KDV9" s="64"/>
      <c r="KDW9" s="64"/>
      <c r="KEF9" s="64"/>
      <c r="KEK9" s="218"/>
      <c r="KEL9" s="64"/>
      <c r="KEM9" s="64"/>
      <c r="KEV9" s="64"/>
      <c r="KFA9" s="218"/>
      <c r="KFB9" s="64"/>
      <c r="KFC9" s="64"/>
      <c r="KFL9" s="64"/>
      <c r="KFQ9" s="218"/>
      <c r="KFR9" s="64"/>
      <c r="KFS9" s="64"/>
      <c r="KGB9" s="64"/>
      <c r="KGG9" s="218"/>
      <c r="KGH9" s="64"/>
      <c r="KGI9" s="64"/>
      <c r="KGR9" s="64"/>
      <c r="KGW9" s="218"/>
      <c r="KGX9" s="64"/>
      <c r="KGY9" s="64"/>
      <c r="KHH9" s="64"/>
      <c r="KHM9" s="218"/>
      <c r="KHN9" s="64"/>
      <c r="KHO9" s="64"/>
      <c r="KHX9" s="64"/>
      <c r="KIC9" s="218"/>
      <c r="KID9" s="64"/>
      <c r="KIE9" s="64"/>
      <c r="KIN9" s="64"/>
      <c r="KIS9" s="218"/>
      <c r="KIT9" s="64"/>
      <c r="KIU9" s="64"/>
      <c r="KJD9" s="64"/>
      <c r="KJI9" s="218"/>
      <c r="KJJ9" s="64"/>
      <c r="KJK9" s="64"/>
      <c r="KJT9" s="64"/>
      <c r="KJY9" s="218"/>
      <c r="KJZ9" s="64"/>
      <c r="KKA9" s="64"/>
      <c r="KKJ9" s="64"/>
      <c r="KKO9" s="218"/>
      <c r="KKP9" s="64"/>
      <c r="KKQ9" s="64"/>
      <c r="KKZ9" s="64"/>
      <c r="KLE9" s="218"/>
      <c r="KLF9" s="64"/>
      <c r="KLG9" s="64"/>
      <c r="KLP9" s="64"/>
      <c r="KLU9" s="218"/>
      <c r="KLV9" s="64"/>
      <c r="KLW9" s="64"/>
      <c r="KMF9" s="64"/>
      <c r="KMK9" s="218"/>
      <c r="KML9" s="64"/>
      <c r="KMM9" s="64"/>
      <c r="KMV9" s="64"/>
      <c r="KNA9" s="218"/>
      <c r="KNB9" s="64"/>
      <c r="KNC9" s="64"/>
      <c r="KNL9" s="64"/>
      <c r="KNQ9" s="218"/>
      <c r="KNR9" s="64"/>
      <c r="KNS9" s="64"/>
      <c r="KOB9" s="64"/>
      <c r="KOG9" s="218"/>
      <c r="KOH9" s="64"/>
      <c r="KOI9" s="64"/>
      <c r="KOR9" s="64"/>
      <c r="KOW9" s="218"/>
      <c r="KOX9" s="64"/>
      <c r="KOY9" s="64"/>
      <c r="KPH9" s="64"/>
      <c r="KPM9" s="218"/>
      <c r="KPN9" s="64"/>
      <c r="KPO9" s="64"/>
      <c r="KPX9" s="64"/>
      <c r="KQC9" s="218"/>
      <c r="KQD9" s="64"/>
      <c r="KQE9" s="64"/>
      <c r="KQN9" s="64"/>
      <c r="KQS9" s="218"/>
      <c r="KQT9" s="64"/>
      <c r="KQU9" s="64"/>
      <c r="KRD9" s="64"/>
      <c r="KRI9" s="218"/>
      <c r="KRJ9" s="64"/>
      <c r="KRK9" s="64"/>
      <c r="KRT9" s="64"/>
      <c r="KRY9" s="218"/>
      <c r="KRZ9" s="64"/>
      <c r="KSA9" s="64"/>
      <c r="KSJ9" s="64"/>
      <c r="KSO9" s="218"/>
      <c r="KSP9" s="64"/>
      <c r="KSQ9" s="64"/>
      <c r="KSZ9" s="64"/>
      <c r="KTE9" s="218"/>
      <c r="KTF9" s="64"/>
      <c r="KTG9" s="64"/>
      <c r="KTP9" s="64"/>
      <c r="KTU9" s="218"/>
      <c r="KTV9" s="64"/>
      <c r="KTW9" s="64"/>
      <c r="KUF9" s="64"/>
      <c r="KUK9" s="218"/>
      <c r="KUL9" s="64"/>
      <c r="KUM9" s="64"/>
      <c r="KUV9" s="64"/>
      <c r="KVA9" s="218"/>
      <c r="KVB9" s="64"/>
      <c r="KVC9" s="64"/>
      <c r="KVL9" s="64"/>
      <c r="KVQ9" s="218"/>
      <c r="KVR9" s="64"/>
      <c r="KVS9" s="64"/>
      <c r="KWB9" s="64"/>
      <c r="KWG9" s="218"/>
      <c r="KWH9" s="64"/>
      <c r="KWI9" s="64"/>
      <c r="KWR9" s="64"/>
      <c r="KWW9" s="218"/>
      <c r="KWX9" s="64"/>
      <c r="KWY9" s="64"/>
      <c r="KXH9" s="64"/>
      <c r="KXM9" s="218"/>
      <c r="KXN9" s="64"/>
      <c r="KXO9" s="64"/>
      <c r="KXX9" s="64"/>
      <c r="KYC9" s="218"/>
      <c r="KYD9" s="64"/>
      <c r="KYE9" s="64"/>
      <c r="KYN9" s="64"/>
      <c r="KYS9" s="218"/>
      <c r="KYT9" s="64"/>
      <c r="KYU9" s="64"/>
      <c r="KZD9" s="64"/>
      <c r="KZI9" s="218"/>
      <c r="KZJ9" s="64"/>
      <c r="KZK9" s="64"/>
      <c r="KZT9" s="64"/>
      <c r="KZY9" s="218"/>
      <c r="KZZ9" s="64"/>
      <c r="LAA9" s="64"/>
      <c r="LAJ9" s="64"/>
      <c r="LAO9" s="218"/>
      <c r="LAP9" s="64"/>
      <c r="LAQ9" s="64"/>
      <c r="LAZ9" s="64"/>
      <c r="LBE9" s="218"/>
      <c r="LBF9" s="64"/>
      <c r="LBG9" s="64"/>
      <c r="LBP9" s="64"/>
      <c r="LBU9" s="218"/>
      <c r="LBV9" s="64"/>
      <c r="LBW9" s="64"/>
      <c r="LCF9" s="64"/>
      <c r="LCK9" s="218"/>
      <c r="LCL9" s="64"/>
      <c r="LCM9" s="64"/>
      <c r="LCV9" s="64"/>
      <c r="LDA9" s="218"/>
      <c r="LDB9" s="64"/>
      <c r="LDC9" s="64"/>
      <c r="LDL9" s="64"/>
      <c r="LDQ9" s="218"/>
      <c r="LDR9" s="64"/>
      <c r="LDS9" s="64"/>
      <c r="LEB9" s="64"/>
      <c r="LEG9" s="218"/>
      <c r="LEH9" s="64"/>
      <c r="LEI9" s="64"/>
      <c r="LER9" s="64"/>
      <c r="LEW9" s="218"/>
      <c r="LEX9" s="64"/>
      <c r="LEY9" s="64"/>
      <c r="LFH9" s="64"/>
      <c r="LFM9" s="218"/>
      <c r="LFN9" s="64"/>
      <c r="LFO9" s="64"/>
      <c r="LFX9" s="64"/>
      <c r="LGC9" s="218"/>
      <c r="LGD9" s="64"/>
      <c r="LGE9" s="64"/>
      <c r="LGN9" s="64"/>
      <c r="LGS9" s="218"/>
      <c r="LGT9" s="64"/>
      <c r="LGU9" s="64"/>
      <c r="LHD9" s="64"/>
      <c r="LHI9" s="218"/>
      <c r="LHJ9" s="64"/>
      <c r="LHK9" s="64"/>
      <c r="LHT9" s="64"/>
      <c r="LHY9" s="218"/>
      <c r="LHZ9" s="64"/>
      <c r="LIA9" s="64"/>
      <c r="LIJ9" s="64"/>
      <c r="LIO9" s="218"/>
      <c r="LIP9" s="64"/>
      <c r="LIQ9" s="64"/>
      <c r="LIZ9" s="64"/>
      <c r="LJE9" s="218"/>
      <c r="LJF9" s="64"/>
      <c r="LJG9" s="64"/>
      <c r="LJP9" s="64"/>
      <c r="LJU9" s="218"/>
      <c r="LJV9" s="64"/>
      <c r="LJW9" s="64"/>
      <c r="LKF9" s="64"/>
      <c r="LKK9" s="218"/>
      <c r="LKL9" s="64"/>
      <c r="LKM9" s="64"/>
      <c r="LKV9" s="64"/>
      <c r="LLA9" s="218"/>
      <c r="LLB9" s="64"/>
      <c r="LLC9" s="64"/>
      <c r="LLL9" s="64"/>
      <c r="LLQ9" s="218"/>
      <c r="LLR9" s="64"/>
      <c r="LLS9" s="64"/>
      <c r="LMB9" s="64"/>
      <c r="LMG9" s="218"/>
      <c r="LMH9" s="64"/>
      <c r="LMI9" s="64"/>
      <c r="LMR9" s="64"/>
      <c r="LMW9" s="218"/>
      <c r="LMX9" s="64"/>
      <c r="LMY9" s="64"/>
      <c r="LNH9" s="64"/>
      <c r="LNM9" s="218"/>
      <c r="LNN9" s="64"/>
      <c r="LNO9" s="64"/>
      <c r="LNX9" s="64"/>
      <c r="LOC9" s="218"/>
      <c r="LOD9" s="64"/>
      <c r="LOE9" s="64"/>
      <c r="LON9" s="64"/>
      <c r="LOS9" s="218"/>
      <c r="LOT9" s="64"/>
      <c r="LOU9" s="64"/>
      <c r="LPD9" s="64"/>
      <c r="LPI9" s="218"/>
      <c r="LPJ9" s="64"/>
      <c r="LPK9" s="64"/>
      <c r="LPT9" s="64"/>
      <c r="LPY9" s="218"/>
      <c r="LPZ9" s="64"/>
      <c r="LQA9" s="64"/>
      <c r="LQJ9" s="64"/>
      <c r="LQO9" s="218"/>
      <c r="LQP9" s="64"/>
      <c r="LQQ9" s="64"/>
      <c r="LQZ9" s="64"/>
      <c r="LRE9" s="218"/>
      <c r="LRF9" s="64"/>
      <c r="LRG9" s="64"/>
      <c r="LRP9" s="64"/>
      <c r="LRU9" s="218"/>
      <c r="LRV9" s="64"/>
      <c r="LRW9" s="64"/>
      <c r="LSF9" s="64"/>
      <c r="LSK9" s="218"/>
      <c r="LSL9" s="64"/>
      <c r="LSM9" s="64"/>
      <c r="LSV9" s="64"/>
      <c r="LTA9" s="218"/>
      <c r="LTB9" s="64"/>
      <c r="LTC9" s="64"/>
      <c r="LTL9" s="64"/>
      <c r="LTQ9" s="218"/>
      <c r="LTR9" s="64"/>
      <c r="LTS9" s="64"/>
      <c r="LUB9" s="64"/>
      <c r="LUG9" s="218"/>
      <c r="LUH9" s="64"/>
      <c r="LUI9" s="64"/>
      <c r="LUR9" s="64"/>
      <c r="LUW9" s="218"/>
      <c r="LUX9" s="64"/>
      <c r="LUY9" s="64"/>
      <c r="LVH9" s="64"/>
      <c r="LVM9" s="218"/>
      <c r="LVN9" s="64"/>
      <c r="LVO9" s="64"/>
      <c r="LVX9" s="64"/>
      <c r="LWC9" s="218"/>
      <c r="LWD9" s="64"/>
      <c r="LWE9" s="64"/>
      <c r="LWN9" s="64"/>
      <c r="LWS9" s="218"/>
      <c r="LWT9" s="64"/>
      <c r="LWU9" s="64"/>
      <c r="LXD9" s="64"/>
      <c r="LXI9" s="218"/>
      <c r="LXJ9" s="64"/>
      <c r="LXK9" s="64"/>
      <c r="LXT9" s="64"/>
      <c r="LXY9" s="218"/>
      <c r="LXZ9" s="64"/>
      <c r="LYA9" s="64"/>
      <c r="LYJ9" s="64"/>
      <c r="LYO9" s="218"/>
      <c r="LYP9" s="64"/>
      <c r="LYQ9" s="64"/>
      <c r="LYZ9" s="64"/>
      <c r="LZE9" s="218"/>
      <c r="LZF9" s="64"/>
      <c r="LZG9" s="64"/>
      <c r="LZP9" s="64"/>
      <c r="LZU9" s="218"/>
      <c r="LZV9" s="64"/>
      <c r="LZW9" s="64"/>
      <c r="MAF9" s="64"/>
      <c r="MAK9" s="218"/>
      <c r="MAL9" s="64"/>
      <c r="MAM9" s="64"/>
      <c r="MAV9" s="64"/>
      <c r="MBA9" s="218"/>
      <c r="MBB9" s="64"/>
      <c r="MBC9" s="64"/>
      <c r="MBL9" s="64"/>
      <c r="MBQ9" s="218"/>
      <c r="MBR9" s="64"/>
      <c r="MBS9" s="64"/>
      <c r="MCB9" s="64"/>
      <c r="MCG9" s="218"/>
      <c r="MCH9" s="64"/>
      <c r="MCI9" s="64"/>
      <c r="MCR9" s="64"/>
      <c r="MCW9" s="218"/>
      <c r="MCX9" s="64"/>
      <c r="MCY9" s="64"/>
      <c r="MDH9" s="64"/>
      <c r="MDM9" s="218"/>
      <c r="MDN9" s="64"/>
      <c r="MDO9" s="64"/>
      <c r="MDX9" s="64"/>
      <c r="MEC9" s="218"/>
      <c r="MED9" s="64"/>
      <c r="MEE9" s="64"/>
      <c r="MEN9" s="64"/>
      <c r="MES9" s="218"/>
      <c r="MET9" s="64"/>
      <c r="MEU9" s="64"/>
      <c r="MFD9" s="64"/>
      <c r="MFI9" s="218"/>
      <c r="MFJ9" s="64"/>
      <c r="MFK9" s="64"/>
      <c r="MFT9" s="64"/>
      <c r="MFY9" s="218"/>
      <c r="MFZ9" s="64"/>
      <c r="MGA9" s="64"/>
      <c r="MGJ9" s="64"/>
      <c r="MGO9" s="218"/>
      <c r="MGP9" s="64"/>
      <c r="MGQ9" s="64"/>
      <c r="MGZ9" s="64"/>
      <c r="MHE9" s="218"/>
      <c r="MHF9" s="64"/>
      <c r="MHG9" s="64"/>
      <c r="MHP9" s="64"/>
      <c r="MHU9" s="218"/>
      <c r="MHV9" s="64"/>
      <c r="MHW9" s="64"/>
      <c r="MIF9" s="64"/>
      <c r="MIK9" s="218"/>
      <c r="MIL9" s="64"/>
      <c r="MIM9" s="64"/>
      <c r="MIV9" s="64"/>
      <c r="MJA9" s="218"/>
      <c r="MJB9" s="64"/>
      <c r="MJC9" s="64"/>
      <c r="MJL9" s="64"/>
      <c r="MJQ9" s="218"/>
      <c r="MJR9" s="64"/>
      <c r="MJS9" s="64"/>
      <c r="MKB9" s="64"/>
      <c r="MKG9" s="218"/>
      <c r="MKH9" s="64"/>
      <c r="MKI9" s="64"/>
      <c r="MKR9" s="64"/>
      <c r="MKW9" s="218"/>
      <c r="MKX9" s="64"/>
      <c r="MKY9" s="64"/>
      <c r="MLH9" s="64"/>
      <c r="MLM9" s="218"/>
      <c r="MLN9" s="64"/>
      <c r="MLO9" s="64"/>
      <c r="MLX9" s="64"/>
      <c r="MMC9" s="218"/>
      <c r="MMD9" s="64"/>
      <c r="MME9" s="64"/>
      <c r="MMN9" s="64"/>
      <c r="MMS9" s="218"/>
      <c r="MMT9" s="64"/>
      <c r="MMU9" s="64"/>
      <c r="MND9" s="64"/>
      <c r="MNI9" s="218"/>
      <c r="MNJ9" s="64"/>
      <c r="MNK9" s="64"/>
      <c r="MNT9" s="64"/>
      <c r="MNY9" s="218"/>
      <c r="MNZ9" s="64"/>
      <c r="MOA9" s="64"/>
      <c r="MOJ9" s="64"/>
      <c r="MOO9" s="218"/>
      <c r="MOP9" s="64"/>
      <c r="MOQ9" s="64"/>
      <c r="MOZ9" s="64"/>
      <c r="MPE9" s="218"/>
      <c r="MPF9" s="64"/>
      <c r="MPG9" s="64"/>
      <c r="MPP9" s="64"/>
      <c r="MPU9" s="218"/>
      <c r="MPV9" s="64"/>
      <c r="MPW9" s="64"/>
      <c r="MQF9" s="64"/>
      <c r="MQK9" s="218"/>
      <c r="MQL9" s="64"/>
      <c r="MQM9" s="64"/>
      <c r="MQV9" s="64"/>
      <c r="MRA9" s="218"/>
      <c r="MRB9" s="64"/>
      <c r="MRC9" s="64"/>
      <c r="MRL9" s="64"/>
      <c r="MRQ9" s="218"/>
      <c r="MRR9" s="64"/>
      <c r="MRS9" s="64"/>
      <c r="MSB9" s="64"/>
      <c r="MSG9" s="218"/>
      <c r="MSH9" s="64"/>
      <c r="MSI9" s="64"/>
      <c r="MSR9" s="64"/>
      <c r="MSW9" s="218"/>
      <c r="MSX9" s="64"/>
      <c r="MSY9" s="64"/>
      <c r="MTH9" s="64"/>
      <c r="MTM9" s="218"/>
      <c r="MTN9" s="64"/>
      <c r="MTO9" s="64"/>
      <c r="MTX9" s="64"/>
      <c r="MUC9" s="218"/>
      <c r="MUD9" s="64"/>
      <c r="MUE9" s="64"/>
      <c r="MUN9" s="64"/>
      <c r="MUS9" s="218"/>
      <c r="MUT9" s="64"/>
      <c r="MUU9" s="64"/>
      <c r="MVD9" s="64"/>
      <c r="MVI9" s="218"/>
      <c r="MVJ9" s="64"/>
      <c r="MVK9" s="64"/>
      <c r="MVT9" s="64"/>
      <c r="MVY9" s="218"/>
      <c r="MVZ9" s="64"/>
      <c r="MWA9" s="64"/>
      <c r="MWJ9" s="64"/>
      <c r="MWO9" s="218"/>
      <c r="MWP9" s="64"/>
      <c r="MWQ9" s="64"/>
      <c r="MWZ9" s="64"/>
      <c r="MXE9" s="218"/>
      <c r="MXF9" s="64"/>
      <c r="MXG9" s="64"/>
      <c r="MXP9" s="64"/>
      <c r="MXU9" s="218"/>
      <c r="MXV9" s="64"/>
      <c r="MXW9" s="64"/>
      <c r="MYF9" s="64"/>
      <c r="MYK9" s="218"/>
      <c r="MYL9" s="64"/>
      <c r="MYM9" s="64"/>
      <c r="MYV9" s="64"/>
      <c r="MZA9" s="218"/>
      <c r="MZB9" s="64"/>
      <c r="MZC9" s="64"/>
      <c r="MZL9" s="64"/>
      <c r="MZQ9" s="218"/>
      <c r="MZR9" s="64"/>
      <c r="MZS9" s="64"/>
      <c r="NAB9" s="64"/>
      <c r="NAG9" s="218"/>
      <c r="NAH9" s="64"/>
      <c r="NAI9" s="64"/>
      <c r="NAR9" s="64"/>
      <c r="NAW9" s="218"/>
      <c r="NAX9" s="64"/>
      <c r="NAY9" s="64"/>
      <c r="NBH9" s="64"/>
      <c r="NBM9" s="218"/>
      <c r="NBN9" s="64"/>
      <c r="NBO9" s="64"/>
      <c r="NBX9" s="64"/>
      <c r="NCC9" s="218"/>
      <c r="NCD9" s="64"/>
      <c r="NCE9" s="64"/>
      <c r="NCN9" s="64"/>
      <c r="NCS9" s="218"/>
      <c r="NCT9" s="64"/>
      <c r="NCU9" s="64"/>
      <c r="NDD9" s="64"/>
      <c r="NDI9" s="218"/>
      <c r="NDJ9" s="64"/>
      <c r="NDK9" s="64"/>
      <c r="NDT9" s="64"/>
      <c r="NDY9" s="218"/>
      <c r="NDZ9" s="64"/>
      <c r="NEA9" s="64"/>
      <c r="NEJ9" s="64"/>
      <c r="NEO9" s="218"/>
      <c r="NEP9" s="64"/>
      <c r="NEQ9" s="64"/>
      <c r="NEZ9" s="64"/>
      <c r="NFE9" s="218"/>
      <c r="NFF9" s="64"/>
      <c r="NFG9" s="64"/>
      <c r="NFP9" s="64"/>
      <c r="NFU9" s="218"/>
      <c r="NFV9" s="64"/>
      <c r="NFW9" s="64"/>
      <c r="NGF9" s="64"/>
      <c r="NGK9" s="218"/>
      <c r="NGL9" s="64"/>
      <c r="NGM9" s="64"/>
      <c r="NGV9" s="64"/>
      <c r="NHA9" s="218"/>
      <c r="NHB9" s="64"/>
      <c r="NHC9" s="64"/>
      <c r="NHL9" s="64"/>
      <c r="NHQ9" s="218"/>
      <c r="NHR9" s="64"/>
      <c r="NHS9" s="64"/>
      <c r="NIB9" s="64"/>
      <c r="NIG9" s="218"/>
      <c r="NIH9" s="64"/>
      <c r="NII9" s="64"/>
      <c r="NIR9" s="64"/>
      <c r="NIW9" s="218"/>
      <c r="NIX9" s="64"/>
      <c r="NIY9" s="64"/>
      <c r="NJH9" s="64"/>
      <c r="NJM9" s="218"/>
      <c r="NJN9" s="64"/>
      <c r="NJO9" s="64"/>
      <c r="NJX9" s="64"/>
      <c r="NKC9" s="218"/>
      <c r="NKD9" s="64"/>
      <c r="NKE9" s="64"/>
      <c r="NKN9" s="64"/>
      <c r="NKS9" s="218"/>
      <c r="NKT9" s="64"/>
      <c r="NKU9" s="64"/>
      <c r="NLD9" s="64"/>
      <c r="NLI9" s="218"/>
      <c r="NLJ9" s="64"/>
      <c r="NLK9" s="64"/>
      <c r="NLT9" s="64"/>
      <c r="NLY9" s="218"/>
      <c r="NLZ9" s="64"/>
      <c r="NMA9" s="64"/>
      <c r="NMJ9" s="64"/>
      <c r="NMO9" s="218"/>
      <c r="NMP9" s="64"/>
      <c r="NMQ9" s="64"/>
      <c r="NMZ9" s="64"/>
      <c r="NNE9" s="218"/>
      <c r="NNF9" s="64"/>
      <c r="NNG9" s="64"/>
      <c r="NNP9" s="64"/>
      <c r="NNU9" s="218"/>
      <c r="NNV9" s="64"/>
      <c r="NNW9" s="64"/>
      <c r="NOF9" s="64"/>
      <c r="NOK9" s="218"/>
      <c r="NOL9" s="64"/>
      <c r="NOM9" s="64"/>
      <c r="NOV9" s="64"/>
      <c r="NPA9" s="218"/>
      <c r="NPB9" s="64"/>
      <c r="NPC9" s="64"/>
      <c r="NPL9" s="64"/>
      <c r="NPQ9" s="218"/>
      <c r="NPR9" s="64"/>
      <c r="NPS9" s="64"/>
      <c r="NQB9" s="64"/>
      <c r="NQG9" s="218"/>
      <c r="NQH9" s="64"/>
      <c r="NQI9" s="64"/>
      <c r="NQR9" s="64"/>
      <c r="NQW9" s="218"/>
      <c r="NQX9" s="64"/>
      <c r="NQY9" s="64"/>
      <c r="NRH9" s="64"/>
      <c r="NRM9" s="218"/>
      <c r="NRN9" s="64"/>
      <c r="NRO9" s="64"/>
      <c r="NRX9" s="64"/>
      <c r="NSC9" s="218"/>
      <c r="NSD9" s="64"/>
      <c r="NSE9" s="64"/>
      <c r="NSN9" s="64"/>
      <c r="NSS9" s="218"/>
      <c r="NST9" s="64"/>
      <c r="NSU9" s="64"/>
      <c r="NTD9" s="64"/>
      <c r="NTI9" s="218"/>
      <c r="NTJ9" s="64"/>
      <c r="NTK9" s="64"/>
      <c r="NTT9" s="64"/>
      <c r="NTY9" s="218"/>
      <c r="NTZ9" s="64"/>
      <c r="NUA9" s="64"/>
      <c r="NUJ9" s="64"/>
      <c r="NUO9" s="218"/>
      <c r="NUP9" s="64"/>
      <c r="NUQ9" s="64"/>
      <c r="NUZ9" s="64"/>
      <c r="NVE9" s="218"/>
      <c r="NVF9" s="64"/>
      <c r="NVG9" s="64"/>
      <c r="NVP9" s="64"/>
      <c r="NVU9" s="218"/>
      <c r="NVV9" s="64"/>
      <c r="NVW9" s="64"/>
      <c r="NWF9" s="64"/>
      <c r="NWK9" s="218"/>
      <c r="NWL9" s="64"/>
      <c r="NWM9" s="64"/>
      <c r="NWV9" s="64"/>
      <c r="NXA9" s="218"/>
      <c r="NXB9" s="64"/>
      <c r="NXC9" s="64"/>
      <c r="NXL9" s="64"/>
      <c r="NXQ9" s="218"/>
      <c r="NXR9" s="64"/>
      <c r="NXS9" s="64"/>
      <c r="NYB9" s="64"/>
      <c r="NYG9" s="218"/>
      <c r="NYH9" s="64"/>
      <c r="NYI9" s="64"/>
      <c r="NYR9" s="64"/>
      <c r="NYW9" s="218"/>
      <c r="NYX9" s="64"/>
      <c r="NYY9" s="64"/>
      <c r="NZH9" s="64"/>
      <c r="NZM9" s="218"/>
      <c r="NZN9" s="64"/>
      <c r="NZO9" s="64"/>
      <c r="NZX9" s="64"/>
      <c r="OAC9" s="218"/>
      <c r="OAD9" s="64"/>
      <c r="OAE9" s="64"/>
      <c r="OAN9" s="64"/>
      <c r="OAS9" s="218"/>
      <c r="OAT9" s="64"/>
      <c r="OAU9" s="64"/>
      <c r="OBD9" s="64"/>
      <c r="OBI9" s="218"/>
      <c r="OBJ9" s="64"/>
      <c r="OBK9" s="64"/>
      <c r="OBT9" s="64"/>
      <c r="OBY9" s="218"/>
      <c r="OBZ9" s="64"/>
      <c r="OCA9" s="64"/>
      <c r="OCJ9" s="64"/>
      <c r="OCO9" s="218"/>
      <c r="OCP9" s="64"/>
      <c r="OCQ9" s="64"/>
      <c r="OCZ9" s="64"/>
      <c r="ODE9" s="218"/>
      <c r="ODF9" s="64"/>
      <c r="ODG9" s="64"/>
      <c r="ODP9" s="64"/>
      <c r="ODU9" s="218"/>
      <c r="ODV9" s="64"/>
      <c r="ODW9" s="64"/>
      <c r="OEF9" s="64"/>
      <c r="OEK9" s="218"/>
      <c r="OEL9" s="64"/>
      <c r="OEM9" s="64"/>
      <c r="OEV9" s="64"/>
      <c r="OFA9" s="218"/>
      <c r="OFB9" s="64"/>
      <c r="OFC9" s="64"/>
      <c r="OFL9" s="64"/>
      <c r="OFQ9" s="218"/>
      <c r="OFR9" s="64"/>
      <c r="OFS9" s="64"/>
      <c r="OGB9" s="64"/>
      <c r="OGG9" s="218"/>
      <c r="OGH9" s="64"/>
      <c r="OGI9" s="64"/>
      <c r="OGR9" s="64"/>
      <c r="OGW9" s="218"/>
      <c r="OGX9" s="64"/>
      <c r="OGY9" s="64"/>
      <c r="OHH9" s="64"/>
      <c r="OHM9" s="218"/>
      <c r="OHN9" s="64"/>
      <c r="OHO9" s="64"/>
      <c r="OHX9" s="64"/>
      <c r="OIC9" s="218"/>
      <c r="OID9" s="64"/>
      <c r="OIE9" s="64"/>
      <c r="OIN9" s="64"/>
      <c r="OIS9" s="218"/>
      <c r="OIT9" s="64"/>
      <c r="OIU9" s="64"/>
      <c r="OJD9" s="64"/>
      <c r="OJI9" s="218"/>
      <c r="OJJ9" s="64"/>
      <c r="OJK9" s="64"/>
      <c r="OJT9" s="64"/>
      <c r="OJY9" s="218"/>
      <c r="OJZ9" s="64"/>
      <c r="OKA9" s="64"/>
      <c r="OKJ9" s="64"/>
      <c r="OKO9" s="218"/>
      <c r="OKP9" s="64"/>
      <c r="OKQ9" s="64"/>
      <c r="OKZ9" s="64"/>
      <c r="OLE9" s="218"/>
      <c r="OLF9" s="64"/>
      <c r="OLG9" s="64"/>
      <c r="OLP9" s="64"/>
      <c r="OLU9" s="218"/>
      <c r="OLV9" s="64"/>
      <c r="OLW9" s="64"/>
      <c r="OMF9" s="64"/>
      <c r="OMK9" s="218"/>
      <c r="OML9" s="64"/>
      <c r="OMM9" s="64"/>
      <c r="OMV9" s="64"/>
      <c r="ONA9" s="218"/>
      <c r="ONB9" s="64"/>
      <c r="ONC9" s="64"/>
      <c r="ONL9" s="64"/>
      <c r="ONQ9" s="218"/>
      <c r="ONR9" s="64"/>
      <c r="ONS9" s="64"/>
      <c r="OOB9" s="64"/>
      <c r="OOG9" s="218"/>
      <c r="OOH9" s="64"/>
      <c r="OOI9" s="64"/>
      <c r="OOR9" s="64"/>
      <c r="OOW9" s="218"/>
      <c r="OOX9" s="64"/>
      <c r="OOY9" s="64"/>
      <c r="OPH9" s="64"/>
      <c r="OPM9" s="218"/>
      <c r="OPN9" s="64"/>
      <c r="OPO9" s="64"/>
      <c r="OPX9" s="64"/>
      <c r="OQC9" s="218"/>
      <c r="OQD9" s="64"/>
      <c r="OQE9" s="64"/>
      <c r="OQN9" s="64"/>
      <c r="OQS9" s="218"/>
      <c r="OQT9" s="64"/>
      <c r="OQU9" s="64"/>
      <c r="ORD9" s="64"/>
      <c r="ORI9" s="218"/>
      <c r="ORJ9" s="64"/>
      <c r="ORK9" s="64"/>
      <c r="ORT9" s="64"/>
      <c r="ORY9" s="218"/>
      <c r="ORZ9" s="64"/>
      <c r="OSA9" s="64"/>
      <c r="OSJ9" s="64"/>
      <c r="OSO9" s="218"/>
      <c r="OSP9" s="64"/>
      <c r="OSQ9" s="64"/>
      <c r="OSZ9" s="64"/>
      <c r="OTE9" s="218"/>
      <c r="OTF9" s="64"/>
      <c r="OTG9" s="64"/>
      <c r="OTP9" s="64"/>
      <c r="OTU9" s="218"/>
      <c r="OTV9" s="64"/>
      <c r="OTW9" s="64"/>
      <c r="OUF9" s="64"/>
      <c r="OUK9" s="218"/>
      <c r="OUL9" s="64"/>
      <c r="OUM9" s="64"/>
      <c r="OUV9" s="64"/>
      <c r="OVA9" s="218"/>
      <c r="OVB9" s="64"/>
      <c r="OVC9" s="64"/>
      <c r="OVL9" s="64"/>
      <c r="OVQ9" s="218"/>
      <c r="OVR9" s="64"/>
      <c r="OVS9" s="64"/>
      <c r="OWB9" s="64"/>
      <c r="OWG9" s="218"/>
      <c r="OWH9" s="64"/>
      <c r="OWI9" s="64"/>
      <c r="OWR9" s="64"/>
      <c r="OWW9" s="218"/>
      <c r="OWX9" s="64"/>
      <c r="OWY9" s="64"/>
      <c r="OXH9" s="64"/>
      <c r="OXM9" s="218"/>
      <c r="OXN9" s="64"/>
      <c r="OXO9" s="64"/>
      <c r="OXX9" s="64"/>
      <c r="OYC9" s="218"/>
      <c r="OYD9" s="64"/>
      <c r="OYE9" s="64"/>
      <c r="OYN9" s="64"/>
      <c r="OYS9" s="218"/>
      <c r="OYT9" s="64"/>
      <c r="OYU9" s="64"/>
      <c r="OZD9" s="64"/>
      <c r="OZI9" s="218"/>
      <c r="OZJ9" s="64"/>
      <c r="OZK9" s="64"/>
      <c r="OZT9" s="64"/>
      <c r="OZY9" s="218"/>
      <c r="OZZ9" s="64"/>
      <c r="PAA9" s="64"/>
      <c r="PAJ9" s="64"/>
      <c r="PAO9" s="218"/>
      <c r="PAP9" s="64"/>
      <c r="PAQ9" s="64"/>
      <c r="PAZ9" s="64"/>
      <c r="PBE9" s="218"/>
      <c r="PBF9" s="64"/>
      <c r="PBG9" s="64"/>
      <c r="PBP9" s="64"/>
      <c r="PBU9" s="218"/>
      <c r="PBV9" s="64"/>
      <c r="PBW9" s="64"/>
      <c r="PCF9" s="64"/>
      <c r="PCK9" s="218"/>
      <c r="PCL9" s="64"/>
      <c r="PCM9" s="64"/>
      <c r="PCV9" s="64"/>
      <c r="PDA9" s="218"/>
      <c r="PDB9" s="64"/>
      <c r="PDC9" s="64"/>
      <c r="PDL9" s="64"/>
      <c r="PDQ9" s="218"/>
      <c r="PDR9" s="64"/>
      <c r="PDS9" s="64"/>
      <c r="PEB9" s="64"/>
      <c r="PEG9" s="218"/>
      <c r="PEH9" s="64"/>
      <c r="PEI9" s="64"/>
      <c r="PER9" s="64"/>
      <c r="PEW9" s="218"/>
      <c r="PEX9" s="64"/>
      <c r="PEY9" s="64"/>
      <c r="PFH9" s="64"/>
      <c r="PFM9" s="218"/>
      <c r="PFN9" s="64"/>
      <c r="PFO9" s="64"/>
      <c r="PFX9" s="64"/>
      <c r="PGC9" s="218"/>
      <c r="PGD9" s="64"/>
      <c r="PGE9" s="64"/>
      <c r="PGN9" s="64"/>
      <c r="PGS9" s="218"/>
      <c r="PGT9" s="64"/>
      <c r="PGU9" s="64"/>
      <c r="PHD9" s="64"/>
      <c r="PHI9" s="218"/>
      <c r="PHJ9" s="64"/>
      <c r="PHK9" s="64"/>
      <c r="PHT9" s="64"/>
      <c r="PHY9" s="218"/>
      <c r="PHZ9" s="64"/>
      <c r="PIA9" s="64"/>
      <c r="PIJ9" s="64"/>
      <c r="PIO9" s="218"/>
      <c r="PIP9" s="64"/>
      <c r="PIQ9" s="64"/>
      <c r="PIZ9" s="64"/>
      <c r="PJE9" s="218"/>
      <c r="PJF9" s="64"/>
      <c r="PJG9" s="64"/>
      <c r="PJP9" s="64"/>
      <c r="PJU9" s="218"/>
      <c r="PJV9" s="64"/>
      <c r="PJW9" s="64"/>
      <c r="PKF9" s="64"/>
      <c r="PKK9" s="218"/>
      <c r="PKL9" s="64"/>
      <c r="PKM9" s="64"/>
      <c r="PKV9" s="64"/>
      <c r="PLA9" s="218"/>
      <c r="PLB9" s="64"/>
      <c r="PLC9" s="64"/>
      <c r="PLL9" s="64"/>
      <c r="PLQ9" s="218"/>
      <c r="PLR9" s="64"/>
      <c r="PLS9" s="64"/>
      <c r="PMB9" s="64"/>
      <c r="PMG9" s="218"/>
      <c r="PMH9" s="64"/>
      <c r="PMI9" s="64"/>
      <c r="PMR9" s="64"/>
      <c r="PMW9" s="218"/>
      <c r="PMX9" s="64"/>
      <c r="PMY9" s="64"/>
      <c r="PNH9" s="64"/>
      <c r="PNM9" s="218"/>
      <c r="PNN9" s="64"/>
      <c r="PNO9" s="64"/>
      <c r="PNX9" s="64"/>
      <c r="POC9" s="218"/>
      <c r="POD9" s="64"/>
      <c r="POE9" s="64"/>
      <c r="PON9" s="64"/>
      <c r="POS9" s="218"/>
      <c r="POT9" s="64"/>
      <c r="POU9" s="64"/>
      <c r="PPD9" s="64"/>
      <c r="PPI9" s="218"/>
      <c r="PPJ9" s="64"/>
      <c r="PPK9" s="64"/>
      <c r="PPT9" s="64"/>
      <c r="PPY9" s="218"/>
      <c r="PPZ9" s="64"/>
      <c r="PQA9" s="64"/>
      <c r="PQJ9" s="64"/>
      <c r="PQO9" s="218"/>
      <c r="PQP9" s="64"/>
      <c r="PQQ9" s="64"/>
      <c r="PQZ9" s="64"/>
      <c r="PRE9" s="218"/>
      <c r="PRF9" s="64"/>
      <c r="PRG9" s="64"/>
      <c r="PRP9" s="64"/>
      <c r="PRU9" s="218"/>
      <c r="PRV9" s="64"/>
      <c r="PRW9" s="64"/>
      <c r="PSF9" s="64"/>
      <c r="PSK9" s="218"/>
      <c r="PSL9" s="64"/>
      <c r="PSM9" s="64"/>
      <c r="PSV9" s="64"/>
      <c r="PTA9" s="218"/>
      <c r="PTB9" s="64"/>
      <c r="PTC9" s="64"/>
      <c r="PTL9" s="64"/>
      <c r="PTQ9" s="218"/>
      <c r="PTR9" s="64"/>
      <c r="PTS9" s="64"/>
      <c r="PUB9" s="64"/>
      <c r="PUG9" s="218"/>
      <c r="PUH9" s="64"/>
      <c r="PUI9" s="64"/>
      <c r="PUR9" s="64"/>
      <c r="PUW9" s="218"/>
      <c r="PUX9" s="64"/>
      <c r="PUY9" s="64"/>
      <c r="PVH9" s="64"/>
      <c r="PVM9" s="218"/>
      <c r="PVN9" s="64"/>
      <c r="PVO9" s="64"/>
      <c r="PVX9" s="64"/>
      <c r="PWC9" s="218"/>
      <c r="PWD9" s="64"/>
      <c r="PWE9" s="64"/>
      <c r="PWN9" s="64"/>
      <c r="PWS9" s="218"/>
      <c r="PWT9" s="64"/>
      <c r="PWU9" s="64"/>
      <c r="PXD9" s="64"/>
      <c r="PXI9" s="218"/>
      <c r="PXJ9" s="64"/>
      <c r="PXK9" s="64"/>
      <c r="PXT9" s="64"/>
      <c r="PXY9" s="218"/>
      <c r="PXZ9" s="64"/>
      <c r="PYA9" s="64"/>
      <c r="PYJ9" s="64"/>
      <c r="PYO9" s="218"/>
      <c r="PYP9" s="64"/>
      <c r="PYQ9" s="64"/>
      <c r="PYZ9" s="64"/>
      <c r="PZE9" s="218"/>
      <c r="PZF9" s="64"/>
      <c r="PZG9" s="64"/>
      <c r="PZP9" s="64"/>
      <c r="PZU9" s="218"/>
      <c r="PZV9" s="64"/>
      <c r="PZW9" s="64"/>
      <c r="QAF9" s="64"/>
      <c r="QAK9" s="218"/>
      <c r="QAL9" s="64"/>
      <c r="QAM9" s="64"/>
      <c r="QAV9" s="64"/>
      <c r="QBA9" s="218"/>
      <c r="QBB9" s="64"/>
      <c r="QBC9" s="64"/>
      <c r="QBL9" s="64"/>
      <c r="QBQ9" s="218"/>
      <c r="QBR9" s="64"/>
      <c r="QBS9" s="64"/>
      <c r="QCB9" s="64"/>
      <c r="QCG9" s="218"/>
      <c r="QCH9" s="64"/>
      <c r="QCI9" s="64"/>
      <c r="QCR9" s="64"/>
      <c r="QCW9" s="218"/>
      <c r="QCX9" s="64"/>
      <c r="QCY9" s="64"/>
      <c r="QDH9" s="64"/>
      <c r="QDM9" s="218"/>
      <c r="QDN9" s="64"/>
      <c r="QDO9" s="64"/>
      <c r="QDX9" s="64"/>
      <c r="QEC9" s="218"/>
      <c r="QED9" s="64"/>
      <c r="QEE9" s="64"/>
      <c r="QEN9" s="64"/>
      <c r="QES9" s="218"/>
      <c r="QET9" s="64"/>
      <c r="QEU9" s="64"/>
      <c r="QFD9" s="64"/>
      <c r="QFI9" s="218"/>
      <c r="QFJ9" s="64"/>
      <c r="QFK9" s="64"/>
      <c r="QFT9" s="64"/>
      <c r="QFY9" s="218"/>
      <c r="QFZ9" s="64"/>
      <c r="QGA9" s="64"/>
      <c r="QGJ9" s="64"/>
      <c r="QGO9" s="218"/>
      <c r="QGP9" s="64"/>
      <c r="QGQ9" s="64"/>
      <c r="QGZ9" s="64"/>
      <c r="QHE9" s="218"/>
      <c r="QHF9" s="64"/>
      <c r="QHG9" s="64"/>
      <c r="QHP9" s="64"/>
      <c r="QHU9" s="218"/>
      <c r="QHV9" s="64"/>
      <c r="QHW9" s="64"/>
      <c r="QIF9" s="64"/>
      <c r="QIK9" s="218"/>
      <c r="QIL9" s="64"/>
      <c r="QIM9" s="64"/>
      <c r="QIV9" s="64"/>
      <c r="QJA9" s="218"/>
      <c r="QJB9" s="64"/>
      <c r="QJC9" s="64"/>
      <c r="QJL9" s="64"/>
      <c r="QJQ9" s="218"/>
      <c r="QJR9" s="64"/>
      <c r="QJS9" s="64"/>
      <c r="QKB9" s="64"/>
      <c r="QKG9" s="218"/>
      <c r="QKH9" s="64"/>
      <c r="QKI9" s="64"/>
      <c r="QKR9" s="64"/>
      <c r="QKW9" s="218"/>
      <c r="QKX9" s="64"/>
      <c r="QKY9" s="64"/>
      <c r="QLH9" s="64"/>
      <c r="QLM9" s="218"/>
      <c r="QLN9" s="64"/>
      <c r="QLO9" s="64"/>
      <c r="QLX9" s="64"/>
      <c r="QMC9" s="218"/>
      <c r="QMD9" s="64"/>
      <c r="QME9" s="64"/>
      <c r="QMN9" s="64"/>
      <c r="QMS9" s="218"/>
      <c r="QMT9" s="64"/>
      <c r="QMU9" s="64"/>
      <c r="QND9" s="64"/>
      <c r="QNI9" s="218"/>
      <c r="QNJ9" s="64"/>
      <c r="QNK9" s="64"/>
      <c r="QNT9" s="64"/>
      <c r="QNY9" s="218"/>
      <c r="QNZ9" s="64"/>
      <c r="QOA9" s="64"/>
      <c r="QOJ9" s="64"/>
      <c r="QOO9" s="218"/>
      <c r="QOP9" s="64"/>
      <c r="QOQ9" s="64"/>
      <c r="QOZ9" s="64"/>
      <c r="QPE9" s="218"/>
      <c r="QPF9" s="64"/>
      <c r="QPG9" s="64"/>
      <c r="QPP9" s="64"/>
      <c r="QPU9" s="218"/>
      <c r="QPV9" s="64"/>
      <c r="QPW9" s="64"/>
      <c r="QQF9" s="64"/>
      <c r="QQK9" s="218"/>
      <c r="QQL9" s="64"/>
      <c r="QQM9" s="64"/>
      <c r="QQV9" s="64"/>
      <c r="QRA9" s="218"/>
      <c r="QRB9" s="64"/>
      <c r="QRC9" s="64"/>
      <c r="QRL9" s="64"/>
      <c r="QRQ9" s="218"/>
      <c r="QRR9" s="64"/>
      <c r="QRS9" s="64"/>
      <c r="QSB9" s="64"/>
      <c r="QSG9" s="218"/>
      <c r="QSH9" s="64"/>
      <c r="QSI9" s="64"/>
      <c r="QSR9" s="64"/>
      <c r="QSW9" s="218"/>
      <c r="QSX9" s="64"/>
      <c r="QSY9" s="64"/>
      <c r="QTH9" s="64"/>
      <c r="QTM9" s="218"/>
      <c r="QTN9" s="64"/>
      <c r="QTO9" s="64"/>
      <c r="QTX9" s="64"/>
      <c r="QUC9" s="218"/>
      <c r="QUD9" s="64"/>
      <c r="QUE9" s="64"/>
      <c r="QUN9" s="64"/>
      <c r="QUS9" s="218"/>
      <c r="QUT9" s="64"/>
      <c r="QUU9" s="64"/>
      <c r="QVD9" s="64"/>
      <c r="QVI9" s="218"/>
      <c r="QVJ9" s="64"/>
      <c r="QVK9" s="64"/>
      <c r="QVT9" s="64"/>
      <c r="QVY9" s="218"/>
      <c r="QVZ9" s="64"/>
      <c r="QWA9" s="64"/>
      <c r="QWJ9" s="64"/>
      <c r="QWO9" s="218"/>
      <c r="QWP9" s="64"/>
      <c r="QWQ9" s="64"/>
      <c r="QWZ9" s="64"/>
      <c r="QXE9" s="218"/>
      <c r="QXF9" s="64"/>
      <c r="QXG9" s="64"/>
      <c r="QXP9" s="64"/>
      <c r="QXU9" s="218"/>
      <c r="QXV9" s="64"/>
      <c r="QXW9" s="64"/>
      <c r="QYF9" s="64"/>
      <c r="QYK9" s="218"/>
      <c r="QYL9" s="64"/>
      <c r="QYM9" s="64"/>
      <c r="QYV9" s="64"/>
      <c r="QZA9" s="218"/>
      <c r="QZB9" s="64"/>
      <c r="QZC9" s="64"/>
      <c r="QZL9" s="64"/>
      <c r="QZQ9" s="218"/>
      <c r="QZR9" s="64"/>
      <c r="QZS9" s="64"/>
      <c r="RAB9" s="64"/>
      <c r="RAG9" s="218"/>
      <c r="RAH9" s="64"/>
      <c r="RAI9" s="64"/>
      <c r="RAR9" s="64"/>
      <c r="RAW9" s="218"/>
      <c r="RAX9" s="64"/>
      <c r="RAY9" s="64"/>
      <c r="RBH9" s="64"/>
      <c r="RBM9" s="218"/>
      <c r="RBN9" s="64"/>
      <c r="RBO9" s="64"/>
      <c r="RBX9" s="64"/>
      <c r="RCC9" s="218"/>
      <c r="RCD9" s="64"/>
      <c r="RCE9" s="64"/>
      <c r="RCN9" s="64"/>
      <c r="RCS9" s="218"/>
      <c r="RCT9" s="64"/>
      <c r="RCU9" s="64"/>
      <c r="RDD9" s="64"/>
      <c r="RDI9" s="218"/>
      <c r="RDJ9" s="64"/>
      <c r="RDK9" s="64"/>
      <c r="RDT9" s="64"/>
      <c r="RDY9" s="218"/>
      <c r="RDZ9" s="64"/>
      <c r="REA9" s="64"/>
      <c r="REJ9" s="64"/>
      <c r="REO9" s="218"/>
      <c r="REP9" s="64"/>
      <c r="REQ9" s="64"/>
      <c r="REZ9" s="64"/>
      <c r="RFE9" s="218"/>
      <c r="RFF9" s="64"/>
      <c r="RFG9" s="64"/>
      <c r="RFP9" s="64"/>
      <c r="RFU9" s="218"/>
      <c r="RFV9" s="64"/>
      <c r="RFW9" s="64"/>
      <c r="RGF9" s="64"/>
      <c r="RGK9" s="218"/>
      <c r="RGL9" s="64"/>
      <c r="RGM9" s="64"/>
      <c r="RGV9" s="64"/>
      <c r="RHA9" s="218"/>
      <c r="RHB9" s="64"/>
      <c r="RHC9" s="64"/>
      <c r="RHL9" s="64"/>
      <c r="RHQ9" s="218"/>
      <c r="RHR9" s="64"/>
      <c r="RHS9" s="64"/>
      <c r="RIB9" s="64"/>
      <c r="RIG9" s="218"/>
      <c r="RIH9" s="64"/>
      <c r="RII9" s="64"/>
      <c r="RIR9" s="64"/>
      <c r="RIW9" s="218"/>
      <c r="RIX9" s="64"/>
      <c r="RIY9" s="64"/>
      <c r="RJH9" s="64"/>
      <c r="RJM9" s="218"/>
      <c r="RJN9" s="64"/>
      <c r="RJO9" s="64"/>
      <c r="RJX9" s="64"/>
      <c r="RKC9" s="218"/>
      <c r="RKD9" s="64"/>
      <c r="RKE9" s="64"/>
      <c r="RKN9" s="64"/>
      <c r="RKS9" s="218"/>
      <c r="RKT9" s="64"/>
      <c r="RKU9" s="64"/>
      <c r="RLD9" s="64"/>
      <c r="RLI9" s="218"/>
      <c r="RLJ9" s="64"/>
      <c r="RLK9" s="64"/>
      <c r="RLT9" s="64"/>
      <c r="RLY9" s="218"/>
      <c r="RLZ9" s="64"/>
      <c r="RMA9" s="64"/>
      <c r="RMJ9" s="64"/>
      <c r="RMO9" s="218"/>
      <c r="RMP9" s="64"/>
      <c r="RMQ9" s="64"/>
      <c r="RMZ9" s="64"/>
      <c r="RNE9" s="218"/>
      <c r="RNF9" s="64"/>
      <c r="RNG9" s="64"/>
      <c r="RNP9" s="64"/>
      <c r="RNU9" s="218"/>
      <c r="RNV9" s="64"/>
      <c r="RNW9" s="64"/>
      <c r="ROF9" s="64"/>
      <c r="ROK9" s="218"/>
      <c r="ROL9" s="64"/>
      <c r="ROM9" s="64"/>
      <c r="ROV9" s="64"/>
      <c r="RPA9" s="218"/>
      <c r="RPB9" s="64"/>
      <c r="RPC9" s="64"/>
      <c r="RPL9" s="64"/>
      <c r="RPQ9" s="218"/>
      <c r="RPR9" s="64"/>
      <c r="RPS9" s="64"/>
      <c r="RQB9" s="64"/>
      <c r="RQG9" s="218"/>
      <c r="RQH9" s="64"/>
      <c r="RQI9" s="64"/>
      <c r="RQR9" s="64"/>
      <c r="RQW9" s="218"/>
      <c r="RQX9" s="64"/>
      <c r="RQY9" s="64"/>
      <c r="RRH9" s="64"/>
      <c r="RRM9" s="218"/>
      <c r="RRN9" s="64"/>
      <c r="RRO9" s="64"/>
      <c r="RRX9" s="64"/>
      <c r="RSC9" s="218"/>
      <c r="RSD9" s="64"/>
      <c r="RSE9" s="64"/>
      <c r="RSN9" s="64"/>
      <c r="RSS9" s="218"/>
      <c r="RST9" s="64"/>
      <c r="RSU9" s="64"/>
      <c r="RTD9" s="64"/>
      <c r="RTI9" s="218"/>
      <c r="RTJ9" s="64"/>
      <c r="RTK9" s="64"/>
      <c r="RTT9" s="64"/>
      <c r="RTY9" s="218"/>
      <c r="RTZ9" s="64"/>
      <c r="RUA9" s="64"/>
      <c r="RUJ9" s="64"/>
      <c r="RUO9" s="218"/>
      <c r="RUP9" s="64"/>
      <c r="RUQ9" s="64"/>
      <c r="RUZ9" s="64"/>
      <c r="RVE9" s="218"/>
      <c r="RVF9" s="64"/>
      <c r="RVG9" s="64"/>
      <c r="RVP9" s="64"/>
      <c r="RVU9" s="218"/>
      <c r="RVV9" s="64"/>
      <c r="RVW9" s="64"/>
      <c r="RWF9" s="64"/>
      <c r="RWK9" s="218"/>
      <c r="RWL9" s="64"/>
      <c r="RWM9" s="64"/>
      <c r="RWV9" s="64"/>
      <c r="RXA9" s="218"/>
      <c r="RXB9" s="64"/>
      <c r="RXC9" s="64"/>
      <c r="RXL9" s="64"/>
      <c r="RXQ9" s="218"/>
      <c r="RXR9" s="64"/>
      <c r="RXS9" s="64"/>
      <c r="RYB9" s="64"/>
      <c r="RYG9" s="218"/>
      <c r="RYH9" s="64"/>
      <c r="RYI9" s="64"/>
      <c r="RYR9" s="64"/>
      <c r="RYW9" s="218"/>
      <c r="RYX9" s="64"/>
      <c r="RYY9" s="64"/>
      <c r="RZH9" s="64"/>
      <c r="RZM9" s="218"/>
      <c r="RZN9" s="64"/>
      <c r="RZO9" s="64"/>
      <c r="RZX9" s="64"/>
      <c r="SAC9" s="218"/>
      <c r="SAD9" s="64"/>
      <c r="SAE9" s="64"/>
      <c r="SAN9" s="64"/>
      <c r="SAS9" s="218"/>
      <c r="SAT9" s="64"/>
      <c r="SAU9" s="64"/>
      <c r="SBD9" s="64"/>
      <c r="SBI9" s="218"/>
      <c r="SBJ9" s="64"/>
      <c r="SBK9" s="64"/>
      <c r="SBT9" s="64"/>
      <c r="SBY9" s="218"/>
      <c r="SBZ9" s="64"/>
      <c r="SCA9" s="64"/>
      <c r="SCJ9" s="64"/>
      <c r="SCO9" s="218"/>
      <c r="SCP9" s="64"/>
      <c r="SCQ9" s="64"/>
      <c r="SCZ9" s="64"/>
      <c r="SDE9" s="218"/>
      <c r="SDF9" s="64"/>
      <c r="SDG9" s="64"/>
      <c r="SDP9" s="64"/>
      <c r="SDU9" s="218"/>
      <c r="SDV9" s="64"/>
      <c r="SDW9" s="64"/>
      <c r="SEF9" s="64"/>
      <c r="SEK9" s="218"/>
      <c r="SEL9" s="64"/>
      <c r="SEM9" s="64"/>
      <c r="SEV9" s="64"/>
      <c r="SFA9" s="218"/>
      <c r="SFB9" s="64"/>
      <c r="SFC9" s="64"/>
      <c r="SFL9" s="64"/>
      <c r="SFQ9" s="218"/>
      <c r="SFR9" s="64"/>
      <c r="SFS9" s="64"/>
      <c r="SGB9" s="64"/>
      <c r="SGG9" s="218"/>
      <c r="SGH9" s="64"/>
      <c r="SGI9" s="64"/>
      <c r="SGR9" s="64"/>
      <c r="SGW9" s="218"/>
      <c r="SGX9" s="64"/>
      <c r="SGY9" s="64"/>
      <c r="SHH9" s="64"/>
      <c r="SHM9" s="218"/>
      <c r="SHN9" s="64"/>
      <c r="SHO9" s="64"/>
      <c r="SHX9" s="64"/>
      <c r="SIC9" s="218"/>
      <c r="SID9" s="64"/>
      <c r="SIE9" s="64"/>
      <c r="SIN9" s="64"/>
      <c r="SIS9" s="218"/>
      <c r="SIT9" s="64"/>
      <c r="SIU9" s="64"/>
      <c r="SJD9" s="64"/>
      <c r="SJI9" s="218"/>
      <c r="SJJ9" s="64"/>
      <c r="SJK9" s="64"/>
      <c r="SJT9" s="64"/>
      <c r="SJY9" s="218"/>
      <c r="SJZ9" s="64"/>
      <c r="SKA9" s="64"/>
      <c r="SKJ9" s="64"/>
      <c r="SKO9" s="218"/>
      <c r="SKP9" s="64"/>
      <c r="SKQ9" s="64"/>
      <c r="SKZ9" s="64"/>
      <c r="SLE9" s="218"/>
      <c r="SLF9" s="64"/>
      <c r="SLG9" s="64"/>
      <c r="SLP9" s="64"/>
      <c r="SLU9" s="218"/>
      <c r="SLV9" s="64"/>
      <c r="SLW9" s="64"/>
      <c r="SMF9" s="64"/>
      <c r="SMK9" s="218"/>
      <c r="SML9" s="64"/>
      <c r="SMM9" s="64"/>
      <c r="SMV9" s="64"/>
      <c r="SNA9" s="218"/>
      <c r="SNB9" s="64"/>
      <c r="SNC9" s="64"/>
      <c r="SNL9" s="64"/>
      <c r="SNQ9" s="218"/>
      <c r="SNR9" s="64"/>
      <c r="SNS9" s="64"/>
      <c r="SOB9" s="64"/>
      <c r="SOG9" s="218"/>
      <c r="SOH9" s="64"/>
      <c r="SOI9" s="64"/>
      <c r="SOR9" s="64"/>
      <c r="SOW9" s="218"/>
      <c r="SOX9" s="64"/>
      <c r="SOY9" s="64"/>
      <c r="SPH9" s="64"/>
      <c r="SPM9" s="218"/>
      <c r="SPN9" s="64"/>
      <c r="SPO9" s="64"/>
      <c r="SPX9" s="64"/>
      <c r="SQC9" s="218"/>
      <c r="SQD9" s="64"/>
      <c r="SQE9" s="64"/>
      <c r="SQN9" s="64"/>
      <c r="SQS9" s="218"/>
      <c r="SQT9" s="64"/>
      <c r="SQU9" s="64"/>
      <c r="SRD9" s="64"/>
      <c r="SRI9" s="218"/>
      <c r="SRJ9" s="64"/>
      <c r="SRK9" s="64"/>
      <c r="SRT9" s="64"/>
      <c r="SRY9" s="218"/>
      <c r="SRZ9" s="64"/>
      <c r="SSA9" s="64"/>
      <c r="SSJ9" s="64"/>
      <c r="SSO9" s="218"/>
      <c r="SSP9" s="64"/>
      <c r="SSQ9" s="64"/>
      <c r="SSZ9" s="64"/>
      <c r="STE9" s="218"/>
      <c r="STF9" s="64"/>
      <c r="STG9" s="64"/>
      <c r="STP9" s="64"/>
      <c r="STU9" s="218"/>
      <c r="STV9" s="64"/>
      <c r="STW9" s="64"/>
      <c r="SUF9" s="64"/>
      <c r="SUK9" s="218"/>
      <c r="SUL9" s="64"/>
      <c r="SUM9" s="64"/>
      <c r="SUV9" s="64"/>
      <c r="SVA9" s="218"/>
      <c r="SVB9" s="64"/>
      <c r="SVC9" s="64"/>
      <c r="SVL9" s="64"/>
      <c r="SVQ9" s="218"/>
      <c r="SVR9" s="64"/>
      <c r="SVS9" s="64"/>
      <c r="SWB9" s="64"/>
      <c r="SWG9" s="218"/>
      <c r="SWH9" s="64"/>
      <c r="SWI9" s="64"/>
      <c r="SWR9" s="64"/>
      <c r="SWW9" s="218"/>
      <c r="SWX9" s="64"/>
      <c r="SWY9" s="64"/>
      <c r="SXH9" s="64"/>
      <c r="SXM9" s="218"/>
      <c r="SXN9" s="64"/>
      <c r="SXO9" s="64"/>
      <c r="SXX9" s="64"/>
      <c r="SYC9" s="218"/>
      <c r="SYD9" s="64"/>
      <c r="SYE9" s="64"/>
      <c r="SYN9" s="64"/>
      <c r="SYS9" s="218"/>
      <c r="SYT9" s="64"/>
      <c r="SYU9" s="64"/>
      <c r="SZD9" s="64"/>
      <c r="SZI9" s="218"/>
      <c r="SZJ9" s="64"/>
      <c r="SZK9" s="64"/>
      <c r="SZT9" s="64"/>
      <c r="SZY9" s="218"/>
      <c r="SZZ9" s="64"/>
      <c r="TAA9" s="64"/>
      <c r="TAJ9" s="64"/>
      <c r="TAO9" s="218"/>
      <c r="TAP9" s="64"/>
      <c r="TAQ9" s="64"/>
      <c r="TAZ9" s="64"/>
      <c r="TBE9" s="218"/>
      <c r="TBF9" s="64"/>
      <c r="TBG9" s="64"/>
      <c r="TBP9" s="64"/>
      <c r="TBU9" s="218"/>
      <c r="TBV9" s="64"/>
      <c r="TBW9" s="64"/>
      <c r="TCF9" s="64"/>
      <c r="TCK9" s="218"/>
      <c r="TCL9" s="64"/>
      <c r="TCM9" s="64"/>
      <c r="TCV9" s="64"/>
      <c r="TDA9" s="218"/>
      <c r="TDB9" s="64"/>
      <c r="TDC9" s="64"/>
      <c r="TDL9" s="64"/>
      <c r="TDQ9" s="218"/>
      <c r="TDR9" s="64"/>
      <c r="TDS9" s="64"/>
      <c r="TEB9" s="64"/>
      <c r="TEG9" s="218"/>
      <c r="TEH9" s="64"/>
      <c r="TEI9" s="64"/>
      <c r="TER9" s="64"/>
      <c r="TEW9" s="218"/>
      <c r="TEX9" s="64"/>
      <c r="TEY9" s="64"/>
      <c r="TFH9" s="64"/>
      <c r="TFM9" s="218"/>
      <c r="TFN9" s="64"/>
      <c r="TFO9" s="64"/>
      <c r="TFX9" s="64"/>
      <c r="TGC9" s="218"/>
      <c r="TGD9" s="64"/>
      <c r="TGE9" s="64"/>
      <c r="TGN9" s="64"/>
      <c r="TGS9" s="218"/>
      <c r="TGT9" s="64"/>
      <c r="TGU9" s="64"/>
      <c r="THD9" s="64"/>
      <c r="THI9" s="218"/>
      <c r="THJ9" s="64"/>
      <c r="THK9" s="64"/>
      <c r="THT9" s="64"/>
      <c r="THY9" s="218"/>
      <c r="THZ9" s="64"/>
      <c r="TIA9" s="64"/>
      <c r="TIJ9" s="64"/>
      <c r="TIO9" s="218"/>
      <c r="TIP9" s="64"/>
      <c r="TIQ9" s="64"/>
      <c r="TIZ9" s="64"/>
      <c r="TJE9" s="218"/>
      <c r="TJF9" s="64"/>
      <c r="TJG9" s="64"/>
      <c r="TJP9" s="64"/>
      <c r="TJU9" s="218"/>
      <c r="TJV9" s="64"/>
      <c r="TJW9" s="64"/>
      <c r="TKF9" s="64"/>
      <c r="TKK9" s="218"/>
      <c r="TKL9" s="64"/>
      <c r="TKM9" s="64"/>
      <c r="TKV9" s="64"/>
      <c r="TLA9" s="218"/>
      <c r="TLB9" s="64"/>
      <c r="TLC9" s="64"/>
      <c r="TLL9" s="64"/>
      <c r="TLQ9" s="218"/>
      <c r="TLR9" s="64"/>
      <c r="TLS9" s="64"/>
      <c r="TMB9" s="64"/>
      <c r="TMG9" s="218"/>
      <c r="TMH9" s="64"/>
      <c r="TMI9" s="64"/>
      <c r="TMR9" s="64"/>
      <c r="TMW9" s="218"/>
      <c r="TMX9" s="64"/>
      <c r="TMY9" s="64"/>
      <c r="TNH9" s="64"/>
      <c r="TNM9" s="218"/>
      <c r="TNN9" s="64"/>
      <c r="TNO9" s="64"/>
      <c r="TNX9" s="64"/>
      <c r="TOC9" s="218"/>
      <c r="TOD9" s="64"/>
      <c r="TOE9" s="64"/>
      <c r="TON9" s="64"/>
      <c r="TOS9" s="218"/>
      <c r="TOT9" s="64"/>
      <c r="TOU9" s="64"/>
      <c r="TPD9" s="64"/>
      <c r="TPI9" s="218"/>
      <c r="TPJ9" s="64"/>
      <c r="TPK9" s="64"/>
      <c r="TPT9" s="64"/>
      <c r="TPY9" s="218"/>
      <c r="TPZ9" s="64"/>
      <c r="TQA9" s="64"/>
      <c r="TQJ9" s="64"/>
      <c r="TQO9" s="218"/>
      <c r="TQP9" s="64"/>
      <c r="TQQ9" s="64"/>
      <c r="TQZ9" s="64"/>
      <c r="TRE9" s="218"/>
      <c r="TRF9" s="64"/>
      <c r="TRG9" s="64"/>
      <c r="TRP9" s="64"/>
      <c r="TRU9" s="218"/>
      <c r="TRV9" s="64"/>
      <c r="TRW9" s="64"/>
      <c r="TSF9" s="64"/>
      <c r="TSK9" s="218"/>
      <c r="TSL9" s="64"/>
      <c r="TSM9" s="64"/>
      <c r="TSV9" s="64"/>
      <c r="TTA9" s="218"/>
      <c r="TTB9" s="64"/>
      <c r="TTC9" s="64"/>
      <c r="TTL9" s="64"/>
      <c r="TTQ9" s="218"/>
      <c r="TTR9" s="64"/>
      <c r="TTS9" s="64"/>
      <c r="TUB9" s="64"/>
      <c r="TUG9" s="218"/>
      <c r="TUH9" s="64"/>
      <c r="TUI9" s="64"/>
      <c r="TUR9" s="64"/>
      <c r="TUW9" s="218"/>
      <c r="TUX9" s="64"/>
      <c r="TUY9" s="64"/>
      <c r="TVH9" s="64"/>
      <c r="TVM9" s="218"/>
      <c r="TVN9" s="64"/>
      <c r="TVO9" s="64"/>
      <c r="TVX9" s="64"/>
      <c r="TWC9" s="218"/>
      <c r="TWD9" s="64"/>
      <c r="TWE9" s="64"/>
      <c r="TWN9" s="64"/>
      <c r="TWS9" s="218"/>
      <c r="TWT9" s="64"/>
      <c r="TWU9" s="64"/>
      <c r="TXD9" s="64"/>
      <c r="TXI9" s="218"/>
      <c r="TXJ9" s="64"/>
      <c r="TXK9" s="64"/>
      <c r="TXT9" s="64"/>
      <c r="TXY9" s="218"/>
      <c r="TXZ9" s="64"/>
      <c r="TYA9" s="64"/>
      <c r="TYJ9" s="64"/>
      <c r="TYO9" s="218"/>
      <c r="TYP9" s="64"/>
      <c r="TYQ9" s="64"/>
      <c r="TYZ9" s="64"/>
      <c r="TZE9" s="218"/>
      <c r="TZF9" s="64"/>
      <c r="TZG9" s="64"/>
      <c r="TZP9" s="64"/>
      <c r="TZU9" s="218"/>
      <c r="TZV9" s="64"/>
      <c r="TZW9" s="64"/>
      <c r="UAF9" s="64"/>
      <c r="UAK9" s="218"/>
      <c r="UAL9" s="64"/>
      <c r="UAM9" s="64"/>
      <c r="UAV9" s="64"/>
      <c r="UBA9" s="218"/>
      <c r="UBB9" s="64"/>
      <c r="UBC9" s="64"/>
      <c r="UBL9" s="64"/>
      <c r="UBQ9" s="218"/>
      <c r="UBR9" s="64"/>
      <c r="UBS9" s="64"/>
      <c r="UCB9" s="64"/>
      <c r="UCG9" s="218"/>
      <c r="UCH9" s="64"/>
      <c r="UCI9" s="64"/>
      <c r="UCR9" s="64"/>
      <c r="UCW9" s="218"/>
      <c r="UCX9" s="64"/>
      <c r="UCY9" s="64"/>
      <c r="UDH9" s="64"/>
      <c r="UDM9" s="218"/>
      <c r="UDN9" s="64"/>
      <c r="UDO9" s="64"/>
      <c r="UDX9" s="64"/>
      <c r="UEC9" s="218"/>
      <c r="UED9" s="64"/>
      <c r="UEE9" s="64"/>
      <c r="UEN9" s="64"/>
      <c r="UES9" s="218"/>
      <c r="UET9" s="64"/>
      <c r="UEU9" s="64"/>
      <c r="UFD9" s="64"/>
      <c r="UFI9" s="218"/>
      <c r="UFJ9" s="64"/>
      <c r="UFK9" s="64"/>
      <c r="UFT9" s="64"/>
      <c r="UFY9" s="218"/>
      <c r="UFZ9" s="64"/>
      <c r="UGA9" s="64"/>
      <c r="UGJ9" s="64"/>
      <c r="UGO9" s="218"/>
      <c r="UGP9" s="64"/>
      <c r="UGQ9" s="64"/>
      <c r="UGZ9" s="64"/>
      <c r="UHE9" s="218"/>
      <c r="UHF9" s="64"/>
      <c r="UHG9" s="64"/>
      <c r="UHP9" s="64"/>
      <c r="UHU9" s="218"/>
      <c r="UHV9" s="64"/>
      <c r="UHW9" s="64"/>
      <c r="UIF9" s="64"/>
      <c r="UIK9" s="218"/>
      <c r="UIL9" s="64"/>
      <c r="UIM9" s="64"/>
      <c r="UIV9" s="64"/>
      <c r="UJA9" s="218"/>
      <c r="UJB9" s="64"/>
      <c r="UJC9" s="64"/>
      <c r="UJL9" s="64"/>
      <c r="UJQ9" s="218"/>
      <c r="UJR9" s="64"/>
      <c r="UJS9" s="64"/>
      <c r="UKB9" s="64"/>
      <c r="UKG9" s="218"/>
      <c r="UKH9" s="64"/>
      <c r="UKI9" s="64"/>
      <c r="UKR9" s="64"/>
      <c r="UKW9" s="218"/>
      <c r="UKX9" s="64"/>
      <c r="UKY9" s="64"/>
      <c r="ULH9" s="64"/>
      <c r="ULM9" s="218"/>
      <c r="ULN9" s="64"/>
      <c r="ULO9" s="64"/>
      <c r="ULX9" s="64"/>
      <c r="UMC9" s="218"/>
      <c r="UMD9" s="64"/>
      <c r="UME9" s="64"/>
      <c r="UMN9" s="64"/>
      <c r="UMS9" s="218"/>
      <c r="UMT9" s="64"/>
      <c r="UMU9" s="64"/>
      <c r="UND9" s="64"/>
      <c r="UNI9" s="218"/>
      <c r="UNJ9" s="64"/>
      <c r="UNK9" s="64"/>
      <c r="UNT9" s="64"/>
      <c r="UNY9" s="218"/>
      <c r="UNZ9" s="64"/>
      <c r="UOA9" s="64"/>
      <c r="UOJ9" s="64"/>
      <c r="UOO9" s="218"/>
      <c r="UOP9" s="64"/>
      <c r="UOQ9" s="64"/>
      <c r="UOZ9" s="64"/>
      <c r="UPE9" s="218"/>
      <c r="UPF9" s="64"/>
      <c r="UPG9" s="64"/>
      <c r="UPP9" s="64"/>
      <c r="UPU9" s="218"/>
      <c r="UPV9" s="64"/>
      <c r="UPW9" s="64"/>
      <c r="UQF9" s="64"/>
      <c r="UQK9" s="218"/>
      <c r="UQL9" s="64"/>
      <c r="UQM9" s="64"/>
      <c r="UQV9" s="64"/>
      <c r="URA9" s="218"/>
      <c r="URB9" s="64"/>
      <c r="URC9" s="64"/>
      <c r="URL9" s="64"/>
      <c r="URQ9" s="218"/>
      <c r="URR9" s="64"/>
      <c r="URS9" s="64"/>
      <c r="USB9" s="64"/>
      <c r="USG9" s="218"/>
      <c r="USH9" s="64"/>
      <c r="USI9" s="64"/>
      <c r="USR9" s="64"/>
      <c r="USW9" s="218"/>
      <c r="USX9" s="64"/>
      <c r="USY9" s="64"/>
      <c r="UTH9" s="64"/>
      <c r="UTM9" s="218"/>
      <c r="UTN9" s="64"/>
      <c r="UTO9" s="64"/>
      <c r="UTX9" s="64"/>
      <c r="UUC9" s="218"/>
      <c r="UUD9" s="64"/>
      <c r="UUE9" s="64"/>
      <c r="UUN9" s="64"/>
      <c r="UUS9" s="218"/>
      <c r="UUT9" s="64"/>
      <c r="UUU9" s="64"/>
      <c r="UVD9" s="64"/>
      <c r="UVI9" s="218"/>
      <c r="UVJ9" s="64"/>
      <c r="UVK9" s="64"/>
      <c r="UVT9" s="64"/>
      <c r="UVY9" s="218"/>
      <c r="UVZ9" s="64"/>
      <c r="UWA9" s="64"/>
      <c r="UWJ9" s="64"/>
      <c r="UWO9" s="218"/>
      <c r="UWP9" s="64"/>
      <c r="UWQ9" s="64"/>
      <c r="UWZ9" s="64"/>
      <c r="UXE9" s="218"/>
      <c r="UXF9" s="64"/>
      <c r="UXG9" s="64"/>
      <c r="UXP9" s="64"/>
      <c r="UXU9" s="218"/>
      <c r="UXV9" s="64"/>
      <c r="UXW9" s="64"/>
      <c r="UYF9" s="64"/>
      <c r="UYK9" s="218"/>
      <c r="UYL9" s="64"/>
      <c r="UYM9" s="64"/>
      <c r="UYV9" s="64"/>
      <c r="UZA9" s="218"/>
      <c r="UZB9" s="64"/>
      <c r="UZC9" s="64"/>
      <c r="UZL9" s="64"/>
      <c r="UZQ9" s="218"/>
      <c r="UZR9" s="64"/>
      <c r="UZS9" s="64"/>
      <c r="VAB9" s="64"/>
      <c r="VAG9" s="218"/>
      <c r="VAH9" s="64"/>
      <c r="VAI9" s="64"/>
      <c r="VAR9" s="64"/>
      <c r="VAW9" s="218"/>
      <c r="VAX9" s="64"/>
      <c r="VAY9" s="64"/>
      <c r="VBH9" s="64"/>
      <c r="VBM9" s="218"/>
      <c r="VBN9" s="64"/>
      <c r="VBO9" s="64"/>
      <c r="VBX9" s="64"/>
      <c r="VCC9" s="218"/>
      <c r="VCD9" s="64"/>
      <c r="VCE9" s="64"/>
      <c r="VCN9" s="64"/>
      <c r="VCS9" s="218"/>
      <c r="VCT9" s="64"/>
      <c r="VCU9" s="64"/>
      <c r="VDD9" s="64"/>
      <c r="VDI9" s="218"/>
      <c r="VDJ9" s="64"/>
      <c r="VDK9" s="64"/>
      <c r="VDT9" s="64"/>
      <c r="VDY9" s="218"/>
      <c r="VDZ9" s="64"/>
      <c r="VEA9" s="64"/>
      <c r="VEJ9" s="64"/>
      <c r="VEO9" s="218"/>
      <c r="VEP9" s="64"/>
      <c r="VEQ9" s="64"/>
      <c r="VEZ9" s="64"/>
      <c r="VFE9" s="218"/>
      <c r="VFF9" s="64"/>
      <c r="VFG9" s="64"/>
      <c r="VFP9" s="64"/>
      <c r="VFU9" s="218"/>
      <c r="VFV9" s="64"/>
      <c r="VFW9" s="64"/>
      <c r="VGF9" s="64"/>
      <c r="VGK9" s="218"/>
      <c r="VGL9" s="64"/>
      <c r="VGM9" s="64"/>
      <c r="VGV9" s="64"/>
      <c r="VHA9" s="218"/>
      <c r="VHB9" s="64"/>
      <c r="VHC9" s="64"/>
      <c r="VHL9" s="64"/>
      <c r="VHQ9" s="218"/>
      <c r="VHR9" s="64"/>
      <c r="VHS9" s="64"/>
      <c r="VIB9" s="64"/>
      <c r="VIG9" s="218"/>
      <c r="VIH9" s="64"/>
      <c r="VII9" s="64"/>
      <c r="VIR9" s="64"/>
      <c r="VIW9" s="218"/>
      <c r="VIX9" s="64"/>
      <c r="VIY9" s="64"/>
      <c r="VJH9" s="64"/>
      <c r="VJM9" s="218"/>
      <c r="VJN9" s="64"/>
      <c r="VJO9" s="64"/>
      <c r="VJX9" s="64"/>
      <c r="VKC9" s="218"/>
      <c r="VKD9" s="64"/>
      <c r="VKE9" s="64"/>
      <c r="VKN9" s="64"/>
      <c r="VKS9" s="218"/>
      <c r="VKT9" s="64"/>
      <c r="VKU9" s="64"/>
      <c r="VLD9" s="64"/>
      <c r="VLI9" s="218"/>
      <c r="VLJ9" s="64"/>
      <c r="VLK9" s="64"/>
      <c r="VLT9" s="64"/>
      <c r="VLY9" s="218"/>
      <c r="VLZ9" s="64"/>
      <c r="VMA9" s="64"/>
      <c r="VMJ9" s="64"/>
      <c r="VMO9" s="218"/>
      <c r="VMP9" s="64"/>
      <c r="VMQ9" s="64"/>
      <c r="VMZ9" s="64"/>
      <c r="VNE9" s="218"/>
      <c r="VNF9" s="64"/>
      <c r="VNG9" s="64"/>
      <c r="VNP9" s="64"/>
      <c r="VNU9" s="218"/>
      <c r="VNV9" s="64"/>
      <c r="VNW9" s="64"/>
      <c r="VOF9" s="64"/>
      <c r="VOK9" s="218"/>
      <c r="VOL9" s="64"/>
      <c r="VOM9" s="64"/>
      <c r="VOV9" s="64"/>
      <c r="VPA9" s="218"/>
      <c r="VPB9" s="64"/>
      <c r="VPC9" s="64"/>
      <c r="VPL9" s="64"/>
      <c r="VPQ9" s="218"/>
      <c r="VPR9" s="64"/>
      <c r="VPS9" s="64"/>
      <c r="VQB9" s="64"/>
      <c r="VQG9" s="218"/>
      <c r="VQH9" s="64"/>
      <c r="VQI9" s="64"/>
      <c r="VQR9" s="64"/>
      <c r="VQW9" s="218"/>
      <c r="VQX9" s="64"/>
      <c r="VQY9" s="64"/>
      <c r="VRH9" s="64"/>
      <c r="VRM9" s="218"/>
      <c r="VRN9" s="64"/>
      <c r="VRO9" s="64"/>
      <c r="VRX9" s="64"/>
      <c r="VSC9" s="218"/>
      <c r="VSD9" s="64"/>
      <c r="VSE9" s="64"/>
      <c r="VSN9" s="64"/>
      <c r="VSS9" s="218"/>
      <c r="VST9" s="64"/>
      <c r="VSU9" s="64"/>
      <c r="VTD9" s="64"/>
      <c r="VTI9" s="218"/>
      <c r="VTJ9" s="64"/>
      <c r="VTK9" s="64"/>
      <c r="VTT9" s="64"/>
      <c r="VTY9" s="218"/>
      <c r="VTZ9" s="64"/>
      <c r="VUA9" s="64"/>
      <c r="VUJ9" s="64"/>
      <c r="VUO9" s="218"/>
      <c r="VUP9" s="64"/>
      <c r="VUQ9" s="64"/>
      <c r="VUZ9" s="64"/>
      <c r="VVE9" s="218"/>
      <c r="VVF9" s="64"/>
      <c r="VVG9" s="64"/>
      <c r="VVP9" s="64"/>
      <c r="VVU9" s="218"/>
      <c r="VVV9" s="64"/>
      <c r="VVW9" s="64"/>
      <c r="VWF9" s="64"/>
      <c r="VWK9" s="218"/>
      <c r="VWL9" s="64"/>
      <c r="VWM9" s="64"/>
      <c r="VWV9" s="64"/>
      <c r="VXA9" s="218"/>
      <c r="VXB9" s="64"/>
      <c r="VXC9" s="64"/>
      <c r="VXL9" s="64"/>
      <c r="VXQ9" s="218"/>
      <c r="VXR9" s="64"/>
      <c r="VXS9" s="64"/>
      <c r="VYB9" s="64"/>
      <c r="VYG9" s="218"/>
      <c r="VYH9" s="64"/>
      <c r="VYI9" s="64"/>
      <c r="VYR9" s="64"/>
      <c r="VYW9" s="218"/>
      <c r="VYX9" s="64"/>
      <c r="VYY9" s="64"/>
      <c r="VZH9" s="64"/>
      <c r="VZM9" s="218"/>
      <c r="VZN9" s="64"/>
      <c r="VZO9" s="64"/>
      <c r="VZX9" s="64"/>
      <c r="WAC9" s="218"/>
      <c r="WAD9" s="64"/>
      <c r="WAE9" s="64"/>
      <c r="WAN9" s="64"/>
      <c r="WAS9" s="218"/>
      <c r="WAT9" s="64"/>
      <c r="WAU9" s="64"/>
      <c r="WBD9" s="64"/>
      <c r="WBI9" s="218"/>
      <c r="WBJ9" s="64"/>
      <c r="WBK9" s="64"/>
      <c r="WBT9" s="64"/>
      <c r="WBY9" s="218"/>
      <c r="WBZ9" s="64"/>
      <c r="WCA9" s="64"/>
      <c r="WCJ9" s="64"/>
      <c r="WCO9" s="218"/>
      <c r="WCP9" s="64"/>
      <c r="WCQ9" s="64"/>
      <c r="WCZ9" s="64"/>
      <c r="WDE9" s="218"/>
      <c r="WDF9" s="64"/>
      <c r="WDG9" s="64"/>
      <c r="WDP9" s="64"/>
      <c r="WDU9" s="218"/>
      <c r="WDV9" s="64"/>
      <c r="WDW9" s="64"/>
      <c r="WEF9" s="64"/>
      <c r="WEK9" s="218"/>
      <c r="WEL9" s="64"/>
      <c r="WEM9" s="64"/>
      <c r="WEV9" s="64"/>
      <c r="WFA9" s="218"/>
      <c r="WFB9" s="64"/>
      <c r="WFC9" s="64"/>
      <c r="WFL9" s="64"/>
      <c r="WFQ9" s="218"/>
      <c r="WFR9" s="64"/>
      <c r="WFS9" s="64"/>
      <c r="WGB9" s="64"/>
      <c r="WGG9" s="218"/>
      <c r="WGH9" s="64"/>
      <c r="WGI9" s="64"/>
      <c r="WGR9" s="64"/>
      <c r="WGW9" s="218"/>
      <c r="WGX9" s="64"/>
      <c r="WGY9" s="64"/>
      <c r="WHH9" s="64"/>
      <c r="WHM9" s="218"/>
      <c r="WHN9" s="64"/>
      <c r="WHO9" s="64"/>
      <c r="WHX9" s="64"/>
      <c r="WIC9" s="218"/>
      <c r="WID9" s="64"/>
      <c r="WIE9" s="64"/>
      <c r="WIN9" s="64"/>
      <c r="WIS9" s="218"/>
      <c r="WIT9" s="64"/>
      <c r="WIU9" s="64"/>
      <c r="WJD9" s="64"/>
      <c r="WJI9" s="218"/>
      <c r="WJJ9" s="64"/>
      <c r="WJK9" s="64"/>
      <c r="WJT9" s="64"/>
      <c r="WJY9" s="218"/>
      <c r="WJZ9" s="64"/>
      <c r="WKA9" s="64"/>
      <c r="WKJ9" s="64"/>
      <c r="WKO9" s="218"/>
      <c r="WKP9" s="64"/>
      <c r="WKQ9" s="64"/>
      <c r="WKZ9" s="64"/>
      <c r="WLE9" s="218"/>
      <c r="WLF9" s="64"/>
      <c r="WLG9" s="64"/>
      <c r="WLP9" s="64"/>
      <c r="WLU9" s="218"/>
      <c r="WLV9" s="64"/>
      <c r="WLW9" s="64"/>
      <c r="WMF9" s="64"/>
      <c r="WMK9" s="218"/>
      <c r="WML9" s="64"/>
      <c r="WMM9" s="64"/>
      <c r="WMV9" s="64"/>
      <c r="WNA9" s="218"/>
      <c r="WNB9" s="64"/>
      <c r="WNC9" s="64"/>
      <c r="WNL9" s="64"/>
      <c r="WNQ9" s="218"/>
      <c r="WNR9" s="64"/>
      <c r="WNS9" s="64"/>
      <c r="WOB9" s="64"/>
      <c r="WOG9" s="218"/>
      <c r="WOH9" s="64"/>
      <c r="WOI9" s="64"/>
      <c r="WOR9" s="64"/>
      <c r="WOW9" s="218"/>
      <c r="WOX9" s="64"/>
      <c r="WOY9" s="64"/>
      <c r="WPH9" s="64"/>
      <c r="WPM9" s="218"/>
      <c r="WPN9" s="64"/>
      <c r="WPO9" s="64"/>
      <c r="WPX9" s="64"/>
      <c r="WQC9" s="218"/>
      <c r="WQD9" s="64"/>
      <c r="WQE9" s="64"/>
      <c r="WQN9" s="64"/>
      <c r="WQS9" s="218"/>
      <c r="WQT9" s="64"/>
      <c r="WQU9" s="64"/>
      <c r="WRD9" s="64"/>
      <c r="WRI9" s="218"/>
      <c r="WRJ9" s="64"/>
      <c r="WRK9" s="64"/>
      <c r="WRT9" s="64"/>
      <c r="WRY9" s="218"/>
      <c r="WRZ9" s="64"/>
      <c r="WSA9" s="64"/>
      <c r="WSJ9" s="64"/>
      <c r="WSO9" s="218"/>
      <c r="WSP9" s="64"/>
      <c r="WSQ9" s="64"/>
      <c r="WSZ9" s="64"/>
      <c r="WTE9" s="218"/>
      <c r="WTF9" s="64"/>
      <c r="WTG9" s="64"/>
      <c r="WTP9" s="64"/>
      <c r="WTU9" s="218"/>
      <c r="WTV9" s="64"/>
      <c r="WTW9" s="64"/>
      <c r="WUF9" s="64"/>
      <c r="WUK9" s="218"/>
      <c r="WUL9" s="64"/>
      <c r="WUM9" s="64"/>
      <c r="WUV9" s="64"/>
      <c r="WVA9" s="218"/>
      <c r="WVB9" s="64"/>
      <c r="WVC9" s="64"/>
      <c r="WVL9" s="64"/>
      <c r="WVQ9" s="218"/>
      <c r="WVR9" s="64"/>
      <c r="WVS9" s="64"/>
      <c r="WWB9" s="64"/>
      <c r="WWG9" s="218"/>
      <c r="WWH9" s="64"/>
      <c r="WWI9" s="64"/>
      <c r="WWR9" s="64"/>
      <c r="WWW9" s="218"/>
      <c r="WWX9" s="64"/>
      <c r="WWY9" s="64"/>
      <c r="WXH9" s="64"/>
      <c r="WXM9" s="218"/>
      <c r="WXN9" s="64"/>
      <c r="WXO9" s="64"/>
      <c r="WXX9" s="64"/>
      <c r="WYC9" s="218"/>
      <c r="WYD9" s="64"/>
      <c r="WYE9" s="64"/>
      <c r="WYN9" s="64"/>
      <c r="WYS9" s="218"/>
      <c r="WYT9" s="64"/>
      <c r="WYU9" s="64"/>
      <c r="WZD9" s="64"/>
      <c r="WZI9" s="218"/>
      <c r="WZJ9" s="64"/>
      <c r="WZK9" s="64"/>
      <c r="WZT9" s="64"/>
      <c r="WZY9" s="218"/>
      <c r="WZZ9" s="64"/>
      <c r="XAA9" s="64"/>
      <c r="XAJ9" s="64"/>
      <c r="XAO9" s="218"/>
      <c r="XAP9" s="64"/>
      <c r="XAQ9" s="64"/>
      <c r="XAZ9" s="64"/>
      <c r="XBE9" s="218"/>
      <c r="XBF9" s="64"/>
      <c r="XBG9" s="64"/>
      <c r="XBP9" s="64"/>
      <c r="XBU9" s="218"/>
      <c r="XBV9" s="64"/>
      <c r="XBW9" s="64"/>
      <c r="XCF9" s="64"/>
      <c r="XCK9" s="218"/>
      <c r="XCL9" s="64"/>
      <c r="XCM9" s="64"/>
      <c r="XCV9" s="64"/>
      <c r="XDA9" s="218"/>
      <c r="XDB9" s="64"/>
      <c r="XDC9" s="64"/>
      <c r="XDL9" s="64"/>
      <c r="XDQ9" s="218"/>
      <c r="XDR9" s="64"/>
      <c r="XDS9" s="64"/>
      <c r="XEB9" s="64"/>
      <c r="XEG9" s="218"/>
      <c r="XEH9" s="64"/>
      <c r="XEI9" s="64"/>
      <c r="XER9" s="64"/>
    </row>
    <row r="10" spans="1:1019 1028:2043 2052:3067 3076:4091 4100:5115 5124:6139 6148:7163 7172:8187 8196:9211 9220:10235 10244:11259 11268:12283 12292:13307 13316:14331 14340:15355 15364:16372" ht="31.5" x14ac:dyDescent="0.2">
      <c r="A10" s="218"/>
      <c r="B10" s="67" t="s">
        <v>1025</v>
      </c>
      <c r="C10" s="68">
        <v>72</v>
      </c>
      <c r="D10" s="68">
        <v>0</v>
      </c>
      <c r="E10" s="69">
        <v>2114.1393271699999</v>
      </c>
      <c r="F10" s="70" t="s">
        <v>996</v>
      </c>
      <c r="G10" s="71">
        <v>0</v>
      </c>
      <c r="H10" s="72">
        <v>0</v>
      </c>
      <c r="I10" s="63"/>
      <c r="J10" s="63"/>
      <c r="K10" s="64"/>
      <c r="T10" s="64"/>
      <c r="Y10" s="218"/>
      <c r="Z10" s="64"/>
      <c r="AA10" s="64"/>
      <c r="AJ10" s="64"/>
      <c r="AO10" s="218"/>
      <c r="AP10" s="64"/>
      <c r="AQ10" s="64"/>
      <c r="AZ10" s="64"/>
      <c r="BE10" s="218"/>
      <c r="BF10" s="64"/>
      <c r="BG10" s="64"/>
      <c r="BP10" s="64"/>
      <c r="BU10" s="218"/>
      <c r="BV10" s="64"/>
      <c r="BW10" s="64"/>
      <c r="CF10" s="64"/>
      <c r="CK10" s="218"/>
      <c r="CL10" s="64"/>
      <c r="CM10" s="64"/>
      <c r="CV10" s="64"/>
      <c r="DA10" s="218"/>
      <c r="DB10" s="64"/>
      <c r="DC10" s="64"/>
      <c r="DL10" s="64"/>
      <c r="DQ10" s="218"/>
      <c r="DR10" s="64"/>
      <c r="DS10" s="64"/>
      <c r="EB10" s="64"/>
      <c r="EG10" s="218"/>
      <c r="EH10" s="64"/>
      <c r="EI10" s="64"/>
      <c r="ER10" s="64"/>
      <c r="EW10" s="218"/>
      <c r="EX10" s="64"/>
      <c r="EY10" s="64"/>
      <c r="FH10" s="64"/>
      <c r="FM10" s="218"/>
      <c r="FN10" s="64"/>
      <c r="FO10" s="64"/>
      <c r="FX10" s="64"/>
      <c r="GC10" s="218"/>
      <c r="GD10" s="64"/>
      <c r="GE10" s="64"/>
      <c r="GN10" s="64"/>
      <c r="GS10" s="218"/>
      <c r="GT10" s="64"/>
      <c r="GU10" s="64"/>
      <c r="HD10" s="64"/>
      <c r="HI10" s="218"/>
      <c r="HJ10" s="64"/>
      <c r="HK10" s="64"/>
      <c r="HT10" s="64"/>
      <c r="HY10" s="218"/>
      <c r="HZ10" s="64"/>
      <c r="IA10" s="64"/>
      <c r="IJ10" s="64"/>
      <c r="IO10" s="218"/>
      <c r="IP10" s="64"/>
      <c r="IQ10" s="64"/>
      <c r="IZ10" s="64"/>
      <c r="JE10" s="218"/>
      <c r="JF10" s="64"/>
      <c r="JG10" s="64"/>
      <c r="JP10" s="64"/>
      <c r="JU10" s="218"/>
      <c r="JV10" s="64"/>
      <c r="JW10" s="64"/>
      <c r="KF10" s="64"/>
      <c r="KK10" s="218"/>
      <c r="KL10" s="64"/>
      <c r="KM10" s="64"/>
      <c r="KV10" s="64"/>
      <c r="LA10" s="218"/>
      <c r="LB10" s="64"/>
      <c r="LC10" s="64"/>
      <c r="LL10" s="64"/>
      <c r="LQ10" s="218"/>
      <c r="LR10" s="64"/>
      <c r="LS10" s="64"/>
      <c r="MB10" s="64"/>
      <c r="MG10" s="218"/>
      <c r="MH10" s="64"/>
      <c r="MI10" s="64"/>
      <c r="MR10" s="64"/>
      <c r="MW10" s="218"/>
      <c r="MX10" s="64"/>
      <c r="MY10" s="64"/>
      <c r="NH10" s="64"/>
      <c r="NM10" s="218"/>
      <c r="NN10" s="64"/>
      <c r="NO10" s="64"/>
      <c r="NX10" s="64"/>
      <c r="OC10" s="218"/>
      <c r="OD10" s="64"/>
      <c r="OE10" s="64"/>
      <c r="ON10" s="64"/>
      <c r="OS10" s="218"/>
      <c r="OT10" s="64"/>
      <c r="OU10" s="64"/>
      <c r="PD10" s="64"/>
      <c r="PI10" s="218"/>
      <c r="PJ10" s="64"/>
      <c r="PK10" s="64"/>
      <c r="PT10" s="64"/>
      <c r="PY10" s="218"/>
      <c r="PZ10" s="64"/>
      <c r="QA10" s="64"/>
      <c r="QJ10" s="64"/>
      <c r="QO10" s="218"/>
      <c r="QP10" s="64"/>
      <c r="QQ10" s="64"/>
      <c r="QZ10" s="64"/>
      <c r="RE10" s="218"/>
      <c r="RF10" s="64"/>
      <c r="RG10" s="64"/>
      <c r="RP10" s="64"/>
      <c r="RU10" s="218"/>
      <c r="RV10" s="64"/>
      <c r="RW10" s="64"/>
      <c r="SF10" s="64"/>
      <c r="SK10" s="218"/>
      <c r="SL10" s="64"/>
      <c r="SM10" s="64"/>
      <c r="SV10" s="64"/>
      <c r="TA10" s="218"/>
      <c r="TB10" s="64"/>
      <c r="TC10" s="64"/>
      <c r="TL10" s="64"/>
      <c r="TQ10" s="218"/>
      <c r="TR10" s="64"/>
      <c r="TS10" s="64"/>
      <c r="UB10" s="64"/>
      <c r="UG10" s="218"/>
      <c r="UH10" s="64"/>
      <c r="UI10" s="64"/>
      <c r="UR10" s="64"/>
      <c r="UW10" s="218"/>
      <c r="UX10" s="64"/>
      <c r="UY10" s="64"/>
      <c r="VH10" s="64"/>
      <c r="VM10" s="218"/>
      <c r="VN10" s="64"/>
      <c r="VO10" s="64"/>
      <c r="VX10" s="64"/>
      <c r="WC10" s="218"/>
      <c r="WD10" s="64"/>
      <c r="WE10" s="64"/>
      <c r="WN10" s="64"/>
      <c r="WS10" s="218"/>
      <c r="WT10" s="64"/>
      <c r="WU10" s="64"/>
      <c r="XD10" s="64"/>
      <c r="XI10" s="218"/>
      <c r="XJ10" s="64"/>
      <c r="XK10" s="64"/>
      <c r="XT10" s="64"/>
      <c r="XY10" s="218"/>
      <c r="XZ10" s="64"/>
      <c r="YA10" s="64"/>
      <c r="YJ10" s="64"/>
      <c r="YO10" s="218"/>
      <c r="YP10" s="64"/>
      <c r="YQ10" s="64"/>
      <c r="YZ10" s="64"/>
      <c r="ZE10" s="218"/>
      <c r="ZF10" s="64"/>
      <c r="ZG10" s="64"/>
      <c r="ZP10" s="64"/>
      <c r="ZU10" s="218"/>
      <c r="ZV10" s="64"/>
      <c r="ZW10" s="64"/>
      <c r="AAF10" s="64"/>
      <c r="AAK10" s="218"/>
      <c r="AAL10" s="64"/>
      <c r="AAM10" s="64"/>
      <c r="AAV10" s="64"/>
      <c r="ABA10" s="218"/>
      <c r="ABB10" s="64"/>
      <c r="ABC10" s="64"/>
      <c r="ABL10" s="64"/>
      <c r="ABQ10" s="218"/>
      <c r="ABR10" s="64"/>
      <c r="ABS10" s="64"/>
      <c r="ACB10" s="64"/>
      <c r="ACG10" s="218"/>
      <c r="ACH10" s="64"/>
      <c r="ACI10" s="64"/>
      <c r="ACR10" s="64"/>
      <c r="ACW10" s="218"/>
      <c r="ACX10" s="64"/>
      <c r="ACY10" s="64"/>
      <c r="ADH10" s="64"/>
      <c r="ADM10" s="218"/>
      <c r="ADN10" s="64"/>
      <c r="ADO10" s="64"/>
      <c r="ADX10" s="64"/>
      <c r="AEC10" s="218"/>
      <c r="AED10" s="64"/>
      <c r="AEE10" s="64"/>
      <c r="AEN10" s="64"/>
      <c r="AES10" s="218"/>
      <c r="AET10" s="64"/>
      <c r="AEU10" s="64"/>
      <c r="AFD10" s="64"/>
      <c r="AFI10" s="218"/>
      <c r="AFJ10" s="64"/>
      <c r="AFK10" s="64"/>
      <c r="AFT10" s="64"/>
      <c r="AFY10" s="218"/>
      <c r="AFZ10" s="64"/>
      <c r="AGA10" s="64"/>
      <c r="AGJ10" s="64"/>
      <c r="AGO10" s="218"/>
      <c r="AGP10" s="64"/>
      <c r="AGQ10" s="64"/>
      <c r="AGZ10" s="64"/>
      <c r="AHE10" s="218"/>
      <c r="AHF10" s="64"/>
      <c r="AHG10" s="64"/>
      <c r="AHP10" s="64"/>
      <c r="AHU10" s="218"/>
      <c r="AHV10" s="64"/>
      <c r="AHW10" s="64"/>
      <c r="AIF10" s="64"/>
      <c r="AIK10" s="218"/>
      <c r="AIL10" s="64"/>
      <c r="AIM10" s="64"/>
      <c r="AIV10" s="64"/>
      <c r="AJA10" s="218"/>
      <c r="AJB10" s="64"/>
      <c r="AJC10" s="64"/>
      <c r="AJL10" s="64"/>
      <c r="AJQ10" s="218"/>
      <c r="AJR10" s="64"/>
      <c r="AJS10" s="64"/>
      <c r="AKB10" s="64"/>
      <c r="AKG10" s="218"/>
      <c r="AKH10" s="64"/>
      <c r="AKI10" s="64"/>
      <c r="AKR10" s="64"/>
      <c r="AKW10" s="218"/>
      <c r="AKX10" s="64"/>
      <c r="AKY10" s="64"/>
      <c r="ALH10" s="64"/>
      <c r="ALM10" s="218"/>
      <c r="ALN10" s="64"/>
      <c r="ALO10" s="64"/>
      <c r="ALX10" s="64"/>
      <c r="AMC10" s="218"/>
      <c r="AMD10" s="64"/>
      <c r="AME10" s="64"/>
      <c r="AMN10" s="64"/>
      <c r="AMS10" s="218"/>
      <c r="AMT10" s="64"/>
      <c r="AMU10" s="64"/>
      <c r="AND10" s="64"/>
      <c r="ANI10" s="218"/>
      <c r="ANJ10" s="64"/>
      <c r="ANK10" s="64"/>
      <c r="ANT10" s="64"/>
      <c r="ANY10" s="218"/>
      <c r="ANZ10" s="64"/>
      <c r="AOA10" s="64"/>
      <c r="AOJ10" s="64"/>
      <c r="AOO10" s="218"/>
      <c r="AOP10" s="64"/>
      <c r="AOQ10" s="64"/>
      <c r="AOZ10" s="64"/>
      <c r="APE10" s="218"/>
      <c r="APF10" s="64"/>
      <c r="APG10" s="64"/>
      <c r="APP10" s="64"/>
      <c r="APU10" s="218"/>
      <c r="APV10" s="64"/>
      <c r="APW10" s="64"/>
      <c r="AQF10" s="64"/>
      <c r="AQK10" s="218"/>
      <c r="AQL10" s="64"/>
      <c r="AQM10" s="64"/>
      <c r="AQV10" s="64"/>
      <c r="ARA10" s="218"/>
      <c r="ARB10" s="64"/>
      <c r="ARC10" s="64"/>
      <c r="ARL10" s="64"/>
      <c r="ARQ10" s="218"/>
      <c r="ARR10" s="64"/>
      <c r="ARS10" s="64"/>
      <c r="ASB10" s="64"/>
      <c r="ASG10" s="218"/>
      <c r="ASH10" s="64"/>
      <c r="ASI10" s="64"/>
      <c r="ASR10" s="64"/>
      <c r="ASW10" s="218"/>
      <c r="ASX10" s="64"/>
      <c r="ASY10" s="64"/>
      <c r="ATH10" s="64"/>
      <c r="ATM10" s="218"/>
      <c r="ATN10" s="64"/>
      <c r="ATO10" s="64"/>
      <c r="ATX10" s="64"/>
      <c r="AUC10" s="218"/>
      <c r="AUD10" s="64"/>
      <c r="AUE10" s="64"/>
      <c r="AUN10" s="64"/>
      <c r="AUS10" s="218"/>
      <c r="AUT10" s="64"/>
      <c r="AUU10" s="64"/>
      <c r="AVD10" s="64"/>
      <c r="AVI10" s="218"/>
      <c r="AVJ10" s="64"/>
      <c r="AVK10" s="64"/>
      <c r="AVT10" s="64"/>
      <c r="AVY10" s="218"/>
      <c r="AVZ10" s="64"/>
      <c r="AWA10" s="64"/>
      <c r="AWJ10" s="64"/>
      <c r="AWO10" s="218"/>
      <c r="AWP10" s="64"/>
      <c r="AWQ10" s="64"/>
      <c r="AWZ10" s="64"/>
      <c r="AXE10" s="218"/>
      <c r="AXF10" s="64"/>
      <c r="AXG10" s="64"/>
      <c r="AXP10" s="64"/>
      <c r="AXU10" s="218"/>
      <c r="AXV10" s="64"/>
      <c r="AXW10" s="64"/>
      <c r="AYF10" s="64"/>
      <c r="AYK10" s="218"/>
      <c r="AYL10" s="64"/>
      <c r="AYM10" s="64"/>
      <c r="AYV10" s="64"/>
      <c r="AZA10" s="218"/>
      <c r="AZB10" s="64"/>
      <c r="AZC10" s="64"/>
      <c r="AZL10" s="64"/>
      <c r="AZQ10" s="218"/>
      <c r="AZR10" s="64"/>
      <c r="AZS10" s="64"/>
      <c r="BAB10" s="64"/>
      <c r="BAG10" s="218"/>
      <c r="BAH10" s="64"/>
      <c r="BAI10" s="64"/>
      <c r="BAR10" s="64"/>
      <c r="BAW10" s="218"/>
      <c r="BAX10" s="64"/>
      <c r="BAY10" s="64"/>
      <c r="BBH10" s="64"/>
      <c r="BBM10" s="218"/>
      <c r="BBN10" s="64"/>
      <c r="BBO10" s="64"/>
      <c r="BBX10" s="64"/>
      <c r="BCC10" s="218"/>
      <c r="BCD10" s="64"/>
      <c r="BCE10" s="64"/>
      <c r="BCN10" s="64"/>
      <c r="BCS10" s="218"/>
      <c r="BCT10" s="64"/>
      <c r="BCU10" s="64"/>
      <c r="BDD10" s="64"/>
      <c r="BDI10" s="218"/>
      <c r="BDJ10" s="64"/>
      <c r="BDK10" s="64"/>
      <c r="BDT10" s="64"/>
      <c r="BDY10" s="218"/>
      <c r="BDZ10" s="64"/>
      <c r="BEA10" s="64"/>
      <c r="BEJ10" s="64"/>
      <c r="BEO10" s="218"/>
      <c r="BEP10" s="64"/>
      <c r="BEQ10" s="64"/>
      <c r="BEZ10" s="64"/>
      <c r="BFE10" s="218"/>
      <c r="BFF10" s="64"/>
      <c r="BFG10" s="64"/>
      <c r="BFP10" s="64"/>
      <c r="BFU10" s="218"/>
      <c r="BFV10" s="64"/>
      <c r="BFW10" s="64"/>
      <c r="BGF10" s="64"/>
      <c r="BGK10" s="218"/>
      <c r="BGL10" s="64"/>
      <c r="BGM10" s="64"/>
      <c r="BGV10" s="64"/>
      <c r="BHA10" s="218"/>
      <c r="BHB10" s="64"/>
      <c r="BHC10" s="64"/>
      <c r="BHL10" s="64"/>
      <c r="BHQ10" s="218"/>
      <c r="BHR10" s="64"/>
      <c r="BHS10" s="64"/>
      <c r="BIB10" s="64"/>
      <c r="BIG10" s="218"/>
      <c r="BIH10" s="64"/>
      <c r="BII10" s="64"/>
      <c r="BIR10" s="64"/>
      <c r="BIW10" s="218"/>
      <c r="BIX10" s="64"/>
      <c r="BIY10" s="64"/>
      <c r="BJH10" s="64"/>
      <c r="BJM10" s="218"/>
      <c r="BJN10" s="64"/>
      <c r="BJO10" s="64"/>
      <c r="BJX10" s="64"/>
      <c r="BKC10" s="218"/>
      <c r="BKD10" s="64"/>
      <c r="BKE10" s="64"/>
      <c r="BKN10" s="64"/>
      <c r="BKS10" s="218"/>
      <c r="BKT10" s="64"/>
      <c r="BKU10" s="64"/>
      <c r="BLD10" s="64"/>
      <c r="BLI10" s="218"/>
      <c r="BLJ10" s="64"/>
      <c r="BLK10" s="64"/>
      <c r="BLT10" s="64"/>
      <c r="BLY10" s="218"/>
      <c r="BLZ10" s="64"/>
      <c r="BMA10" s="64"/>
      <c r="BMJ10" s="64"/>
      <c r="BMO10" s="218"/>
      <c r="BMP10" s="64"/>
      <c r="BMQ10" s="64"/>
      <c r="BMZ10" s="64"/>
      <c r="BNE10" s="218"/>
      <c r="BNF10" s="64"/>
      <c r="BNG10" s="64"/>
      <c r="BNP10" s="64"/>
      <c r="BNU10" s="218"/>
      <c r="BNV10" s="64"/>
      <c r="BNW10" s="64"/>
      <c r="BOF10" s="64"/>
      <c r="BOK10" s="218"/>
      <c r="BOL10" s="64"/>
      <c r="BOM10" s="64"/>
      <c r="BOV10" s="64"/>
      <c r="BPA10" s="218"/>
      <c r="BPB10" s="64"/>
      <c r="BPC10" s="64"/>
      <c r="BPL10" s="64"/>
      <c r="BPQ10" s="218"/>
      <c r="BPR10" s="64"/>
      <c r="BPS10" s="64"/>
      <c r="BQB10" s="64"/>
      <c r="BQG10" s="218"/>
      <c r="BQH10" s="64"/>
      <c r="BQI10" s="64"/>
      <c r="BQR10" s="64"/>
      <c r="BQW10" s="218"/>
      <c r="BQX10" s="64"/>
      <c r="BQY10" s="64"/>
      <c r="BRH10" s="64"/>
      <c r="BRM10" s="218"/>
      <c r="BRN10" s="64"/>
      <c r="BRO10" s="64"/>
      <c r="BRX10" s="64"/>
      <c r="BSC10" s="218"/>
      <c r="BSD10" s="64"/>
      <c r="BSE10" s="64"/>
      <c r="BSN10" s="64"/>
      <c r="BSS10" s="218"/>
      <c r="BST10" s="64"/>
      <c r="BSU10" s="64"/>
      <c r="BTD10" s="64"/>
      <c r="BTI10" s="218"/>
      <c r="BTJ10" s="64"/>
      <c r="BTK10" s="64"/>
      <c r="BTT10" s="64"/>
      <c r="BTY10" s="218"/>
      <c r="BTZ10" s="64"/>
      <c r="BUA10" s="64"/>
      <c r="BUJ10" s="64"/>
      <c r="BUO10" s="218"/>
      <c r="BUP10" s="64"/>
      <c r="BUQ10" s="64"/>
      <c r="BUZ10" s="64"/>
      <c r="BVE10" s="218"/>
      <c r="BVF10" s="64"/>
      <c r="BVG10" s="64"/>
      <c r="BVP10" s="64"/>
      <c r="BVU10" s="218"/>
      <c r="BVV10" s="64"/>
      <c r="BVW10" s="64"/>
      <c r="BWF10" s="64"/>
      <c r="BWK10" s="218"/>
      <c r="BWL10" s="64"/>
      <c r="BWM10" s="64"/>
      <c r="BWV10" s="64"/>
      <c r="BXA10" s="218"/>
      <c r="BXB10" s="64"/>
      <c r="BXC10" s="64"/>
      <c r="BXL10" s="64"/>
      <c r="BXQ10" s="218"/>
      <c r="BXR10" s="64"/>
      <c r="BXS10" s="64"/>
      <c r="BYB10" s="64"/>
      <c r="BYG10" s="218"/>
      <c r="BYH10" s="64"/>
      <c r="BYI10" s="64"/>
      <c r="BYR10" s="64"/>
      <c r="BYW10" s="218"/>
      <c r="BYX10" s="64"/>
      <c r="BYY10" s="64"/>
      <c r="BZH10" s="64"/>
      <c r="BZM10" s="218"/>
      <c r="BZN10" s="64"/>
      <c r="BZO10" s="64"/>
      <c r="BZX10" s="64"/>
      <c r="CAC10" s="218"/>
      <c r="CAD10" s="64"/>
      <c r="CAE10" s="64"/>
      <c r="CAN10" s="64"/>
      <c r="CAS10" s="218"/>
      <c r="CAT10" s="64"/>
      <c r="CAU10" s="64"/>
      <c r="CBD10" s="64"/>
      <c r="CBI10" s="218"/>
      <c r="CBJ10" s="64"/>
      <c r="CBK10" s="64"/>
      <c r="CBT10" s="64"/>
      <c r="CBY10" s="218"/>
      <c r="CBZ10" s="64"/>
      <c r="CCA10" s="64"/>
      <c r="CCJ10" s="64"/>
      <c r="CCO10" s="218"/>
      <c r="CCP10" s="64"/>
      <c r="CCQ10" s="64"/>
      <c r="CCZ10" s="64"/>
      <c r="CDE10" s="218"/>
      <c r="CDF10" s="64"/>
      <c r="CDG10" s="64"/>
      <c r="CDP10" s="64"/>
      <c r="CDU10" s="218"/>
      <c r="CDV10" s="64"/>
      <c r="CDW10" s="64"/>
      <c r="CEF10" s="64"/>
      <c r="CEK10" s="218"/>
      <c r="CEL10" s="64"/>
      <c r="CEM10" s="64"/>
      <c r="CEV10" s="64"/>
      <c r="CFA10" s="218"/>
      <c r="CFB10" s="64"/>
      <c r="CFC10" s="64"/>
      <c r="CFL10" s="64"/>
      <c r="CFQ10" s="218"/>
      <c r="CFR10" s="64"/>
      <c r="CFS10" s="64"/>
      <c r="CGB10" s="64"/>
      <c r="CGG10" s="218"/>
      <c r="CGH10" s="64"/>
      <c r="CGI10" s="64"/>
      <c r="CGR10" s="64"/>
      <c r="CGW10" s="218"/>
      <c r="CGX10" s="64"/>
      <c r="CGY10" s="64"/>
      <c r="CHH10" s="64"/>
      <c r="CHM10" s="218"/>
      <c r="CHN10" s="64"/>
      <c r="CHO10" s="64"/>
      <c r="CHX10" s="64"/>
      <c r="CIC10" s="218"/>
      <c r="CID10" s="64"/>
      <c r="CIE10" s="64"/>
      <c r="CIN10" s="64"/>
      <c r="CIS10" s="218"/>
      <c r="CIT10" s="64"/>
      <c r="CIU10" s="64"/>
      <c r="CJD10" s="64"/>
      <c r="CJI10" s="218"/>
      <c r="CJJ10" s="64"/>
      <c r="CJK10" s="64"/>
      <c r="CJT10" s="64"/>
      <c r="CJY10" s="218"/>
      <c r="CJZ10" s="64"/>
      <c r="CKA10" s="64"/>
      <c r="CKJ10" s="64"/>
      <c r="CKO10" s="218"/>
      <c r="CKP10" s="64"/>
      <c r="CKQ10" s="64"/>
      <c r="CKZ10" s="64"/>
      <c r="CLE10" s="218"/>
      <c r="CLF10" s="64"/>
      <c r="CLG10" s="64"/>
      <c r="CLP10" s="64"/>
      <c r="CLU10" s="218"/>
      <c r="CLV10" s="64"/>
      <c r="CLW10" s="64"/>
      <c r="CMF10" s="64"/>
      <c r="CMK10" s="218"/>
      <c r="CML10" s="64"/>
      <c r="CMM10" s="64"/>
      <c r="CMV10" s="64"/>
      <c r="CNA10" s="218"/>
      <c r="CNB10" s="64"/>
      <c r="CNC10" s="64"/>
      <c r="CNL10" s="64"/>
      <c r="CNQ10" s="218"/>
      <c r="CNR10" s="64"/>
      <c r="CNS10" s="64"/>
      <c r="COB10" s="64"/>
      <c r="COG10" s="218"/>
      <c r="COH10" s="64"/>
      <c r="COI10" s="64"/>
      <c r="COR10" s="64"/>
      <c r="COW10" s="218"/>
      <c r="COX10" s="64"/>
      <c r="COY10" s="64"/>
      <c r="CPH10" s="64"/>
      <c r="CPM10" s="218"/>
      <c r="CPN10" s="64"/>
      <c r="CPO10" s="64"/>
      <c r="CPX10" s="64"/>
      <c r="CQC10" s="218"/>
      <c r="CQD10" s="64"/>
      <c r="CQE10" s="64"/>
      <c r="CQN10" s="64"/>
      <c r="CQS10" s="218"/>
      <c r="CQT10" s="64"/>
      <c r="CQU10" s="64"/>
      <c r="CRD10" s="64"/>
      <c r="CRI10" s="218"/>
      <c r="CRJ10" s="64"/>
      <c r="CRK10" s="64"/>
      <c r="CRT10" s="64"/>
      <c r="CRY10" s="218"/>
      <c r="CRZ10" s="64"/>
      <c r="CSA10" s="64"/>
      <c r="CSJ10" s="64"/>
      <c r="CSO10" s="218"/>
      <c r="CSP10" s="64"/>
      <c r="CSQ10" s="64"/>
      <c r="CSZ10" s="64"/>
      <c r="CTE10" s="218"/>
      <c r="CTF10" s="64"/>
      <c r="CTG10" s="64"/>
      <c r="CTP10" s="64"/>
      <c r="CTU10" s="218"/>
      <c r="CTV10" s="64"/>
      <c r="CTW10" s="64"/>
      <c r="CUF10" s="64"/>
      <c r="CUK10" s="218"/>
      <c r="CUL10" s="64"/>
      <c r="CUM10" s="64"/>
      <c r="CUV10" s="64"/>
      <c r="CVA10" s="218"/>
      <c r="CVB10" s="64"/>
      <c r="CVC10" s="64"/>
      <c r="CVL10" s="64"/>
      <c r="CVQ10" s="218"/>
      <c r="CVR10" s="64"/>
      <c r="CVS10" s="64"/>
      <c r="CWB10" s="64"/>
      <c r="CWG10" s="218"/>
      <c r="CWH10" s="64"/>
      <c r="CWI10" s="64"/>
      <c r="CWR10" s="64"/>
      <c r="CWW10" s="218"/>
      <c r="CWX10" s="64"/>
      <c r="CWY10" s="64"/>
      <c r="CXH10" s="64"/>
      <c r="CXM10" s="218"/>
      <c r="CXN10" s="64"/>
      <c r="CXO10" s="64"/>
      <c r="CXX10" s="64"/>
      <c r="CYC10" s="218"/>
      <c r="CYD10" s="64"/>
      <c r="CYE10" s="64"/>
      <c r="CYN10" s="64"/>
      <c r="CYS10" s="218"/>
      <c r="CYT10" s="64"/>
      <c r="CYU10" s="64"/>
      <c r="CZD10" s="64"/>
      <c r="CZI10" s="218"/>
      <c r="CZJ10" s="64"/>
      <c r="CZK10" s="64"/>
      <c r="CZT10" s="64"/>
      <c r="CZY10" s="218"/>
      <c r="CZZ10" s="64"/>
      <c r="DAA10" s="64"/>
      <c r="DAJ10" s="64"/>
      <c r="DAO10" s="218"/>
      <c r="DAP10" s="64"/>
      <c r="DAQ10" s="64"/>
      <c r="DAZ10" s="64"/>
      <c r="DBE10" s="218"/>
      <c r="DBF10" s="64"/>
      <c r="DBG10" s="64"/>
      <c r="DBP10" s="64"/>
      <c r="DBU10" s="218"/>
      <c r="DBV10" s="64"/>
      <c r="DBW10" s="64"/>
      <c r="DCF10" s="64"/>
      <c r="DCK10" s="218"/>
      <c r="DCL10" s="64"/>
      <c r="DCM10" s="64"/>
      <c r="DCV10" s="64"/>
      <c r="DDA10" s="218"/>
      <c r="DDB10" s="64"/>
      <c r="DDC10" s="64"/>
      <c r="DDL10" s="64"/>
      <c r="DDQ10" s="218"/>
      <c r="DDR10" s="64"/>
      <c r="DDS10" s="64"/>
      <c r="DEB10" s="64"/>
      <c r="DEG10" s="218"/>
      <c r="DEH10" s="64"/>
      <c r="DEI10" s="64"/>
      <c r="DER10" s="64"/>
      <c r="DEW10" s="218"/>
      <c r="DEX10" s="64"/>
      <c r="DEY10" s="64"/>
      <c r="DFH10" s="64"/>
      <c r="DFM10" s="218"/>
      <c r="DFN10" s="64"/>
      <c r="DFO10" s="64"/>
      <c r="DFX10" s="64"/>
      <c r="DGC10" s="218"/>
      <c r="DGD10" s="64"/>
      <c r="DGE10" s="64"/>
      <c r="DGN10" s="64"/>
      <c r="DGS10" s="218"/>
      <c r="DGT10" s="64"/>
      <c r="DGU10" s="64"/>
      <c r="DHD10" s="64"/>
      <c r="DHI10" s="218"/>
      <c r="DHJ10" s="64"/>
      <c r="DHK10" s="64"/>
      <c r="DHT10" s="64"/>
      <c r="DHY10" s="218"/>
      <c r="DHZ10" s="64"/>
      <c r="DIA10" s="64"/>
      <c r="DIJ10" s="64"/>
      <c r="DIO10" s="218"/>
      <c r="DIP10" s="64"/>
      <c r="DIQ10" s="64"/>
      <c r="DIZ10" s="64"/>
      <c r="DJE10" s="218"/>
      <c r="DJF10" s="64"/>
      <c r="DJG10" s="64"/>
      <c r="DJP10" s="64"/>
      <c r="DJU10" s="218"/>
      <c r="DJV10" s="64"/>
      <c r="DJW10" s="64"/>
      <c r="DKF10" s="64"/>
      <c r="DKK10" s="218"/>
      <c r="DKL10" s="64"/>
      <c r="DKM10" s="64"/>
      <c r="DKV10" s="64"/>
      <c r="DLA10" s="218"/>
      <c r="DLB10" s="64"/>
      <c r="DLC10" s="64"/>
      <c r="DLL10" s="64"/>
      <c r="DLQ10" s="218"/>
      <c r="DLR10" s="64"/>
      <c r="DLS10" s="64"/>
      <c r="DMB10" s="64"/>
      <c r="DMG10" s="218"/>
      <c r="DMH10" s="64"/>
      <c r="DMI10" s="64"/>
      <c r="DMR10" s="64"/>
      <c r="DMW10" s="218"/>
      <c r="DMX10" s="64"/>
      <c r="DMY10" s="64"/>
      <c r="DNH10" s="64"/>
      <c r="DNM10" s="218"/>
      <c r="DNN10" s="64"/>
      <c r="DNO10" s="64"/>
      <c r="DNX10" s="64"/>
      <c r="DOC10" s="218"/>
      <c r="DOD10" s="64"/>
      <c r="DOE10" s="64"/>
      <c r="DON10" s="64"/>
      <c r="DOS10" s="218"/>
      <c r="DOT10" s="64"/>
      <c r="DOU10" s="64"/>
      <c r="DPD10" s="64"/>
      <c r="DPI10" s="218"/>
      <c r="DPJ10" s="64"/>
      <c r="DPK10" s="64"/>
      <c r="DPT10" s="64"/>
      <c r="DPY10" s="218"/>
      <c r="DPZ10" s="64"/>
      <c r="DQA10" s="64"/>
      <c r="DQJ10" s="64"/>
      <c r="DQO10" s="218"/>
      <c r="DQP10" s="64"/>
      <c r="DQQ10" s="64"/>
      <c r="DQZ10" s="64"/>
      <c r="DRE10" s="218"/>
      <c r="DRF10" s="64"/>
      <c r="DRG10" s="64"/>
      <c r="DRP10" s="64"/>
      <c r="DRU10" s="218"/>
      <c r="DRV10" s="64"/>
      <c r="DRW10" s="64"/>
      <c r="DSF10" s="64"/>
      <c r="DSK10" s="218"/>
      <c r="DSL10" s="64"/>
      <c r="DSM10" s="64"/>
      <c r="DSV10" s="64"/>
      <c r="DTA10" s="218"/>
      <c r="DTB10" s="64"/>
      <c r="DTC10" s="64"/>
      <c r="DTL10" s="64"/>
      <c r="DTQ10" s="218"/>
      <c r="DTR10" s="64"/>
      <c r="DTS10" s="64"/>
      <c r="DUB10" s="64"/>
      <c r="DUG10" s="218"/>
      <c r="DUH10" s="64"/>
      <c r="DUI10" s="64"/>
      <c r="DUR10" s="64"/>
      <c r="DUW10" s="218"/>
      <c r="DUX10" s="64"/>
      <c r="DUY10" s="64"/>
      <c r="DVH10" s="64"/>
      <c r="DVM10" s="218"/>
      <c r="DVN10" s="64"/>
      <c r="DVO10" s="64"/>
      <c r="DVX10" s="64"/>
      <c r="DWC10" s="218"/>
      <c r="DWD10" s="64"/>
      <c r="DWE10" s="64"/>
      <c r="DWN10" s="64"/>
      <c r="DWS10" s="218"/>
      <c r="DWT10" s="64"/>
      <c r="DWU10" s="64"/>
      <c r="DXD10" s="64"/>
      <c r="DXI10" s="218"/>
      <c r="DXJ10" s="64"/>
      <c r="DXK10" s="64"/>
      <c r="DXT10" s="64"/>
      <c r="DXY10" s="218"/>
      <c r="DXZ10" s="64"/>
      <c r="DYA10" s="64"/>
      <c r="DYJ10" s="64"/>
      <c r="DYO10" s="218"/>
      <c r="DYP10" s="64"/>
      <c r="DYQ10" s="64"/>
      <c r="DYZ10" s="64"/>
      <c r="DZE10" s="218"/>
      <c r="DZF10" s="64"/>
      <c r="DZG10" s="64"/>
      <c r="DZP10" s="64"/>
      <c r="DZU10" s="218"/>
      <c r="DZV10" s="64"/>
      <c r="DZW10" s="64"/>
      <c r="EAF10" s="64"/>
      <c r="EAK10" s="218"/>
      <c r="EAL10" s="64"/>
      <c r="EAM10" s="64"/>
      <c r="EAV10" s="64"/>
      <c r="EBA10" s="218"/>
      <c r="EBB10" s="64"/>
      <c r="EBC10" s="64"/>
      <c r="EBL10" s="64"/>
      <c r="EBQ10" s="218"/>
      <c r="EBR10" s="64"/>
      <c r="EBS10" s="64"/>
      <c r="ECB10" s="64"/>
      <c r="ECG10" s="218"/>
      <c r="ECH10" s="64"/>
      <c r="ECI10" s="64"/>
      <c r="ECR10" s="64"/>
      <c r="ECW10" s="218"/>
      <c r="ECX10" s="64"/>
      <c r="ECY10" s="64"/>
      <c r="EDH10" s="64"/>
      <c r="EDM10" s="218"/>
      <c r="EDN10" s="64"/>
      <c r="EDO10" s="64"/>
      <c r="EDX10" s="64"/>
      <c r="EEC10" s="218"/>
      <c r="EED10" s="64"/>
      <c r="EEE10" s="64"/>
      <c r="EEN10" s="64"/>
      <c r="EES10" s="218"/>
      <c r="EET10" s="64"/>
      <c r="EEU10" s="64"/>
      <c r="EFD10" s="64"/>
      <c r="EFI10" s="218"/>
      <c r="EFJ10" s="64"/>
      <c r="EFK10" s="64"/>
      <c r="EFT10" s="64"/>
      <c r="EFY10" s="218"/>
      <c r="EFZ10" s="64"/>
      <c r="EGA10" s="64"/>
      <c r="EGJ10" s="64"/>
      <c r="EGO10" s="218"/>
      <c r="EGP10" s="64"/>
      <c r="EGQ10" s="64"/>
      <c r="EGZ10" s="64"/>
      <c r="EHE10" s="218"/>
      <c r="EHF10" s="64"/>
      <c r="EHG10" s="64"/>
      <c r="EHP10" s="64"/>
      <c r="EHU10" s="218"/>
      <c r="EHV10" s="64"/>
      <c r="EHW10" s="64"/>
      <c r="EIF10" s="64"/>
      <c r="EIK10" s="218"/>
      <c r="EIL10" s="64"/>
      <c r="EIM10" s="64"/>
      <c r="EIV10" s="64"/>
      <c r="EJA10" s="218"/>
      <c r="EJB10" s="64"/>
      <c r="EJC10" s="64"/>
      <c r="EJL10" s="64"/>
      <c r="EJQ10" s="218"/>
      <c r="EJR10" s="64"/>
      <c r="EJS10" s="64"/>
      <c r="EKB10" s="64"/>
      <c r="EKG10" s="218"/>
      <c r="EKH10" s="64"/>
      <c r="EKI10" s="64"/>
      <c r="EKR10" s="64"/>
      <c r="EKW10" s="218"/>
      <c r="EKX10" s="64"/>
      <c r="EKY10" s="64"/>
      <c r="ELH10" s="64"/>
      <c r="ELM10" s="218"/>
      <c r="ELN10" s="64"/>
      <c r="ELO10" s="64"/>
      <c r="ELX10" s="64"/>
      <c r="EMC10" s="218"/>
      <c r="EMD10" s="64"/>
      <c r="EME10" s="64"/>
      <c r="EMN10" s="64"/>
      <c r="EMS10" s="218"/>
      <c r="EMT10" s="64"/>
      <c r="EMU10" s="64"/>
      <c r="END10" s="64"/>
      <c r="ENI10" s="218"/>
      <c r="ENJ10" s="64"/>
      <c r="ENK10" s="64"/>
      <c r="ENT10" s="64"/>
      <c r="ENY10" s="218"/>
      <c r="ENZ10" s="64"/>
      <c r="EOA10" s="64"/>
      <c r="EOJ10" s="64"/>
      <c r="EOO10" s="218"/>
      <c r="EOP10" s="64"/>
      <c r="EOQ10" s="64"/>
      <c r="EOZ10" s="64"/>
      <c r="EPE10" s="218"/>
      <c r="EPF10" s="64"/>
      <c r="EPG10" s="64"/>
      <c r="EPP10" s="64"/>
      <c r="EPU10" s="218"/>
      <c r="EPV10" s="64"/>
      <c r="EPW10" s="64"/>
      <c r="EQF10" s="64"/>
      <c r="EQK10" s="218"/>
      <c r="EQL10" s="64"/>
      <c r="EQM10" s="64"/>
      <c r="EQV10" s="64"/>
      <c r="ERA10" s="218"/>
      <c r="ERB10" s="64"/>
      <c r="ERC10" s="64"/>
      <c r="ERL10" s="64"/>
      <c r="ERQ10" s="218"/>
      <c r="ERR10" s="64"/>
      <c r="ERS10" s="64"/>
      <c r="ESB10" s="64"/>
      <c r="ESG10" s="218"/>
      <c r="ESH10" s="64"/>
      <c r="ESI10" s="64"/>
      <c r="ESR10" s="64"/>
      <c r="ESW10" s="218"/>
      <c r="ESX10" s="64"/>
      <c r="ESY10" s="64"/>
      <c r="ETH10" s="64"/>
      <c r="ETM10" s="218"/>
      <c r="ETN10" s="64"/>
      <c r="ETO10" s="64"/>
      <c r="ETX10" s="64"/>
      <c r="EUC10" s="218"/>
      <c r="EUD10" s="64"/>
      <c r="EUE10" s="64"/>
      <c r="EUN10" s="64"/>
      <c r="EUS10" s="218"/>
      <c r="EUT10" s="64"/>
      <c r="EUU10" s="64"/>
      <c r="EVD10" s="64"/>
      <c r="EVI10" s="218"/>
      <c r="EVJ10" s="64"/>
      <c r="EVK10" s="64"/>
      <c r="EVT10" s="64"/>
      <c r="EVY10" s="218"/>
      <c r="EVZ10" s="64"/>
      <c r="EWA10" s="64"/>
      <c r="EWJ10" s="64"/>
      <c r="EWO10" s="218"/>
      <c r="EWP10" s="64"/>
      <c r="EWQ10" s="64"/>
      <c r="EWZ10" s="64"/>
      <c r="EXE10" s="218"/>
      <c r="EXF10" s="64"/>
      <c r="EXG10" s="64"/>
      <c r="EXP10" s="64"/>
      <c r="EXU10" s="218"/>
      <c r="EXV10" s="64"/>
      <c r="EXW10" s="64"/>
      <c r="EYF10" s="64"/>
      <c r="EYK10" s="218"/>
      <c r="EYL10" s="64"/>
      <c r="EYM10" s="64"/>
      <c r="EYV10" s="64"/>
      <c r="EZA10" s="218"/>
      <c r="EZB10" s="64"/>
      <c r="EZC10" s="64"/>
      <c r="EZL10" s="64"/>
      <c r="EZQ10" s="218"/>
      <c r="EZR10" s="64"/>
      <c r="EZS10" s="64"/>
      <c r="FAB10" s="64"/>
      <c r="FAG10" s="218"/>
      <c r="FAH10" s="64"/>
      <c r="FAI10" s="64"/>
      <c r="FAR10" s="64"/>
      <c r="FAW10" s="218"/>
      <c r="FAX10" s="64"/>
      <c r="FAY10" s="64"/>
      <c r="FBH10" s="64"/>
      <c r="FBM10" s="218"/>
      <c r="FBN10" s="64"/>
      <c r="FBO10" s="64"/>
      <c r="FBX10" s="64"/>
      <c r="FCC10" s="218"/>
      <c r="FCD10" s="64"/>
      <c r="FCE10" s="64"/>
      <c r="FCN10" s="64"/>
      <c r="FCS10" s="218"/>
      <c r="FCT10" s="64"/>
      <c r="FCU10" s="64"/>
      <c r="FDD10" s="64"/>
      <c r="FDI10" s="218"/>
      <c r="FDJ10" s="64"/>
      <c r="FDK10" s="64"/>
      <c r="FDT10" s="64"/>
      <c r="FDY10" s="218"/>
      <c r="FDZ10" s="64"/>
      <c r="FEA10" s="64"/>
      <c r="FEJ10" s="64"/>
      <c r="FEO10" s="218"/>
      <c r="FEP10" s="64"/>
      <c r="FEQ10" s="64"/>
      <c r="FEZ10" s="64"/>
      <c r="FFE10" s="218"/>
      <c r="FFF10" s="64"/>
      <c r="FFG10" s="64"/>
      <c r="FFP10" s="64"/>
      <c r="FFU10" s="218"/>
      <c r="FFV10" s="64"/>
      <c r="FFW10" s="64"/>
      <c r="FGF10" s="64"/>
      <c r="FGK10" s="218"/>
      <c r="FGL10" s="64"/>
      <c r="FGM10" s="64"/>
      <c r="FGV10" s="64"/>
      <c r="FHA10" s="218"/>
      <c r="FHB10" s="64"/>
      <c r="FHC10" s="64"/>
      <c r="FHL10" s="64"/>
      <c r="FHQ10" s="218"/>
      <c r="FHR10" s="64"/>
      <c r="FHS10" s="64"/>
      <c r="FIB10" s="64"/>
      <c r="FIG10" s="218"/>
      <c r="FIH10" s="64"/>
      <c r="FII10" s="64"/>
      <c r="FIR10" s="64"/>
      <c r="FIW10" s="218"/>
      <c r="FIX10" s="64"/>
      <c r="FIY10" s="64"/>
      <c r="FJH10" s="64"/>
      <c r="FJM10" s="218"/>
      <c r="FJN10" s="64"/>
      <c r="FJO10" s="64"/>
      <c r="FJX10" s="64"/>
      <c r="FKC10" s="218"/>
      <c r="FKD10" s="64"/>
      <c r="FKE10" s="64"/>
      <c r="FKN10" s="64"/>
      <c r="FKS10" s="218"/>
      <c r="FKT10" s="64"/>
      <c r="FKU10" s="64"/>
      <c r="FLD10" s="64"/>
      <c r="FLI10" s="218"/>
      <c r="FLJ10" s="64"/>
      <c r="FLK10" s="64"/>
      <c r="FLT10" s="64"/>
      <c r="FLY10" s="218"/>
      <c r="FLZ10" s="64"/>
      <c r="FMA10" s="64"/>
      <c r="FMJ10" s="64"/>
      <c r="FMO10" s="218"/>
      <c r="FMP10" s="64"/>
      <c r="FMQ10" s="64"/>
      <c r="FMZ10" s="64"/>
      <c r="FNE10" s="218"/>
      <c r="FNF10" s="64"/>
      <c r="FNG10" s="64"/>
      <c r="FNP10" s="64"/>
      <c r="FNU10" s="218"/>
      <c r="FNV10" s="64"/>
      <c r="FNW10" s="64"/>
      <c r="FOF10" s="64"/>
      <c r="FOK10" s="218"/>
      <c r="FOL10" s="64"/>
      <c r="FOM10" s="64"/>
      <c r="FOV10" s="64"/>
      <c r="FPA10" s="218"/>
      <c r="FPB10" s="64"/>
      <c r="FPC10" s="64"/>
      <c r="FPL10" s="64"/>
      <c r="FPQ10" s="218"/>
      <c r="FPR10" s="64"/>
      <c r="FPS10" s="64"/>
      <c r="FQB10" s="64"/>
      <c r="FQG10" s="218"/>
      <c r="FQH10" s="64"/>
      <c r="FQI10" s="64"/>
      <c r="FQR10" s="64"/>
      <c r="FQW10" s="218"/>
      <c r="FQX10" s="64"/>
      <c r="FQY10" s="64"/>
      <c r="FRH10" s="64"/>
      <c r="FRM10" s="218"/>
      <c r="FRN10" s="64"/>
      <c r="FRO10" s="64"/>
      <c r="FRX10" s="64"/>
      <c r="FSC10" s="218"/>
      <c r="FSD10" s="64"/>
      <c r="FSE10" s="64"/>
      <c r="FSN10" s="64"/>
      <c r="FSS10" s="218"/>
      <c r="FST10" s="64"/>
      <c r="FSU10" s="64"/>
      <c r="FTD10" s="64"/>
      <c r="FTI10" s="218"/>
      <c r="FTJ10" s="64"/>
      <c r="FTK10" s="64"/>
      <c r="FTT10" s="64"/>
      <c r="FTY10" s="218"/>
      <c r="FTZ10" s="64"/>
      <c r="FUA10" s="64"/>
      <c r="FUJ10" s="64"/>
      <c r="FUO10" s="218"/>
      <c r="FUP10" s="64"/>
      <c r="FUQ10" s="64"/>
      <c r="FUZ10" s="64"/>
      <c r="FVE10" s="218"/>
      <c r="FVF10" s="64"/>
      <c r="FVG10" s="64"/>
      <c r="FVP10" s="64"/>
      <c r="FVU10" s="218"/>
      <c r="FVV10" s="64"/>
      <c r="FVW10" s="64"/>
      <c r="FWF10" s="64"/>
      <c r="FWK10" s="218"/>
      <c r="FWL10" s="64"/>
      <c r="FWM10" s="64"/>
      <c r="FWV10" s="64"/>
      <c r="FXA10" s="218"/>
      <c r="FXB10" s="64"/>
      <c r="FXC10" s="64"/>
      <c r="FXL10" s="64"/>
      <c r="FXQ10" s="218"/>
      <c r="FXR10" s="64"/>
      <c r="FXS10" s="64"/>
      <c r="FYB10" s="64"/>
      <c r="FYG10" s="218"/>
      <c r="FYH10" s="64"/>
      <c r="FYI10" s="64"/>
      <c r="FYR10" s="64"/>
      <c r="FYW10" s="218"/>
      <c r="FYX10" s="64"/>
      <c r="FYY10" s="64"/>
      <c r="FZH10" s="64"/>
      <c r="FZM10" s="218"/>
      <c r="FZN10" s="64"/>
      <c r="FZO10" s="64"/>
      <c r="FZX10" s="64"/>
      <c r="GAC10" s="218"/>
      <c r="GAD10" s="64"/>
      <c r="GAE10" s="64"/>
      <c r="GAN10" s="64"/>
      <c r="GAS10" s="218"/>
      <c r="GAT10" s="64"/>
      <c r="GAU10" s="64"/>
      <c r="GBD10" s="64"/>
      <c r="GBI10" s="218"/>
      <c r="GBJ10" s="64"/>
      <c r="GBK10" s="64"/>
      <c r="GBT10" s="64"/>
      <c r="GBY10" s="218"/>
      <c r="GBZ10" s="64"/>
      <c r="GCA10" s="64"/>
      <c r="GCJ10" s="64"/>
      <c r="GCO10" s="218"/>
      <c r="GCP10" s="64"/>
      <c r="GCQ10" s="64"/>
      <c r="GCZ10" s="64"/>
      <c r="GDE10" s="218"/>
      <c r="GDF10" s="64"/>
      <c r="GDG10" s="64"/>
      <c r="GDP10" s="64"/>
      <c r="GDU10" s="218"/>
      <c r="GDV10" s="64"/>
      <c r="GDW10" s="64"/>
      <c r="GEF10" s="64"/>
      <c r="GEK10" s="218"/>
      <c r="GEL10" s="64"/>
      <c r="GEM10" s="64"/>
      <c r="GEV10" s="64"/>
      <c r="GFA10" s="218"/>
      <c r="GFB10" s="64"/>
      <c r="GFC10" s="64"/>
      <c r="GFL10" s="64"/>
      <c r="GFQ10" s="218"/>
      <c r="GFR10" s="64"/>
      <c r="GFS10" s="64"/>
      <c r="GGB10" s="64"/>
      <c r="GGG10" s="218"/>
      <c r="GGH10" s="64"/>
      <c r="GGI10" s="64"/>
      <c r="GGR10" s="64"/>
      <c r="GGW10" s="218"/>
      <c r="GGX10" s="64"/>
      <c r="GGY10" s="64"/>
      <c r="GHH10" s="64"/>
      <c r="GHM10" s="218"/>
      <c r="GHN10" s="64"/>
      <c r="GHO10" s="64"/>
      <c r="GHX10" s="64"/>
      <c r="GIC10" s="218"/>
      <c r="GID10" s="64"/>
      <c r="GIE10" s="64"/>
      <c r="GIN10" s="64"/>
      <c r="GIS10" s="218"/>
      <c r="GIT10" s="64"/>
      <c r="GIU10" s="64"/>
      <c r="GJD10" s="64"/>
      <c r="GJI10" s="218"/>
      <c r="GJJ10" s="64"/>
      <c r="GJK10" s="64"/>
      <c r="GJT10" s="64"/>
      <c r="GJY10" s="218"/>
      <c r="GJZ10" s="64"/>
      <c r="GKA10" s="64"/>
      <c r="GKJ10" s="64"/>
      <c r="GKO10" s="218"/>
      <c r="GKP10" s="64"/>
      <c r="GKQ10" s="64"/>
      <c r="GKZ10" s="64"/>
      <c r="GLE10" s="218"/>
      <c r="GLF10" s="64"/>
      <c r="GLG10" s="64"/>
      <c r="GLP10" s="64"/>
      <c r="GLU10" s="218"/>
      <c r="GLV10" s="64"/>
      <c r="GLW10" s="64"/>
      <c r="GMF10" s="64"/>
      <c r="GMK10" s="218"/>
      <c r="GML10" s="64"/>
      <c r="GMM10" s="64"/>
      <c r="GMV10" s="64"/>
      <c r="GNA10" s="218"/>
      <c r="GNB10" s="64"/>
      <c r="GNC10" s="64"/>
      <c r="GNL10" s="64"/>
      <c r="GNQ10" s="218"/>
      <c r="GNR10" s="64"/>
      <c r="GNS10" s="64"/>
      <c r="GOB10" s="64"/>
      <c r="GOG10" s="218"/>
      <c r="GOH10" s="64"/>
      <c r="GOI10" s="64"/>
      <c r="GOR10" s="64"/>
      <c r="GOW10" s="218"/>
      <c r="GOX10" s="64"/>
      <c r="GOY10" s="64"/>
      <c r="GPH10" s="64"/>
      <c r="GPM10" s="218"/>
      <c r="GPN10" s="64"/>
      <c r="GPO10" s="64"/>
      <c r="GPX10" s="64"/>
      <c r="GQC10" s="218"/>
      <c r="GQD10" s="64"/>
      <c r="GQE10" s="64"/>
      <c r="GQN10" s="64"/>
      <c r="GQS10" s="218"/>
      <c r="GQT10" s="64"/>
      <c r="GQU10" s="64"/>
      <c r="GRD10" s="64"/>
      <c r="GRI10" s="218"/>
      <c r="GRJ10" s="64"/>
      <c r="GRK10" s="64"/>
      <c r="GRT10" s="64"/>
      <c r="GRY10" s="218"/>
      <c r="GRZ10" s="64"/>
      <c r="GSA10" s="64"/>
      <c r="GSJ10" s="64"/>
      <c r="GSO10" s="218"/>
      <c r="GSP10" s="64"/>
      <c r="GSQ10" s="64"/>
      <c r="GSZ10" s="64"/>
      <c r="GTE10" s="218"/>
      <c r="GTF10" s="64"/>
      <c r="GTG10" s="64"/>
      <c r="GTP10" s="64"/>
      <c r="GTU10" s="218"/>
      <c r="GTV10" s="64"/>
      <c r="GTW10" s="64"/>
      <c r="GUF10" s="64"/>
      <c r="GUK10" s="218"/>
      <c r="GUL10" s="64"/>
      <c r="GUM10" s="64"/>
      <c r="GUV10" s="64"/>
      <c r="GVA10" s="218"/>
      <c r="GVB10" s="64"/>
      <c r="GVC10" s="64"/>
      <c r="GVL10" s="64"/>
      <c r="GVQ10" s="218"/>
      <c r="GVR10" s="64"/>
      <c r="GVS10" s="64"/>
      <c r="GWB10" s="64"/>
      <c r="GWG10" s="218"/>
      <c r="GWH10" s="64"/>
      <c r="GWI10" s="64"/>
      <c r="GWR10" s="64"/>
      <c r="GWW10" s="218"/>
      <c r="GWX10" s="64"/>
      <c r="GWY10" s="64"/>
      <c r="GXH10" s="64"/>
      <c r="GXM10" s="218"/>
      <c r="GXN10" s="64"/>
      <c r="GXO10" s="64"/>
      <c r="GXX10" s="64"/>
      <c r="GYC10" s="218"/>
      <c r="GYD10" s="64"/>
      <c r="GYE10" s="64"/>
      <c r="GYN10" s="64"/>
      <c r="GYS10" s="218"/>
      <c r="GYT10" s="64"/>
      <c r="GYU10" s="64"/>
      <c r="GZD10" s="64"/>
      <c r="GZI10" s="218"/>
      <c r="GZJ10" s="64"/>
      <c r="GZK10" s="64"/>
      <c r="GZT10" s="64"/>
      <c r="GZY10" s="218"/>
      <c r="GZZ10" s="64"/>
      <c r="HAA10" s="64"/>
      <c r="HAJ10" s="64"/>
      <c r="HAO10" s="218"/>
      <c r="HAP10" s="64"/>
      <c r="HAQ10" s="64"/>
      <c r="HAZ10" s="64"/>
      <c r="HBE10" s="218"/>
      <c r="HBF10" s="64"/>
      <c r="HBG10" s="64"/>
      <c r="HBP10" s="64"/>
      <c r="HBU10" s="218"/>
      <c r="HBV10" s="64"/>
      <c r="HBW10" s="64"/>
      <c r="HCF10" s="64"/>
      <c r="HCK10" s="218"/>
      <c r="HCL10" s="64"/>
      <c r="HCM10" s="64"/>
      <c r="HCV10" s="64"/>
      <c r="HDA10" s="218"/>
      <c r="HDB10" s="64"/>
      <c r="HDC10" s="64"/>
      <c r="HDL10" s="64"/>
      <c r="HDQ10" s="218"/>
      <c r="HDR10" s="64"/>
      <c r="HDS10" s="64"/>
      <c r="HEB10" s="64"/>
      <c r="HEG10" s="218"/>
      <c r="HEH10" s="64"/>
      <c r="HEI10" s="64"/>
      <c r="HER10" s="64"/>
      <c r="HEW10" s="218"/>
      <c r="HEX10" s="64"/>
      <c r="HEY10" s="64"/>
      <c r="HFH10" s="64"/>
      <c r="HFM10" s="218"/>
      <c r="HFN10" s="64"/>
      <c r="HFO10" s="64"/>
      <c r="HFX10" s="64"/>
      <c r="HGC10" s="218"/>
      <c r="HGD10" s="64"/>
      <c r="HGE10" s="64"/>
      <c r="HGN10" s="64"/>
      <c r="HGS10" s="218"/>
      <c r="HGT10" s="64"/>
      <c r="HGU10" s="64"/>
      <c r="HHD10" s="64"/>
      <c r="HHI10" s="218"/>
      <c r="HHJ10" s="64"/>
      <c r="HHK10" s="64"/>
      <c r="HHT10" s="64"/>
      <c r="HHY10" s="218"/>
      <c r="HHZ10" s="64"/>
      <c r="HIA10" s="64"/>
      <c r="HIJ10" s="64"/>
      <c r="HIO10" s="218"/>
      <c r="HIP10" s="64"/>
      <c r="HIQ10" s="64"/>
      <c r="HIZ10" s="64"/>
      <c r="HJE10" s="218"/>
      <c r="HJF10" s="64"/>
      <c r="HJG10" s="64"/>
      <c r="HJP10" s="64"/>
      <c r="HJU10" s="218"/>
      <c r="HJV10" s="64"/>
      <c r="HJW10" s="64"/>
      <c r="HKF10" s="64"/>
      <c r="HKK10" s="218"/>
      <c r="HKL10" s="64"/>
      <c r="HKM10" s="64"/>
      <c r="HKV10" s="64"/>
      <c r="HLA10" s="218"/>
      <c r="HLB10" s="64"/>
      <c r="HLC10" s="64"/>
      <c r="HLL10" s="64"/>
      <c r="HLQ10" s="218"/>
      <c r="HLR10" s="64"/>
      <c r="HLS10" s="64"/>
      <c r="HMB10" s="64"/>
      <c r="HMG10" s="218"/>
      <c r="HMH10" s="64"/>
      <c r="HMI10" s="64"/>
      <c r="HMR10" s="64"/>
      <c r="HMW10" s="218"/>
      <c r="HMX10" s="64"/>
      <c r="HMY10" s="64"/>
      <c r="HNH10" s="64"/>
      <c r="HNM10" s="218"/>
      <c r="HNN10" s="64"/>
      <c r="HNO10" s="64"/>
      <c r="HNX10" s="64"/>
      <c r="HOC10" s="218"/>
      <c r="HOD10" s="64"/>
      <c r="HOE10" s="64"/>
      <c r="HON10" s="64"/>
      <c r="HOS10" s="218"/>
      <c r="HOT10" s="64"/>
      <c r="HOU10" s="64"/>
      <c r="HPD10" s="64"/>
      <c r="HPI10" s="218"/>
      <c r="HPJ10" s="64"/>
      <c r="HPK10" s="64"/>
      <c r="HPT10" s="64"/>
      <c r="HPY10" s="218"/>
      <c r="HPZ10" s="64"/>
      <c r="HQA10" s="64"/>
      <c r="HQJ10" s="64"/>
      <c r="HQO10" s="218"/>
      <c r="HQP10" s="64"/>
      <c r="HQQ10" s="64"/>
      <c r="HQZ10" s="64"/>
      <c r="HRE10" s="218"/>
      <c r="HRF10" s="64"/>
      <c r="HRG10" s="64"/>
      <c r="HRP10" s="64"/>
      <c r="HRU10" s="218"/>
      <c r="HRV10" s="64"/>
      <c r="HRW10" s="64"/>
      <c r="HSF10" s="64"/>
      <c r="HSK10" s="218"/>
      <c r="HSL10" s="64"/>
      <c r="HSM10" s="64"/>
      <c r="HSV10" s="64"/>
      <c r="HTA10" s="218"/>
      <c r="HTB10" s="64"/>
      <c r="HTC10" s="64"/>
      <c r="HTL10" s="64"/>
      <c r="HTQ10" s="218"/>
      <c r="HTR10" s="64"/>
      <c r="HTS10" s="64"/>
      <c r="HUB10" s="64"/>
      <c r="HUG10" s="218"/>
      <c r="HUH10" s="64"/>
      <c r="HUI10" s="64"/>
      <c r="HUR10" s="64"/>
      <c r="HUW10" s="218"/>
      <c r="HUX10" s="64"/>
      <c r="HUY10" s="64"/>
      <c r="HVH10" s="64"/>
      <c r="HVM10" s="218"/>
      <c r="HVN10" s="64"/>
      <c r="HVO10" s="64"/>
      <c r="HVX10" s="64"/>
      <c r="HWC10" s="218"/>
      <c r="HWD10" s="64"/>
      <c r="HWE10" s="64"/>
      <c r="HWN10" s="64"/>
      <c r="HWS10" s="218"/>
      <c r="HWT10" s="64"/>
      <c r="HWU10" s="64"/>
      <c r="HXD10" s="64"/>
      <c r="HXI10" s="218"/>
      <c r="HXJ10" s="64"/>
      <c r="HXK10" s="64"/>
      <c r="HXT10" s="64"/>
      <c r="HXY10" s="218"/>
      <c r="HXZ10" s="64"/>
      <c r="HYA10" s="64"/>
      <c r="HYJ10" s="64"/>
      <c r="HYO10" s="218"/>
      <c r="HYP10" s="64"/>
      <c r="HYQ10" s="64"/>
      <c r="HYZ10" s="64"/>
      <c r="HZE10" s="218"/>
      <c r="HZF10" s="64"/>
      <c r="HZG10" s="64"/>
      <c r="HZP10" s="64"/>
      <c r="HZU10" s="218"/>
      <c r="HZV10" s="64"/>
      <c r="HZW10" s="64"/>
      <c r="IAF10" s="64"/>
      <c r="IAK10" s="218"/>
      <c r="IAL10" s="64"/>
      <c r="IAM10" s="64"/>
      <c r="IAV10" s="64"/>
      <c r="IBA10" s="218"/>
      <c r="IBB10" s="64"/>
      <c r="IBC10" s="64"/>
      <c r="IBL10" s="64"/>
      <c r="IBQ10" s="218"/>
      <c r="IBR10" s="64"/>
      <c r="IBS10" s="64"/>
      <c r="ICB10" s="64"/>
      <c r="ICG10" s="218"/>
      <c r="ICH10" s="64"/>
      <c r="ICI10" s="64"/>
      <c r="ICR10" s="64"/>
      <c r="ICW10" s="218"/>
      <c r="ICX10" s="64"/>
      <c r="ICY10" s="64"/>
      <c r="IDH10" s="64"/>
      <c r="IDM10" s="218"/>
      <c r="IDN10" s="64"/>
      <c r="IDO10" s="64"/>
      <c r="IDX10" s="64"/>
      <c r="IEC10" s="218"/>
      <c r="IED10" s="64"/>
      <c r="IEE10" s="64"/>
      <c r="IEN10" s="64"/>
      <c r="IES10" s="218"/>
      <c r="IET10" s="64"/>
      <c r="IEU10" s="64"/>
      <c r="IFD10" s="64"/>
      <c r="IFI10" s="218"/>
      <c r="IFJ10" s="64"/>
      <c r="IFK10" s="64"/>
      <c r="IFT10" s="64"/>
      <c r="IFY10" s="218"/>
      <c r="IFZ10" s="64"/>
      <c r="IGA10" s="64"/>
      <c r="IGJ10" s="64"/>
      <c r="IGO10" s="218"/>
      <c r="IGP10" s="64"/>
      <c r="IGQ10" s="64"/>
      <c r="IGZ10" s="64"/>
      <c r="IHE10" s="218"/>
      <c r="IHF10" s="64"/>
      <c r="IHG10" s="64"/>
      <c r="IHP10" s="64"/>
      <c r="IHU10" s="218"/>
      <c r="IHV10" s="64"/>
      <c r="IHW10" s="64"/>
      <c r="IIF10" s="64"/>
      <c r="IIK10" s="218"/>
      <c r="IIL10" s="64"/>
      <c r="IIM10" s="64"/>
      <c r="IIV10" s="64"/>
      <c r="IJA10" s="218"/>
      <c r="IJB10" s="64"/>
      <c r="IJC10" s="64"/>
      <c r="IJL10" s="64"/>
      <c r="IJQ10" s="218"/>
      <c r="IJR10" s="64"/>
      <c r="IJS10" s="64"/>
      <c r="IKB10" s="64"/>
      <c r="IKG10" s="218"/>
      <c r="IKH10" s="64"/>
      <c r="IKI10" s="64"/>
      <c r="IKR10" s="64"/>
      <c r="IKW10" s="218"/>
      <c r="IKX10" s="64"/>
      <c r="IKY10" s="64"/>
      <c r="ILH10" s="64"/>
      <c r="ILM10" s="218"/>
      <c r="ILN10" s="64"/>
      <c r="ILO10" s="64"/>
      <c r="ILX10" s="64"/>
      <c r="IMC10" s="218"/>
      <c r="IMD10" s="64"/>
      <c r="IME10" s="64"/>
      <c r="IMN10" s="64"/>
      <c r="IMS10" s="218"/>
      <c r="IMT10" s="64"/>
      <c r="IMU10" s="64"/>
      <c r="IND10" s="64"/>
      <c r="INI10" s="218"/>
      <c r="INJ10" s="64"/>
      <c r="INK10" s="64"/>
      <c r="INT10" s="64"/>
      <c r="INY10" s="218"/>
      <c r="INZ10" s="64"/>
      <c r="IOA10" s="64"/>
      <c r="IOJ10" s="64"/>
      <c r="IOO10" s="218"/>
      <c r="IOP10" s="64"/>
      <c r="IOQ10" s="64"/>
      <c r="IOZ10" s="64"/>
      <c r="IPE10" s="218"/>
      <c r="IPF10" s="64"/>
      <c r="IPG10" s="64"/>
      <c r="IPP10" s="64"/>
      <c r="IPU10" s="218"/>
      <c r="IPV10" s="64"/>
      <c r="IPW10" s="64"/>
      <c r="IQF10" s="64"/>
      <c r="IQK10" s="218"/>
      <c r="IQL10" s="64"/>
      <c r="IQM10" s="64"/>
      <c r="IQV10" s="64"/>
      <c r="IRA10" s="218"/>
      <c r="IRB10" s="64"/>
      <c r="IRC10" s="64"/>
      <c r="IRL10" s="64"/>
      <c r="IRQ10" s="218"/>
      <c r="IRR10" s="64"/>
      <c r="IRS10" s="64"/>
      <c r="ISB10" s="64"/>
      <c r="ISG10" s="218"/>
      <c r="ISH10" s="64"/>
      <c r="ISI10" s="64"/>
      <c r="ISR10" s="64"/>
      <c r="ISW10" s="218"/>
      <c r="ISX10" s="64"/>
      <c r="ISY10" s="64"/>
      <c r="ITH10" s="64"/>
      <c r="ITM10" s="218"/>
      <c r="ITN10" s="64"/>
      <c r="ITO10" s="64"/>
      <c r="ITX10" s="64"/>
      <c r="IUC10" s="218"/>
      <c r="IUD10" s="64"/>
      <c r="IUE10" s="64"/>
      <c r="IUN10" s="64"/>
      <c r="IUS10" s="218"/>
      <c r="IUT10" s="64"/>
      <c r="IUU10" s="64"/>
      <c r="IVD10" s="64"/>
      <c r="IVI10" s="218"/>
      <c r="IVJ10" s="64"/>
      <c r="IVK10" s="64"/>
      <c r="IVT10" s="64"/>
      <c r="IVY10" s="218"/>
      <c r="IVZ10" s="64"/>
      <c r="IWA10" s="64"/>
      <c r="IWJ10" s="64"/>
      <c r="IWO10" s="218"/>
      <c r="IWP10" s="64"/>
      <c r="IWQ10" s="64"/>
      <c r="IWZ10" s="64"/>
      <c r="IXE10" s="218"/>
      <c r="IXF10" s="64"/>
      <c r="IXG10" s="64"/>
      <c r="IXP10" s="64"/>
      <c r="IXU10" s="218"/>
      <c r="IXV10" s="64"/>
      <c r="IXW10" s="64"/>
      <c r="IYF10" s="64"/>
      <c r="IYK10" s="218"/>
      <c r="IYL10" s="64"/>
      <c r="IYM10" s="64"/>
      <c r="IYV10" s="64"/>
      <c r="IZA10" s="218"/>
      <c r="IZB10" s="64"/>
      <c r="IZC10" s="64"/>
      <c r="IZL10" s="64"/>
      <c r="IZQ10" s="218"/>
      <c r="IZR10" s="64"/>
      <c r="IZS10" s="64"/>
      <c r="JAB10" s="64"/>
      <c r="JAG10" s="218"/>
      <c r="JAH10" s="64"/>
      <c r="JAI10" s="64"/>
      <c r="JAR10" s="64"/>
      <c r="JAW10" s="218"/>
      <c r="JAX10" s="64"/>
      <c r="JAY10" s="64"/>
      <c r="JBH10" s="64"/>
      <c r="JBM10" s="218"/>
      <c r="JBN10" s="64"/>
      <c r="JBO10" s="64"/>
      <c r="JBX10" s="64"/>
      <c r="JCC10" s="218"/>
      <c r="JCD10" s="64"/>
      <c r="JCE10" s="64"/>
      <c r="JCN10" s="64"/>
      <c r="JCS10" s="218"/>
      <c r="JCT10" s="64"/>
      <c r="JCU10" s="64"/>
      <c r="JDD10" s="64"/>
      <c r="JDI10" s="218"/>
      <c r="JDJ10" s="64"/>
      <c r="JDK10" s="64"/>
      <c r="JDT10" s="64"/>
      <c r="JDY10" s="218"/>
      <c r="JDZ10" s="64"/>
      <c r="JEA10" s="64"/>
      <c r="JEJ10" s="64"/>
      <c r="JEO10" s="218"/>
      <c r="JEP10" s="64"/>
      <c r="JEQ10" s="64"/>
      <c r="JEZ10" s="64"/>
      <c r="JFE10" s="218"/>
      <c r="JFF10" s="64"/>
      <c r="JFG10" s="64"/>
      <c r="JFP10" s="64"/>
      <c r="JFU10" s="218"/>
      <c r="JFV10" s="64"/>
      <c r="JFW10" s="64"/>
      <c r="JGF10" s="64"/>
      <c r="JGK10" s="218"/>
      <c r="JGL10" s="64"/>
      <c r="JGM10" s="64"/>
      <c r="JGV10" s="64"/>
      <c r="JHA10" s="218"/>
      <c r="JHB10" s="64"/>
      <c r="JHC10" s="64"/>
      <c r="JHL10" s="64"/>
      <c r="JHQ10" s="218"/>
      <c r="JHR10" s="64"/>
      <c r="JHS10" s="64"/>
      <c r="JIB10" s="64"/>
      <c r="JIG10" s="218"/>
      <c r="JIH10" s="64"/>
      <c r="JII10" s="64"/>
      <c r="JIR10" s="64"/>
      <c r="JIW10" s="218"/>
      <c r="JIX10" s="64"/>
      <c r="JIY10" s="64"/>
      <c r="JJH10" s="64"/>
      <c r="JJM10" s="218"/>
      <c r="JJN10" s="64"/>
      <c r="JJO10" s="64"/>
      <c r="JJX10" s="64"/>
      <c r="JKC10" s="218"/>
      <c r="JKD10" s="64"/>
      <c r="JKE10" s="64"/>
      <c r="JKN10" s="64"/>
      <c r="JKS10" s="218"/>
      <c r="JKT10" s="64"/>
      <c r="JKU10" s="64"/>
      <c r="JLD10" s="64"/>
      <c r="JLI10" s="218"/>
      <c r="JLJ10" s="64"/>
      <c r="JLK10" s="64"/>
      <c r="JLT10" s="64"/>
      <c r="JLY10" s="218"/>
      <c r="JLZ10" s="64"/>
      <c r="JMA10" s="64"/>
      <c r="JMJ10" s="64"/>
      <c r="JMO10" s="218"/>
      <c r="JMP10" s="64"/>
      <c r="JMQ10" s="64"/>
      <c r="JMZ10" s="64"/>
      <c r="JNE10" s="218"/>
      <c r="JNF10" s="64"/>
      <c r="JNG10" s="64"/>
      <c r="JNP10" s="64"/>
      <c r="JNU10" s="218"/>
      <c r="JNV10" s="64"/>
      <c r="JNW10" s="64"/>
      <c r="JOF10" s="64"/>
      <c r="JOK10" s="218"/>
      <c r="JOL10" s="64"/>
      <c r="JOM10" s="64"/>
      <c r="JOV10" s="64"/>
      <c r="JPA10" s="218"/>
      <c r="JPB10" s="64"/>
      <c r="JPC10" s="64"/>
      <c r="JPL10" s="64"/>
      <c r="JPQ10" s="218"/>
      <c r="JPR10" s="64"/>
      <c r="JPS10" s="64"/>
      <c r="JQB10" s="64"/>
      <c r="JQG10" s="218"/>
      <c r="JQH10" s="64"/>
      <c r="JQI10" s="64"/>
      <c r="JQR10" s="64"/>
      <c r="JQW10" s="218"/>
      <c r="JQX10" s="64"/>
      <c r="JQY10" s="64"/>
      <c r="JRH10" s="64"/>
      <c r="JRM10" s="218"/>
      <c r="JRN10" s="64"/>
      <c r="JRO10" s="64"/>
      <c r="JRX10" s="64"/>
      <c r="JSC10" s="218"/>
      <c r="JSD10" s="64"/>
      <c r="JSE10" s="64"/>
      <c r="JSN10" s="64"/>
      <c r="JSS10" s="218"/>
      <c r="JST10" s="64"/>
      <c r="JSU10" s="64"/>
      <c r="JTD10" s="64"/>
      <c r="JTI10" s="218"/>
      <c r="JTJ10" s="64"/>
      <c r="JTK10" s="64"/>
      <c r="JTT10" s="64"/>
      <c r="JTY10" s="218"/>
      <c r="JTZ10" s="64"/>
      <c r="JUA10" s="64"/>
      <c r="JUJ10" s="64"/>
      <c r="JUO10" s="218"/>
      <c r="JUP10" s="64"/>
      <c r="JUQ10" s="64"/>
      <c r="JUZ10" s="64"/>
      <c r="JVE10" s="218"/>
      <c r="JVF10" s="64"/>
      <c r="JVG10" s="64"/>
      <c r="JVP10" s="64"/>
      <c r="JVU10" s="218"/>
      <c r="JVV10" s="64"/>
      <c r="JVW10" s="64"/>
      <c r="JWF10" s="64"/>
      <c r="JWK10" s="218"/>
      <c r="JWL10" s="64"/>
      <c r="JWM10" s="64"/>
      <c r="JWV10" s="64"/>
      <c r="JXA10" s="218"/>
      <c r="JXB10" s="64"/>
      <c r="JXC10" s="64"/>
      <c r="JXL10" s="64"/>
      <c r="JXQ10" s="218"/>
      <c r="JXR10" s="64"/>
      <c r="JXS10" s="64"/>
      <c r="JYB10" s="64"/>
      <c r="JYG10" s="218"/>
      <c r="JYH10" s="64"/>
      <c r="JYI10" s="64"/>
      <c r="JYR10" s="64"/>
      <c r="JYW10" s="218"/>
      <c r="JYX10" s="64"/>
      <c r="JYY10" s="64"/>
      <c r="JZH10" s="64"/>
      <c r="JZM10" s="218"/>
      <c r="JZN10" s="64"/>
      <c r="JZO10" s="64"/>
      <c r="JZX10" s="64"/>
      <c r="KAC10" s="218"/>
      <c r="KAD10" s="64"/>
      <c r="KAE10" s="64"/>
      <c r="KAN10" s="64"/>
      <c r="KAS10" s="218"/>
      <c r="KAT10" s="64"/>
      <c r="KAU10" s="64"/>
      <c r="KBD10" s="64"/>
      <c r="KBI10" s="218"/>
      <c r="KBJ10" s="64"/>
      <c r="KBK10" s="64"/>
      <c r="KBT10" s="64"/>
      <c r="KBY10" s="218"/>
      <c r="KBZ10" s="64"/>
      <c r="KCA10" s="64"/>
      <c r="KCJ10" s="64"/>
      <c r="KCO10" s="218"/>
      <c r="KCP10" s="64"/>
      <c r="KCQ10" s="64"/>
      <c r="KCZ10" s="64"/>
      <c r="KDE10" s="218"/>
      <c r="KDF10" s="64"/>
      <c r="KDG10" s="64"/>
      <c r="KDP10" s="64"/>
      <c r="KDU10" s="218"/>
      <c r="KDV10" s="64"/>
      <c r="KDW10" s="64"/>
      <c r="KEF10" s="64"/>
      <c r="KEK10" s="218"/>
      <c r="KEL10" s="64"/>
      <c r="KEM10" s="64"/>
      <c r="KEV10" s="64"/>
      <c r="KFA10" s="218"/>
      <c r="KFB10" s="64"/>
      <c r="KFC10" s="64"/>
      <c r="KFL10" s="64"/>
      <c r="KFQ10" s="218"/>
      <c r="KFR10" s="64"/>
      <c r="KFS10" s="64"/>
      <c r="KGB10" s="64"/>
      <c r="KGG10" s="218"/>
      <c r="KGH10" s="64"/>
      <c r="KGI10" s="64"/>
      <c r="KGR10" s="64"/>
      <c r="KGW10" s="218"/>
      <c r="KGX10" s="64"/>
      <c r="KGY10" s="64"/>
      <c r="KHH10" s="64"/>
      <c r="KHM10" s="218"/>
      <c r="KHN10" s="64"/>
      <c r="KHO10" s="64"/>
      <c r="KHX10" s="64"/>
      <c r="KIC10" s="218"/>
      <c r="KID10" s="64"/>
      <c r="KIE10" s="64"/>
      <c r="KIN10" s="64"/>
      <c r="KIS10" s="218"/>
      <c r="KIT10" s="64"/>
      <c r="KIU10" s="64"/>
      <c r="KJD10" s="64"/>
      <c r="KJI10" s="218"/>
      <c r="KJJ10" s="64"/>
      <c r="KJK10" s="64"/>
      <c r="KJT10" s="64"/>
      <c r="KJY10" s="218"/>
      <c r="KJZ10" s="64"/>
      <c r="KKA10" s="64"/>
      <c r="KKJ10" s="64"/>
      <c r="KKO10" s="218"/>
      <c r="KKP10" s="64"/>
      <c r="KKQ10" s="64"/>
      <c r="KKZ10" s="64"/>
      <c r="KLE10" s="218"/>
      <c r="KLF10" s="64"/>
      <c r="KLG10" s="64"/>
      <c r="KLP10" s="64"/>
      <c r="KLU10" s="218"/>
      <c r="KLV10" s="64"/>
      <c r="KLW10" s="64"/>
      <c r="KMF10" s="64"/>
      <c r="KMK10" s="218"/>
      <c r="KML10" s="64"/>
      <c r="KMM10" s="64"/>
      <c r="KMV10" s="64"/>
      <c r="KNA10" s="218"/>
      <c r="KNB10" s="64"/>
      <c r="KNC10" s="64"/>
      <c r="KNL10" s="64"/>
      <c r="KNQ10" s="218"/>
      <c r="KNR10" s="64"/>
      <c r="KNS10" s="64"/>
      <c r="KOB10" s="64"/>
      <c r="KOG10" s="218"/>
      <c r="KOH10" s="64"/>
      <c r="KOI10" s="64"/>
      <c r="KOR10" s="64"/>
      <c r="KOW10" s="218"/>
      <c r="KOX10" s="64"/>
      <c r="KOY10" s="64"/>
      <c r="KPH10" s="64"/>
      <c r="KPM10" s="218"/>
      <c r="KPN10" s="64"/>
      <c r="KPO10" s="64"/>
      <c r="KPX10" s="64"/>
      <c r="KQC10" s="218"/>
      <c r="KQD10" s="64"/>
      <c r="KQE10" s="64"/>
      <c r="KQN10" s="64"/>
      <c r="KQS10" s="218"/>
      <c r="KQT10" s="64"/>
      <c r="KQU10" s="64"/>
      <c r="KRD10" s="64"/>
      <c r="KRI10" s="218"/>
      <c r="KRJ10" s="64"/>
      <c r="KRK10" s="64"/>
      <c r="KRT10" s="64"/>
      <c r="KRY10" s="218"/>
      <c r="KRZ10" s="64"/>
      <c r="KSA10" s="64"/>
      <c r="KSJ10" s="64"/>
      <c r="KSO10" s="218"/>
      <c r="KSP10" s="64"/>
      <c r="KSQ10" s="64"/>
      <c r="KSZ10" s="64"/>
      <c r="KTE10" s="218"/>
      <c r="KTF10" s="64"/>
      <c r="KTG10" s="64"/>
      <c r="KTP10" s="64"/>
      <c r="KTU10" s="218"/>
      <c r="KTV10" s="64"/>
      <c r="KTW10" s="64"/>
      <c r="KUF10" s="64"/>
      <c r="KUK10" s="218"/>
      <c r="KUL10" s="64"/>
      <c r="KUM10" s="64"/>
      <c r="KUV10" s="64"/>
      <c r="KVA10" s="218"/>
      <c r="KVB10" s="64"/>
      <c r="KVC10" s="64"/>
      <c r="KVL10" s="64"/>
      <c r="KVQ10" s="218"/>
      <c r="KVR10" s="64"/>
      <c r="KVS10" s="64"/>
      <c r="KWB10" s="64"/>
      <c r="KWG10" s="218"/>
      <c r="KWH10" s="64"/>
      <c r="KWI10" s="64"/>
      <c r="KWR10" s="64"/>
      <c r="KWW10" s="218"/>
      <c r="KWX10" s="64"/>
      <c r="KWY10" s="64"/>
      <c r="KXH10" s="64"/>
      <c r="KXM10" s="218"/>
      <c r="KXN10" s="64"/>
      <c r="KXO10" s="64"/>
      <c r="KXX10" s="64"/>
      <c r="KYC10" s="218"/>
      <c r="KYD10" s="64"/>
      <c r="KYE10" s="64"/>
      <c r="KYN10" s="64"/>
      <c r="KYS10" s="218"/>
      <c r="KYT10" s="64"/>
      <c r="KYU10" s="64"/>
      <c r="KZD10" s="64"/>
      <c r="KZI10" s="218"/>
      <c r="KZJ10" s="64"/>
      <c r="KZK10" s="64"/>
      <c r="KZT10" s="64"/>
      <c r="KZY10" s="218"/>
      <c r="KZZ10" s="64"/>
      <c r="LAA10" s="64"/>
      <c r="LAJ10" s="64"/>
      <c r="LAO10" s="218"/>
      <c r="LAP10" s="64"/>
      <c r="LAQ10" s="64"/>
      <c r="LAZ10" s="64"/>
      <c r="LBE10" s="218"/>
      <c r="LBF10" s="64"/>
      <c r="LBG10" s="64"/>
      <c r="LBP10" s="64"/>
      <c r="LBU10" s="218"/>
      <c r="LBV10" s="64"/>
      <c r="LBW10" s="64"/>
      <c r="LCF10" s="64"/>
      <c r="LCK10" s="218"/>
      <c r="LCL10" s="64"/>
      <c r="LCM10" s="64"/>
      <c r="LCV10" s="64"/>
      <c r="LDA10" s="218"/>
      <c r="LDB10" s="64"/>
      <c r="LDC10" s="64"/>
      <c r="LDL10" s="64"/>
      <c r="LDQ10" s="218"/>
      <c r="LDR10" s="64"/>
      <c r="LDS10" s="64"/>
      <c r="LEB10" s="64"/>
      <c r="LEG10" s="218"/>
      <c r="LEH10" s="64"/>
      <c r="LEI10" s="64"/>
      <c r="LER10" s="64"/>
      <c r="LEW10" s="218"/>
      <c r="LEX10" s="64"/>
      <c r="LEY10" s="64"/>
      <c r="LFH10" s="64"/>
      <c r="LFM10" s="218"/>
      <c r="LFN10" s="64"/>
      <c r="LFO10" s="64"/>
      <c r="LFX10" s="64"/>
      <c r="LGC10" s="218"/>
      <c r="LGD10" s="64"/>
      <c r="LGE10" s="64"/>
      <c r="LGN10" s="64"/>
      <c r="LGS10" s="218"/>
      <c r="LGT10" s="64"/>
      <c r="LGU10" s="64"/>
      <c r="LHD10" s="64"/>
      <c r="LHI10" s="218"/>
      <c r="LHJ10" s="64"/>
      <c r="LHK10" s="64"/>
      <c r="LHT10" s="64"/>
      <c r="LHY10" s="218"/>
      <c r="LHZ10" s="64"/>
      <c r="LIA10" s="64"/>
      <c r="LIJ10" s="64"/>
      <c r="LIO10" s="218"/>
      <c r="LIP10" s="64"/>
      <c r="LIQ10" s="64"/>
      <c r="LIZ10" s="64"/>
      <c r="LJE10" s="218"/>
      <c r="LJF10" s="64"/>
      <c r="LJG10" s="64"/>
      <c r="LJP10" s="64"/>
      <c r="LJU10" s="218"/>
      <c r="LJV10" s="64"/>
      <c r="LJW10" s="64"/>
      <c r="LKF10" s="64"/>
      <c r="LKK10" s="218"/>
      <c r="LKL10" s="64"/>
      <c r="LKM10" s="64"/>
      <c r="LKV10" s="64"/>
      <c r="LLA10" s="218"/>
      <c r="LLB10" s="64"/>
      <c r="LLC10" s="64"/>
      <c r="LLL10" s="64"/>
      <c r="LLQ10" s="218"/>
      <c r="LLR10" s="64"/>
      <c r="LLS10" s="64"/>
      <c r="LMB10" s="64"/>
      <c r="LMG10" s="218"/>
      <c r="LMH10" s="64"/>
      <c r="LMI10" s="64"/>
      <c r="LMR10" s="64"/>
      <c r="LMW10" s="218"/>
      <c r="LMX10" s="64"/>
      <c r="LMY10" s="64"/>
      <c r="LNH10" s="64"/>
      <c r="LNM10" s="218"/>
      <c r="LNN10" s="64"/>
      <c r="LNO10" s="64"/>
      <c r="LNX10" s="64"/>
      <c r="LOC10" s="218"/>
      <c r="LOD10" s="64"/>
      <c r="LOE10" s="64"/>
      <c r="LON10" s="64"/>
      <c r="LOS10" s="218"/>
      <c r="LOT10" s="64"/>
      <c r="LOU10" s="64"/>
      <c r="LPD10" s="64"/>
      <c r="LPI10" s="218"/>
      <c r="LPJ10" s="64"/>
      <c r="LPK10" s="64"/>
      <c r="LPT10" s="64"/>
      <c r="LPY10" s="218"/>
      <c r="LPZ10" s="64"/>
      <c r="LQA10" s="64"/>
      <c r="LQJ10" s="64"/>
      <c r="LQO10" s="218"/>
      <c r="LQP10" s="64"/>
      <c r="LQQ10" s="64"/>
      <c r="LQZ10" s="64"/>
      <c r="LRE10" s="218"/>
      <c r="LRF10" s="64"/>
      <c r="LRG10" s="64"/>
      <c r="LRP10" s="64"/>
      <c r="LRU10" s="218"/>
      <c r="LRV10" s="64"/>
      <c r="LRW10" s="64"/>
      <c r="LSF10" s="64"/>
      <c r="LSK10" s="218"/>
      <c r="LSL10" s="64"/>
      <c r="LSM10" s="64"/>
      <c r="LSV10" s="64"/>
      <c r="LTA10" s="218"/>
      <c r="LTB10" s="64"/>
      <c r="LTC10" s="64"/>
      <c r="LTL10" s="64"/>
      <c r="LTQ10" s="218"/>
      <c r="LTR10" s="64"/>
      <c r="LTS10" s="64"/>
      <c r="LUB10" s="64"/>
      <c r="LUG10" s="218"/>
      <c r="LUH10" s="64"/>
      <c r="LUI10" s="64"/>
      <c r="LUR10" s="64"/>
      <c r="LUW10" s="218"/>
      <c r="LUX10" s="64"/>
      <c r="LUY10" s="64"/>
      <c r="LVH10" s="64"/>
      <c r="LVM10" s="218"/>
      <c r="LVN10" s="64"/>
      <c r="LVO10" s="64"/>
      <c r="LVX10" s="64"/>
      <c r="LWC10" s="218"/>
      <c r="LWD10" s="64"/>
      <c r="LWE10" s="64"/>
      <c r="LWN10" s="64"/>
      <c r="LWS10" s="218"/>
      <c r="LWT10" s="64"/>
      <c r="LWU10" s="64"/>
      <c r="LXD10" s="64"/>
      <c r="LXI10" s="218"/>
      <c r="LXJ10" s="64"/>
      <c r="LXK10" s="64"/>
      <c r="LXT10" s="64"/>
      <c r="LXY10" s="218"/>
      <c r="LXZ10" s="64"/>
      <c r="LYA10" s="64"/>
      <c r="LYJ10" s="64"/>
      <c r="LYO10" s="218"/>
      <c r="LYP10" s="64"/>
      <c r="LYQ10" s="64"/>
      <c r="LYZ10" s="64"/>
      <c r="LZE10" s="218"/>
      <c r="LZF10" s="64"/>
      <c r="LZG10" s="64"/>
      <c r="LZP10" s="64"/>
      <c r="LZU10" s="218"/>
      <c r="LZV10" s="64"/>
      <c r="LZW10" s="64"/>
      <c r="MAF10" s="64"/>
      <c r="MAK10" s="218"/>
      <c r="MAL10" s="64"/>
      <c r="MAM10" s="64"/>
      <c r="MAV10" s="64"/>
      <c r="MBA10" s="218"/>
      <c r="MBB10" s="64"/>
      <c r="MBC10" s="64"/>
      <c r="MBL10" s="64"/>
      <c r="MBQ10" s="218"/>
      <c r="MBR10" s="64"/>
      <c r="MBS10" s="64"/>
      <c r="MCB10" s="64"/>
      <c r="MCG10" s="218"/>
      <c r="MCH10" s="64"/>
      <c r="MCI10" s="64"/>
      <c r="MCR10" s="64"/>
      <c r="MCW10" s="218"/>
      <c r="MCX10" s="64"/>
      <c r="MCY10" s="64"/>
      <c r="MDH10" s="64"/>
      <c r="MDM10" s="218"/>
      <c r="MDN10" s="64"/>
      <c r="MDO10" s="64"/>
      <c r="MDX10" s="64"/>
      <c r="MEC10" s="218"/>
      <c r="MED10" s="64"/>
      <c r="MEE10" s="64"/>
      <c r="MEN10" s="64"/>
      <c r="MES10" s="218"/>
      <c r="MET10" s="64"/>
      <c r="MEU10" s="64"/>
      <c r="MFD10" s="64"/>
      <c r="MFI10" s="218"/>
      <c r="MFJ10" s="64"/>
      <c r="MFK10" s="64"/>
      <c r="MFT10" s="64"/>
      <c r="MFY10" s="218"/>
      <c r="MFZ10" s="64"/>
      <c r="MGA10" s="64"/>
      <c r="MGJ10" s="64"/>
      <c r="MGO10" s="218"/>
      <c r="MGP10" s="64"/>
      <c r="MGQ10" s="64"/>
      <c r="MGZ10" s="64"/>
      <c r="MHE10" s="218"/>
      <c r="MHF10" s="64"/>
      <c r="MHG10" s="64"/>
      <c r="MHP10" s="64"/>
      <c r="MHU10" s="218"/>
      <c r="MHV10" s="64"/>
      <c r="MHW10" s="64"/>
      <c r="MIF10" s="64"/>
      <c r="MIK10" s="218"/>
      <c r="MIL10" s="64"/>
      <c r="MIM10" s="64"/>
      <c r="MIV10" s="64"/>
      <c r="MJA10" s="218"/>
      <c r="MJB10" s="64"/>
      <c r="MJC10" s="64"/>
      <c r="MJL10" s="64"/>
      <c r="MJQ10" s="218"/>
      <c r="MJR10" s="64"/>
      <c r="MJS10" s="64"/>
      <c r="MKB10" s="64"/>
      <c r="MKG10" s="218"/>
      <c r="MKH10" s="64"/>
      <c r="MKI10" s="64"/>
      <c r="MKR10" s="64"/>
      <c r="MKW10" s="218"/>
      <c r="MKX10" s="64"/>
      <c r="MKY10" s="64"/>
      <c r="MLH10" s="64"/>
      <c r="MLM10" s="218"/>
      <c r="MLN10" s="64"/>
      <c r="MLO10" s="64"/>
      <c r="MLX10" s="64"/>
      <c r="MMC10" s="218"/>
      <c r="MMD10" s="64"/>
      <c r="MME10" s="64"/>
      <c r="MMN10" s="64"/>
      <c r="MMS10" s="218"/>
      <c r="MMT10" s="64"/>
      <c r="MMU10" s="64"/>
      <c r="MND10" s="64"/>
      <c r="MNI10" s="218"/>
      <c r="MNJ10" s="64"/>
      <c r="MNK10" s="64"/>
      <c r="MNT10" s="64"/>
      <c r="MNY10" s="218"/>
      <c r="MNZ10" s="64"/>
      <c r="MOA10" s="64"/>
      <c r="MOJ10" s="64"/>
      <c r="MOO10" s="218"/>
      <c r="MOP10" s="64"/>
      <c r="MOQ10" s="64"/>
      <c r="MOZ10" s="64"/>
      <c r="MPE10" s="218"/>
      <c r="MPF10" s="64"/>
      <c r="MPG10" s="64"/>
      <c r="MPP10" s="64"/>
      <c r="MPU10" s="218"/>
      <c r="MPV10" s="64"/>
      <c r="MPW10" s="64"/>
      <c r="MQF10" s="64"/>
      <c r="MQK10" s="218"/>
      <c r="MQL10" s="64"/>
      <c r="MQM10" s="64"/>
      <c r="MQV10" s="64"/>
      <c r="MRA10" s="218"/>
      <c r="MRB10" s="64"/>
      <c r="MRC10" s="64"/>
      <c r="MRL10" s="64"/>
      <c r="MRQ10" s="218"/>
      <c r="MRR10" s="64"/>
      <c r="MRS10" s="64"/>
      <c r="MSB10" s="64"/>
      <c r="MSG10" s="218"/>
      <c r="MSH10" s="64"/>
      <c r="MSI10" s="64"/>
      <c r="MSR10" s="64"/>
      <c r="MSW10" s="218"/>
      <c r="MSX10" s="64"/>
      <c r="MSY10" s="64"/>
      <c r="MTH10" s="64"/>
      <c r="MTM10" s="218"/>
      <c r="MTN10" s="64"/>
      <c r="MTO10" s="64"/>
      <c r="MTX10" s="64"/>
      <c r="MUC10" s="218"/>
      <c r="MUD10" s="64"/>
      <c r="MUE10" s="64"/>
      <c r="MUN10" s="64"/>
      <c r="MUS10" s="218"/>
      <c r="MUT10" s="64"/>
      <c r="MUU10" s="64"/>
      <c r="MVD10" s="64"/>
      <c r="MVI10" s="218"/>
      <c r="MVJ10" s="64"/>
      <c r="MVK10" s="64"/>
      <c r="MVT10" s="64"/>
      <c r="MVY10" s="218"/>
      <c r="MVZ10" s="64"/>
      <c r="MWA10" s="64"/>
      <c r="MWJ10" s="64"/>
      <c r="MWO10" s="218"/>
      <c r="MWP10" s="64"/>
      <c r="MWQ10" s="64"/>
      <c r="MWZ10" s="64"/>
      <c r="MXE10" s="218"/>
      <c r="MXF10" s="64"/>
      <c r="MXG10" s="64"/>
      <c r="MXP10" s="64"/>
      <c r="MXU10" s="218"/>
      <c r="MXV10" s="64"/>
      <c r="MXW10" s="64"/>
      <c r="MYF10" s="64"/>
      <c r="MYK10" s="218"/>
      <c r="MYL10" s="64"/>
      <c r="MYM10" s="64"/>
      <c r="MYV10" s="64"/>
      <c r="MZA10" s="218"/>
      <c r="MZB10" s="64"/>
      <c r="MZC10" s="64"/>
      <c r="MZL10" s="64"/>
      <c r="MZQ10" s="218"/>
      <c r="MZR10" s="64"/>
      <c r="MZS10" s="64"/>
      <c r="NAB10" s="64"/>
      <c r="NAG10" s="218"/>
      <c r="NAH10" s="64"/>
      <c r="NAI10" s="64"/>
      <c r="NAR10" s="64"/>
      <c r="NAW10" s="218"/>
      <c r="NAX10" s="64"/>
      <c r="NAY10" s="64"/>
      <c r="NBH10" s="64"/>
      <c r="NBM10" s="218"/>
      <c r="NBN10" s="64"/>
      <c r="NBO10" s="64"/>
      <c r="NBX10" s="64"/>
      <c r="NCC10" s="218"/>
      <c r="NCD10" s="64"/>
      <c r="NCE10" s="64"/>
      <c r="NCN10" s="64"/>
      <c r="NCS10" s="218"/>
      <c r="NCT10" s="64"/>
      <c r="NCU10" s="64"/>
      <c r="NDD10" s="64"/>
      <c r="NDI10" s="218"/>
      <c r="NDJ10" s="64"/>
      <c r="NDK10" s="64"/>
      <c r="NDT10" s="64"/>
      <c r="NDY10" s="218"/>
      <c r="NDZ10" s="64"/>
      <c r="NEA10" s="64"/>
      <c r="NEJ10" s="64"/>
      <c r="NEO10" s="218"/>
      <c r="NEP10" s="64"/>
      <c r="NEQ10" s="64"/>
      <c r="NEZ10" s="64"/>
      <c r="NFE10" s="218"/>
      <c r="NFF10" s="64"/>
      <c r="NFG10" s="64"/>
      <c r="NFP10" s="64"/>
      <c r="NFU10" s="218"/>
      <c r="NFV10" s="64"/>
      <c r="NFW10" s="64"/>
      <c r="NGF10" s="64"/>
      <c r="NGK10" s="218"/>
      <c r="NGL10" s="64"/>
      <c r="NGM10" s="64"/>
      <c r="NGV10" s="64"/>
      <c r="NHA10" s="218"/>
      <c r="NHB10" s="64"/>
      <c r="NHC10" s="64"/>
      <c r="NHL10" s="64"/>
      <c r="NHQ10" s="218"/>
      <c r="NHR10" s="64"/>
      <c r="NHS10" s="64"/>
      <c r="NIB10" s="64"/>
      <c r="NIG10" s="218"/>
      <c r="NIH10" s="64"/>
      <c r="NII10" s="64"/>
      <c r="NIR10" s="64"/>
      <c r="NIW10" s="218"/>
      <c r="NIX10" s="64"/>
      <c r="NIY10" s="64"/>
      <c r="NJH10" s="64"/>
      <c r="NJM10" s="218"/>
      <c r="NJN10" s="64"/>
      <c r="NJO10" s="64"/>
      <c r="NJX10" s="64"/>
      <c r="NKC10" s="218"/>
      <c r="NKD10" s="64"/>
      <c r="NKE10" s="64"/>
      <c r="NKN10" s="64"/>
      <c r="NKS10" s="218"/>
      <c r="NKT10" s="64"/>
      <c r="NKU10" s="64"/>
      <c r="NLD10" s="64"/>
      <c r="NLI10" s="218"/>
      <c r="NLJ10" s="64"/>
      <c r="NLK10" s="64"/>
      <c r="NLT10" s="64"/>
      <c r="NLY10" s="218"/>
      <c r="NLZ10" s="64"/>
      <c r="NMA10" s="64"/>
      <c r="NMJ10" s="64"/>
      <c r="NMO10" s="218"/>
      <c r="NMP10" s="64"/>
      <c r="NMQ10" s="64"/>
      <c r="NMZ10" s="64"/>
      <c r="NNE10" s="218"/>
      <c r="NNF10" s="64"/>
      <c r="NNG10" s="64"/>
      <c r="NNP10" s="64"/>
      <c r="NNU10" s="218"/>
      <c r="NNV10" s="64"/>
      <c r="NNW10" s="64"/>
      <c r="NOF10" s="64"/>
      <c r="NOK10" s="218"/>
      <c r="NOL10" s="64"/>
      <c r="NOM10" s="64"/>
      <c r="NOV10" s="64"/>
      <c r="NPA10" s="218"/>
      <c r="NPB10" s="64"/>
      <c r="NPC10" s="64"/>
      <c r="NPL10" s="64"/>
      <c r="NPQ10" s="218"/>
      <c r="NPR10" s="64"/>
      <c r="NPS10" s="64"/>
      <c r="NQB10" s="64"/>
      <c r="NQG10" s="218"/>
      <c r="NQH10" s="64"/>
      <c r="NQI10" s="64"/>
      <c r="NQR10" s="64"/>
      <c r="NQW10" s="218"/>
      <c r="NQX10" s="64"/>
      <c r="NQY10" s="64"/>
      <c r="NRH10" s="64"/>
      <c r="NRM10" s="218"/>
      <c r="NRN10" s="64"/>
      <c r="NRO10" s="64"/>
      <c r="NRX10" s="64"/>
      <c r="NSC10" s="218"/>
      <c r="NSD10" s="64"/>
      <c r="NSE10" s="64"/>
      <c r="NSN10" s="64"/>
      <c r="NSS10" s="218"/>
      <c r="NST10" s="64"/>
      <c r="NSU10" s="64"/>
      <c r="NTD10" s="64"/>
      <c r="NTI10" s="218"/>
      <c r="NTJ10" s="64"/>
      <c r="NTK10" s="64"/>
      <c r="NTT10" s="64"/>
      <c r="NTY10" s="218"/>
      <c r="NTZ10" s="64"/>
      <c r="NUA10" s="64"/>
      <c r="NUJ10" s="64"/>
      <c r="NUO10" s="218"/>
      <c r="NUP10" s="64"/>
      <c r="NUQ10" s="64"/>
      <c r="NUZ10" s="64"/>
      <c r="NVE10" s="218"/>
      <c r="NVF10" s="64"/>
      <c r="NVG10" s="64"/>
      <c r="NVP10" s="64"/>
      <c r="NVU10" s="218"/>
      <c r="NVV10" s="64"/>
      <c r="NVW10" s="64"/>
      <c r="NWF10" s="64"/>
      <c r="NWK10" s="218"/>
      <c r="NWL10" s="64"/>
      <c r="NWM10" s="64"/>
      <c r="NWV10" s="64"/>
      <c r="NXA10" s="218"/>
      <c r="NXB10" s="64"/>
      <c r="NXC10" s="64"/>
      <c r="NXL10" s="64"/>
      <c r="NXQ10" s="218"/>
      <c r="NXR10" s="64"/>
      <c r="NXS10" s="64"/>
      <c r="NYB10" s="64"/>
      <c r="NYG10" s="218"/>
      <c r="NYH10" s="64"/>
      <c r="NYI10" s="64"/>
      <c r="NYR10" s="64"/>
      <c r="NYW10" s="218"/>
      <c r="NYX10" s="64"/>
      <c r="NYY10" s="64"/>
      <c r="NZH10" s="64"/>
      <c r="NZM10" s="218"/>
      <c r="NZN10" s="64"/>
      <c r="NZO10" s="64"/>
      <c r="NZX10" s="64"/>
      <c r="OAC10" s="218"/>
      <c r="OAD10" s="64"/>
      <c r="OAE10" s="64"/>
      <c r="OAN10" s="64"/>
      <c r="OAS10" s="218"/>
      <c r="OAT10" s="64"/>
      <c r="OAU10" s="64"/>
      <c r="OBD10" s="64"/>
      <c r="OBI10" s="218"/>
      <c r="OBJ10" s="64"/>
      <c r="OBK10" s="64"/>
      <c r="OBT10" s="64"/>
      <c r="OBY10" s="218"/>
      <c r="OBZ10" s="64"/>
      <c r="OCA10" s="64"/>
      <c r="OCJ10" s="64"/>
      <c r="OCO10" s="218"/>
      <c r="OCP10" s="64"/>
      <c r="OCQ10" s="64"/>
      <c r="OCZ10" s="64"/>
      <c r="ODE10" s="218"/>
      <c r="ODF10" s="64"/>
      <c r="ODG10" s="64"/>
      <c r="ODP10" s="64"/>
      <c r="ODU10" s="218"/>
      <c r="ODV10" s="64"/>
      <c r="ODW10" s="64"/>
      <c r="OEF10" s="64"/>
      <c r="OEK10" s="218"/>
      <c r="OEL10" s="64"/>
      <c r="OEM10" s="64"/>
      <c r="OEV10" s="64"/>
      <c r="OFA10" s="218"/>
      <c r="OFB10" s="64"/>
      <c r="OFC10" s="64"/>
      <c r="OFL10" s="64"/>
      <c r="OFQ10" s="218"/>
      <c r="OFR10" s="64"/>
      <c r="OFS10" s="64"/>
      <c r="OGB10" s="64"/>
      <c r="OGG10" s="218"/>
      <c r="OGH10" s="64"/>
      <c r="OGI10" s="64"/>
      <c r="OGR10" s="64"/>
      <c r="OGW10" s="218"/>
      <c r="OGX10" s="64"/>
      <c r="OGY10" s="64"/>
      <c r="OHH10" s="64"/>
      <c r="OHM10" s="218"/>
      <c r="OHN10" s="64"/>
      <c r="OHO10" s="64"/>
      <c r="OHX10" s="64"/>
      <c r="OIC10" s="218"/>
      <c r="OID10" s="64"/>
      <c r="OIE10" s="64"/>
      <c r="OIN10" s="64"/>
      <c r="OIS10" s="218"/>
      <c r="OIT10" s="64"/>
      <c r="OIU10" s="64"/>
      <c r="OJD10" s="64"/>
      <c r="OJI10" s="218"/>
      <c r="OJJ10" s="64"/>
      <c r="OJK10" s="64"/>
      <c r="OJT10" s="64"/>
      <c r="OJY10" s="218"/>
      <c r="OJZ10" s="64"/>
      <c r="OKA10" s="64"/>
      <c r="OKJ10" s="64"/>
      <c r="OKO10" s="218"/>
      <c r="OKP10" s="64"/>
      <c r="OKQ10" s="64"/>
      <c r="OKZ10" s="64"/>
      <c r="OLE10" s="218"/>
      <c r="OLF10" s="64"/>
      <c r="OLG10" s="64"/>
      <c r="OLP10" s="64"/>
      <c r="OLU10" s="218"/>
      <c r="OLV10" s="64"/>
      <c r="OLW10" s="64"/>
      <c r="OMF10" s="64"/>
      <c r="OMK10" s="218"/>
      <c r="OML10" s="64"/>
      <c r="OMM10" s="64"/>
      <c r="OMV10" s="64"/>
      <c r="ONA10" s="218"/>
      <c r="ONB10" s="64"/>
      <c r="ONC10" s="64"/>
      <c r="ONL10" s="64"/>
      <c r="ONQ10" s="218"/>
      <c r="ONR10" s="64"/>
      <c r="ONS10" s="64"/>
      <c r="OOB10" s="64"/>
      <c r="OOG10" s="218"/>
      <c r="OOH10" s="64"/>
      <c r="OOI10" s="64"/>
      <c r="OOR10" s="64"/>
      <c r="OOW10" s="218"/>
      <c r="OOX10" s="64"/>
      <c r="OOY10" s="64"/>
      <c r="OPH10" s="64"/>
      <c r="OPM10" s="218"/>
      <c r="OPN10" s="64"/>
      <c r="OPO10" s="64"/>
      <c r="OPX10" s="64"/>
      <c r="OQC10" s="218"/>
      <c r="OQD10" s="64"/>
      <c r="OQE10" s="64"/>
      <c r="OQN10" s="64"/>
      <c r="OQS10" s="218"/>
      <c r="OQT10" s="64"/>
      <c r="OQU10" s="64"/>
      <c r="ORD10" s="64"/>
      <c r="ORI10" s="218"/>
      <c r="ORJ10" s="64"/>
      <c r="ORK10" s="64"/>
      <c r="ORT10" s="64"/>
      <c r="ORY10" s="218"/>
      <c r="ORZ10" s="64"/>
      <c r="OSA10" s="64"/>
      <c r="OSJ10" s="64"/>
      <c r="OSO10" s="218"/>
      <c r="OSP10" s="64"/>
      <c r="OSQ10" s="64"/>
      <c r="OSZ10" s="64"/>
      <c r="OTE10" s="218"/>
      <c r="OTF10" s="64"/>
      <c r="OTG10" s="64"/>
      <c r="OTP10" s="64"/>
      <c r="OTU10" s="218"/>
      <c r="OTV10" s="64"/>
      <c r="OTW10" s="64"/>
      <c r="OUF10" s="64"/>
      <c r="OUK10" s="218"/>
      <c r="OUL10" s="64"/>
      <c r="OUM10" s="64"/>
      <c r="OUV10" s="64"/>
      <c r="OVA10" s="218"/>
      <c r="OVB10" s="64"/>
      <c r="OVC10" s="64"/>
      <c r="OVL10" s="64"/>
      <c r="OVQ10" s="218"/>
      <c r="OVR10" s="64"/>
      <c r="OVS10" s="64"/>
      <c r="OWB10" s="64"/>
      <c r="OWG10" s="218"/>
      <c r="OWH10" s="64"/>
      <c r="OWI10" s="64"/>
      <c r="OWR10" s="64"/>
      <c r="OWW10" s="218"/>
      <c r="OWX10" s="64"/>
      <c r="OWY10" s="64"/>
      <c r="OXH10" s="64"/>
      <c r="OXM10" s="218"/>
      <c r="OXN10" s="64"/>
      <c r="OXO10" s="64"/>
      <c r="OXX10" s="64"/>
      <c r="OYC10" s="218"/>
      <c r="OYD10" s="64"/>
      <c r="OYE10" s="64"/>
      <c r="OYN10" s="64"/>
      <c r="OYS10" s="218"/>
      <c r="OYT10" s="64"/>
      <c r="OYU10" s="64"/>
      <c r="OZD10" s="64"/>
      <c r="OZI10" s="218"/>
      <c r="OZJ10" s="64"/>
      <c r="OZK10" s="64"/>
      <c r="OZT10" s="64"/>
      <c r="OZY10" s="218"/>
      <c r="OZZ10" s="64"/>
      <c r="PAA10" s="64"/>
      <c r="PAJ10" s="64"/>
      <c r="PAO10" s="218"/>
      <c r="PAP10" s="64"/>
      <c r="PAQ10" s="64"/>
      <c r="PAZ10" s="64"/>
      <c r="PBE10" s="218"/>
      <c r="PBF10" s="64"/>
      <c r="PBG10" s="64"/>
      <c r="PBP10" s="64"/>
      <c r="PBU10" s="218"/>
      <c r="PBV10" s="64"/>
      <c r="PBW10" s="64"/>
      <c r="PCF10" s="64"/>
      <c r="PCK10" s="218"/>
      <c r="PCL10" s="64"/>
      <c r="PCM10" s="64"/>
      <c r="PCV10" s="64"/>
      <c r="PDA10" s="218"/>
      <c r="PDB10" s="64"/>
      <c r="PDC10" s="64"/>
      <c r="PDL10" s="64"/>
      <c r="PDQ10" s="218"/>
      <c r="PDR10" s="64"/>
      <c r="PDS10" s="64"/>
      <c r="PEB10" s="64"/>
      <c r="PEG10" s="218"/>
      <c r="PEH10" s="64"/>
      <c r="PEI10" s="64"/>
      <c r="PER10" s="64"/>
      <c r="PEW10" s="218"/>
      <c r="PEX10" s="64"/>
      <c r="PEY10" s="64"/>
      <c r="PFH10" s="64"/>
      <c r="PFM10" s="218"/>
      <c r="PFN10" s="64"/>
      <c r="PFO10" s="64"/>
      <c r="PFX10" s="64"/>
      <c r="PGC10" s="218"/>
      <c r="PGD10" s="64"/>
      <c r="PGE10" s="64"/>
      <c r="PGN10" s="64"/>
      <c r="PGS10" s="218"/>
      <c r="PGT10" s="64"/>
      <c r="PGU10" s="64"/>
      <c r="PHD10" s="64"/>
      <c r="PHI10" s="218"/>
      <c r="PHJ10" s="64"/>
      <c r="PHK10" s="64"/>
      <c r="PHT10" s="64"/>
      <c r="PHY10" s="218"/>
      <c r="PHZ10" s="64"/>
      <c r="PIA10" s="64"/>
      <c r="PIJ10" s="64"/>
      <c r="PIO10" s="218"/>
      <c r="PIP10" s="64"/>
      <c r="PIQ10" s="64"/>
      <c r="PIZ10" s="64"/>
      <c r="PJE10" s="218"/>
      <c r="PJF10" s="64"/>
      <c r="PJG10" s="64"/>
      <c r="PJP10" s="64"/>
      <c r="PJU10" s="218"/>
      <c r="PJV10" s="64"/>
      <c r="PJW10" s="64"/>
      <c r="PKF10" s="64"/>
      <c r="PKK10" s="218"/>
      <c r="PKL10" s="64"/>
      <c r="PKM10" s="64"/>
      <c r="PKV10" s="64"/>
      <c r="PLA10" s="218"/>
      <c r="PLB10" s="64"/>
      <c r="PLC10" s="64"/>
      <c r="PLL10" s="64"/>
      <c r="PLQ10" s="218"/>
      <c r="PLR10" s="64"/>
      <c r="PLS10" s="64"/>
      <c r="PMB10" s="64"/>
      <c r="PMG10" s="218"/>
      <c r="PMH10" s="64"/>
      <c r="PMI10" s="64"/>
      <c r="PMR10" s="64"/>
      <c r="PMW10" s="218"/>
      <c r="PMX10" s="64"/>
      <c r="PMY10" s="64"/>
      <c r="PNH10" s="64"/>
      <c r="PNM10" s="218"/>
      <c r="PNN10" s="64"/>
      <c r="PNO10" s="64"/>
      <c r="PNX10" s="64"/>
      <c r="POC10" s="218"/>
      <c r="POD10" s="64"/>
      <c r="POE10" s="64"/>
      <c r="PON10" s="64"/>
      <c r="POS10" s="218"/>
      <c r="POT10" s="64"/>
      <c r="POU10" s="64"/>
      <c r="PPD10" s="64"/>
      <c r="PPI10" s="218"/>
      <c r="PPJ10" s="64"/>
      <c r="PPK10" s="64"/>
      <c r="PPT10" s="64"/>
      <c r="PPY10" s="218"/>
      <c r="PPZ10" s="64"/>
      <c r="PQA10" s="64"/>
      <c r="PQJ10" s="64"/>
      <c r="PQO10" s="218"/>
      <c r="PQP10" s="64"/>
      <c r="PQQ10" s="64"/>
      <c r="PQZ10" s="64"/>
      <c r="PRE10" s="218"/>
      <c r="PRF10" s="64"/>
      <c r="PRG10" s="64"/>
      <c r="PRP10" s="64"/>
      <c r="PRU10" s="218"/>
      <c r="PRV10" s="64"/>
      <c r="PRW10" s="64"/>
      <c r="PSF10" s="64"/>
      <c r="PSK10" s="218"/>
      <c r="PSL10" s="64"/>
      <c r="PSM10" s="64"/>
      <c r="PSV10" s="64"/>
      <c r="PTA10" s="218"/>
      <c r="PTB10" s="64"/>
      <c r="PTC10" s="64"/>
      <c r="PTL10" s="64"/>
      <c r="PTQ10" s="218"/>
      <c r="PTR10" s="64"/>
      <c r="PTS10" s="64"/>
      <c r="PUB10" s="64"/>
      <c r="PUG10" s="218"/>
      <c r="PUH10" s="64"/>
      <c r="PUI10" s="64"/>
      <c r="PUR10" s="64"/>
      <c r="PUW10" s="218"/>
      <c r="PUX10" s="64"/>
      <c r="PUY10" s="64"/>
      <c r="PVH10" s="64"/>
      <c r="PVM10" s="218"/>
      <c r="PVN10" s="64"/>
      <c r="PVO10" s="64"/>
      <c r="PVX10" s="64"/>
      <c r="PWC10" s="218"/>
      <c r="PWD10" s="64"/>
      <c r="PWE10" s="64"/>
      <c r="PWN10" s="64"/>
      <c r="PWS10" s="218"/>
      <c r="PWT10" s="64"/>
      <c r="PWU10" s="64"/>
      <c r="PXD10" s="64"/>
      <c r="PXI10" s="218"/>
      <c r="PXJ10" s="64"/>
      <c r="PXK10" s="64"/>
      <c r="PXT10" s="64"/>
      <c r="PXY10" s="218"/>
      <c r="PXZ10" s="64"/>
      <c r="PYA10" s="64"/>
      <c r="PYJ10" s="64"/>
      <c r="PYO10" s="218"/>
      <c r="PYP10" s="64"/>
      <c r="PYQ10" s="64"/>
      <c r="PYZ10" s="64"/>
      <c r="PZE10" s="218"/>
      <c r="PZF10" s="64"/>
      <c r="PZG10" s="64"/>
      <c r="PZP10" s="64"/>
      <c r="PZU10" s="218"/>
      <c r="PZV10" s="64"/>
      <c r="PZW10" s="64"/>
      <c r="QAF10" s="64"/>
      <c r="QAK10" s="218"/>
      <c r="QAL10" s="64"/>
      <c r="QAM10" s="64"/>
      <c r="QAV10" s="64"/>
      <c r="QBA10" s="218"/>
      <c r="QBB10" s="64"/>
      <c r="QBC10" s="64"/>
      <c r="QBL10" s="64"/>
      <c r="QBQ10" s="218"/>
      <c r="QBR10" s="64"/>
      <c r="QBS10" s="64"/>
      <c r="QCB10" s="64"/>
      <c r="QCG10" s="218"/>
      <c r="QCH10" s="64"/>
      <c r="QCI10" s="64"/>
      <c r="QCR10" s="64"/>
      <c r="QCW10" s="218"/>
      <c r="QCX10" s="64"/>
      <c r="QCY10" s="64"/>
      <c r="QDH10" s="64"/>
      <c r="QDM10" s="218"/>
      <c r="QDN10" s="64"/>
      <c r="QDO10" s="64"/>
      <c r="QDX10" s="64"/>
      <c r="QEC10" s="218"/>
      <c r="QED10" s="64"/>
      <c r="QEE10" s="64"/>
      <c r="QEN10" s="64"/>
      <c r="QES10" s="218"/>
      <c r="QET10" s="64"/>
      <c r="QEU10" s="64"/>
      <c r="QFD10" s="64"/>
      <c r="QFI10" s="218"/>
      <c r="QFJ10" s="64"/>
      <c r="QFK10" s="64"/>
      <c r="QFT10" s="64"/>
      <c r="QFY10" s="218"/>
      <c r="QFZ10" s="64"/>
      <c r="QGA10" s="64"/>
      <c r="QGJ10" s="64"/>
      <c r="QGO10" s="218"/>
      <c r="QGP10" s="64"/>
      <c r="QGQ10" s="64"/>
      <c r="QGZ10" s="64"/>
      <c r="QHE10" s="218"/>
      <c r="QHF10" s="64"/>
      <c r="QHG10" s="64"/>
      <c r="QHP10" s="64"/>
      <c r="QHU10" s="218"/>
      <c r="QHV10" s="64"/>
      <c r="QHW10" s="64"/>
      <c r="QIF10" s="64"/>
      <c r="QIK10" s="218"/>
      <c r="QIL10" s="64"/>
      <c r="QIM10" s="64"/>
      <c r="QIV10" s="64"/>
      <c r="QJA10" s="218"/>
      <c r="QJB10" s="64"/>
      <c r="QJC10" s="64"/>
      <c r="QJL10" s="64"/>
      <c r="QJQ10" s="218"/>
      <c r="QJR10" s="64"/>
      <c r="QJS10" s="64"/>
      <c r="QKB10" s="64"/>
      <c r="QKG10" s="218"/>
      <c r="QKH10" s="64"/>
      <c r="QKI10" s="64"/>
      <c r="QKR10" s="64"/>
      <c r="QKW10" s="218"/>
      <c r="QKX10" s="64"/>
      <c r="QKY10" s="64"/>
      <c r="QLH10" s="64"/>
      <c r="QLM10" s="218"/>
      <c r="QLN10" s="64"/>
      <c r="QLO10" s="64"/>
      <c r="QLX10" s="64"/>
      <c r="QMC10" s="218"/>
      <c r="QMD10" s="64"/>
      <c r="QME10" s="64"/>
      <c r="QMN10" s="64"/>
      <c r="QMS10" s="218"/>
      <c r="QMT10" s="64"/>
      <c r="QMU10" s="64"/>
      <c r="QND10" s="64"/>
      <c r="QNI10" s="218"/>
      <c r="QNJ10" s="64"/>
      <c r="QNK10" s="64"/>
      <c r="QNT10" s="64"/>
      <c r="QNY10" s="218"/>
      <c r="QNZ10" s="64"/>
      <c r="QOA10" s="64"/>
      <c r="QOJ10" s="64"/>
      <c r="QOO10" s="218"/>
      <c r="QOP10" s="64"/>
      <c r="QOQ10" s="64"/>
      <c r="QOZ10" s="64"/>
      <c r="QPE10" s="218"/>
      <c r="QPF10" s="64"/>
      <c r="QPG10" s="64"/>
      <c r="QPP10" s="64"/>
      <c r="QPU10" s="218"/>
      <c r="QPV10" s="64"/>
      <c r="QPW10" s="64"/>
      <c r="QQF10" s="64"/>
      <c r="QQK10" s="218"/>
      <c r="QQL10" s="64"/>
      <c r="QQM10" s="64"/>
      <c r="QQV10" s="64"/>
      <c r="QRA10" s="218"/>
      <c r="QRB10" s="64"/>
      <c r="QRC10" s="64"/>
      <c r="QRL10" s="64"/>
      <c r="QRQ10" s="218"/>
      <c r="QRR10" s="64"/>
      <c r="QRS10" s="64"/>
      <c r="QSB10" s="64"/>
      <c r="QSG10" s="218"/>
      <c r="QSH10" s="64"/>
      <c r="QSI10" s="64"/>
      <c r="QSR10" s="64"/>
      <c r="QSW10" s="218"/>
      <c r="QSX10" s="64"/>
      <c r="QSY10" s="64"/>
      <c r="QTH10" s="64"/>
      <c r="QTM10" s="218"/>
      <c r="QTN10" s="64"/>
      <c r="QTO10" s="64"/>
      <c r="QTX10" s="64"/>
      <c r="QUC10" s="218"/>
      <c r="QUD10" s="64"/>
      <c r="QUE10" s="64"/>
      <c r="QUN10" s="64"/>
      <c r="QUS10" s="218"/>
      <c r="QUT10" s="64"/>
      <c r="QUU10" s="64"/>
      <c r="QVD10" s="64"/>
      <c r="QVI10" s="218"/>
      <c r="QVJ10" s="64"/>
      <c r="QVK10" s="64"/>
      <c r="QVT10" s="64"/>
      <c r="QVY10" s="218"/>
      <c r="QVZ10" s="64"/>
      <c r="QWA10" s="64"/>
      <c r="QWJ10" s="64"/>
      <c r="QWO10" s="218"/>
      <c r="QWP10" s="64"/>
      <c r="QWQ10" s="64"/>
      <c r="QWZ10" s="64"/>
      <c r="QXE10" s="218"/>
      <c r="QXF10" s="64"/>
      <c r="QXG10" s="64"/>
      <c r="QXP10" s="64"/>
      <c r="QXU10" s="218"/>
      <c r="QXV10" s="64"/>
      <c r="QXW10" s="64"/>
      <c r="QYF10" s="64"/>
      <c r="QYK10" s="218"/>
      <c r="QYL10" s="64"/>
      <c r="QYM10" s="64"/>
      <c r="QYV10" s="64"/>
      <c r="QZA10" s="218"/>
      <c r="QZB10" s="64"/>
      <c r="QZC10" s="64"/>
      <c r="QZL10" s="64"/>
      <c r="QZQ10" s="218"/>
      <c r="QZR10" s="64"/>
      <c r="QZS10" s="64"/>
      <c r="RAB10" s="64"/>
      <c r="RAG10" s="218"/>
      <c r="RAH10" s="64"/>
      <c r="RAI10" s="64"/>
      <c r="RAR10" s="64"/>
      <c r="RAW10" s="218"/>
      <c r="RAX10" s="64"/>
      <c r="RAY10" s="64"/>
      <c r="RBH10" s="64"/>
      <c r="RBM10" s="218"/>
      <c r="RBN10" s="64"/>
      <c r="RBO10" s="64"/>
      <c r="RBX10" s="64"/>
      <c r="RCC10" s="218"/>
      <c r="RCD10" s="64"/>
      <c r="RCE10" s="64"/>
      <c r="RCN10" s="64"/>
      <c r="RCS10" s="218"/>
      <c r="RCT10" s="64"/>
      <c r="RCU10" s="64"/>
      <c r="RDD10" s="64"/>
      <c r="RDI10" s="218"/>
      <c r="RDJ10" s="64"/>
      <c r="RDK10" s="64"/>
      <c r="RDT10" s="64"/>
      <c r="RDY10" s="218"/>
      <c r="RDZ10" s="64"/>
      <c r="REA10" s="64"/>
      <c r="REJ10" s="64"/>
      <c r="REO10" s="218"/>
      <c r="REP10" s="64"/>
      <c r="REQ10" s="64"/>
      <c r="REZ10" s="64"/>
      <c r="RFE10" s="218"/>
      <c r="RFF10" s="64"/>
      <c r="RFG10" s="64"/>
      <c r="RFP10" s="64"/>
      <c r="RFU10" s="218"/>
      <c r="RFV10" s="64"/>
      <c r="RFW10" s="64"/>
      <c r="RGF10" s="64"/>
      <c r="RGK10" s="218"/>
      <c r="RGL10" s="64"/>
      <c r="RGM10" s="64"/>
      <c r="RGV10" s="64"/>
      <c r="RHA10" s="218"/>
      <c r="RHB10" s="64"/>
      <c r="RHC10" s="64"/>
      <c r="RHL10" s="64"/>
      <c r="RHQ10" s="218"/>
      <c r="RHR10" s="64"/>
      <c r="RHS10" s="64"/>
      <c r="RIB10" s="64"/>
      <c r="RIG10" s="218"/>
      <c r="RIH10" s="64"/>
      <c r="RII10" s="64"/>
      <c r="RIR10" s="64"/>
      <c r="RIW10" s="218"/>
      <c r="RIX10" s="64"/>
      <c r="RIY10" s="64"/>
      <c r="RJH10" s="64"/>
      <c r="RJM10" s="218"/>
      <c r="RJN10" s="64"/>
      <c r="RJO10" s="64"/>
      <c r="RJX10" s="64"/>
      <c r="RKC10" s="218"/>
      <c r="RKD10" s="64"/>
      <c r="RKE10" s="64"/>
      <c r="RKN10" s="64"/>
      <c r="RKS10" s="218"/>
      <c r="RKT10" s="64"/>
      <c r="RKU10" s="64"/>
      <c r="RLD10" s="64"/>
      <c r="RLI10" s="218"/>
      <c r="RLJ10" s="64"/>
      <c r="RLK10" s="64"/>
      <c r="RLT10" s="64"/>
      <c r="RLY10" s="218"/>
      <c r="RLZ10" s="64"/>
      <c r="RMA10" s="64"/>
      <c r="RMJ10" s="64"/>
      <c r="RMO10" s="218"/>
      <c r="RMP10" s="64"/>
      <c r="RMQ10" s="64"/>
      <c r="RMZ10" s="64"/>
      <c r="RNE10" s="218"/>
      <c r="RNF10" s="64"/>
      <c r="RNG10" s="64"/>
      <c r="RNP10" s="64"/>
      <c r="RNU10" s="218"/>
      <c r="RNV10" s="64"/>
      <c r="RNW10" s="64"/>
      <c r="ROF10" s="64"/>
      <c r="ROK10" s="218"/>
      <c r="ROL10" s="64"/>
      <c r="ROM10" s="64"/>
      <c r="ROV10" s="64"/>
      <c r="RPA10" s="218"/>
      <c r="RPB10" s="64"/>
      <c r="RPC10" s="64"/>
      <c r="RPL10" s="64"/>
      <c r="RPQ10" s="218"/>
      <c r="RPR10" s="64"/>
      <c r="RPS10" s="64"/>
      <c r="RQB10" s="64"/>
      <c r="RQG10" s="218"/>
      <c r="RQH10" s="64"/>
      <c r="RQI10" s="64"/>
      <c r="RQR10" s="64"/>
      <c r="RQW10" s="218"/>
      <c r="RQX10" s="64"/>
      <c r="RQY10" s="64"/>
      <c r="RRH10" s="64"/>
      <c r="RRM10" s="218"/>
      <c r="RRN10" s="64"/>
      <c r="RRO10" s="64"/>
      <c r="RRX10" s="64"/>
      <c r="RSC10" s="218"/>
      <c r="RSD10" s="64"/>
      <c r="RSE10" s="64"/>
      <c r="RSN10" s="64"/>
      <c r="RSS10" s="218"/>
      <c r="RST10" s="64"/>
      <c r="RSU10" s="64"/>
      <c r="RTD10" s="64"/>
      <c r="RTI10" s="218"/>
      <c r="RTJ10" s="64"/>
      <c r="RTK10" s="64"/>
      <c r="RTT10" s="64"/>
      <c r="RTY10" s="218"/>
      <c r="RTZ10" s="64"/>
      <c r="RUA10" s="64"/>
      <c r="RUJ10" s="64"/>
      <c r="RUO10" s="218"/>
      <c r="RUP10" s="64"/>
      <c r="RUQ10" s="64"/>
      <c r="RUZ10" s="64"/>
      <c r="RVE10" s="218"/>
      <c r="RVF10" s="64"/>
      <c r="RVG10" s="64"/>
      <c r="RVP10" s="64"/>
      <c r="RVU10" s="218"/>
      <c r="RVV10" s="64"/>
      <c r="RVW10" s="64"/>
      <c r="RWF10" s="64"/>
      <c r="RWK10" s="218"/>
      <c r="RWL10" s="64"/>
      <c r="RWM10" s="64"/>
      <c r="RWV10" s="64"/>
      <c r="RXA10" s="218"/>
      <c r="RXB10" s="64"/>
      <c r="RXC10" s="64"/>
      <c r="RXL10" s="64"/>
      <c r="RXQ10" s="218"/>
      <c r="RXR10" s="64"/>
      <c r="RXS10" s="64"/>
      <c r="RYB10" s="64"/>
      <c r="RYG10" s="218"/>
      <c r="RYH10" s="64"/>
      <c r="RYI10" s="64"/>
      <c r="RYR10" s="64"/>
      <c r="RYW10" s="218"/>
      <c r="RYX10" s="64"/>
      <c r="RYY10" s="64"/>
      <c r="RZH10" s="64"/>
      <c r="RZM10" s="218"/>
      <c r="RZN10" s="64"/>
      <c r="RZO10" s="64"/>
      <c r="RZX10" s="64"/>
      <c r="SAC10" s="218"/>
      <c r="SAD10" s="64"/>
      <c r="SAE10" s="64"/>
      <c r="SAN10" s="64"/>
      <c r="SAS10" s="218"/>
      <c r="SAT10" s="64"/>
      <c r="SAU10" s="64"/>
      <c r="SBD10" s="64"/>
      <c r="SBI10" s="218"/>
      <c r="SBJ10" s="64"/>
      <c r="SBK10" s="64"/>
      <c r="SBT10" s="64"/>
      <c r="SBY10" s="218"/>
      <c r="SBZ10" s="64"/>
      <c r="SCA10" s="64"/>
      <c r="SCJ10" s="64"/>
      <c r="SCO10" s="218"/>
      <c r="SCP10" s="64"/>
      <c r="SCQ10" s="64"/>
      <c r="SCZ10" s="64"/>
      <c r="SDE10" s="218"/>
      <c r="SDF10" s="64"/>
      <c r="SDG10" s="64"/>
      <c r="SDP10" s="64"/>
      <c r="SDU10" s="218"/>
      <c r="SDV10" s="64"/>
      <c r="SDW10" s="64"/>
      <c r="SEF10" s="64"/>
      <c r="SEK10" s="218"/>
      <c r="SEL10" s="64"/>
      <c r="SEM10" s="64"/>
      <c r="SEV10" s="64"/>
      <c r="SFA10" s="218"/>
      <c r="SFB10" s="64"/>
      <c r="SFC10" s="64"/>
      <c r="SFL10" s="64"/>
      <c r="SFQ10" s="218"/>
      <c r="SFR10" s="64"/>
      <c r="SFS10" s="64"/>
      <c r="SGB10" s="64"/>
      <c r="SGG10" s="218"/>
      <c r="SGH10" s="64"/>
      <c r="SGI10" s="64"/>
      <c r="SGR10" s="64"/>
      <c r="SGW10" s="218"/>
      <c r="SGX10" s="64"/>
      <c r="SGY10" s="64"/>
      <c r="SHH10" s="64"/>
      <c r="SHM10" s="218"/>
      <c r="SHN10" s="64"/>
      <c r="SHO10" s="64"/>
      <c r="SHX10" s="64"/>
      <c r="SIC10" s="218"/>
      <c r="SID10" s="64"/>
      <c r="SIE10" s="64"/>
      <c r="SIN10" s="64"/>
      <c r="SIS10" s="218"/>
      <c r="SIT10" s="64"/>
      <c r="SIU10" s="64"/>
      <c r="SJD10" s="64"/>
      <c r="SJI10" s="218"/>
      <c r="SJJ10" s="64"/>
      <c r="SJK10" s="64"/>
      <c r="SJT10" s="64"/>
      <c r="SJY10" s="218"/>
      <c r="SJZ10" s="64"/>
      <c r="SKA10" s="64"/>
      <c r="SKJ10" s="64"/>
      <c r="SKO10" s="218"/>
      <c r="SKP10" s="64"/>
      <c r="SKQ10" s="64"/>
      <c r="SKZ10" s="64"/>
      <c r="SLE10" s="218"/>
      <c r="SLF10" s="64"/>
      <c r="SLG10" s="64"/>
      <c r="SLP10" s="64"/>
      <c r="SLU10" s="218"/>
      <c r="SLV10" s="64"/>
      <c r="SLW10" s="64"/>
      <c r="SMF10" s="64"/>
      <c r="SMK10" s="218"/>
      <c r="SML10" s="64"/>
      <c r="SMM10" s="64"/>
      <c r="SMV10" s="64"/>
      <c r="SNA10" s="218"/>
      <c r="SNB10" s="64"/>
      <c r="SNC10" s="64"/>
      <c r="SNL10" s="64"/>
      <c r="SNQ10" s="218"/>
      <c r="SNR10" s="64"/>
      <c r="SNS10" s="64"/>
      <c r="SOB10" s="64"/>
      <c r="SOG10" s="218"/>
      <c r="SOH10" s="64"/>
      <c r="SOI10" s="64"/>
      <c r="SOR10" s="64"/>
      <c r="SOW10" s="218"/>
      <c r="SOX10" s="64"/>
      <c r="SOY10" s="64"/>
      <c r="SPH10" s="64"/>
      <c r="SPM10" s="218"/>
      <c r="SPN10" s="64"/>
      <c r="SPO10" s="64"/>
      <c r="SPX10" s="64"/>
      <c r="SQC10" s="218"/>
      <c r="SQD10" s="64"/>
      <c r="SQE10" s="64"/>
      <c r="SQN10" s="64"/>
      <c r="SQS10" s="218"/>
      <c r="SQT10" s="64"/>
      <c r="SQU10" s="64"/>
      <c r="SRD10" s="64"/>
      <c r="SRI10" s="218"/>
      <c r="SRJ10" s="64"/>
      <c r="SRK10" s="64"/>
      <c r="SRT10" s="64"/>
      <c r="SRY10" s="218"/>
      <c r="SRZ10" s="64"/>
      <c r="SSA10" s="64"/>
      <c r="SSJ10" s="64"/>
      <c r="SSO10" s="218"/>
      <c r="SSP10" s="64"/>
      <c r="SSQ10" s="64"/>
      <c r="SSZ10" s="64"/>
      <c r="STE10" s="218"/>
      <c r="STF10" s="64"/>
      <c r="STG10" s="64"/>
      <c r="STP10" s="64"/>
      <c r="STU10" s="218"/>
      <c r="STV10" s="64"/>
      <c r="STW10" s="64"/>
      <c r="SUF10" s="64"/>
      <c r="SUK10" s="218"/>
      <c r="SUL10" s="64"/>
      <c r="SUM10" s="64"/>
      <c r="SUV10" s="64"/>
      <c r="SVA10" s="218"/>
      <c r="SVB10" s="64"/>
      <c r="SVC10" s="64"/>
      <c r="SVL10" s="64"/>
      <c r="SVQ10" s="218"/>
      <c r="SVR10" s="64"/>
      <c r="SVS10" s="64"/>
      <c r="SWB10" s="64"/>
      <c r="SWG10" s="218"/>
      <c r="SWH10" s="64"/>
      <c r="SWI10" s="64"/>
      <c r="SWR10" s="64"/>
      <c r="SWW10" s="218"/>
      <c r="SWX10" s="64"/>
      <c r="SWY10" s="64"/>
      <c r="SXH10" s="64"/>
      <c r="SXM10" s="218"/>
      <c r="SXN10" s="64"/>
      <c r="SXO10" s="64"/>
      <c r="SXX10" s="64"/>
      <c r="SYC10" s="218"/>
      <c r="SYD10" s="64"/>
      <c r="SYE10" s="64"/>
      <c r="SYN10" s="64"/>
      <c r="SYS10" s="218"/>
      <c r="SYT10" s="64"/>
      <c r="SYU10" s="64"/>
      <c r="SZD10" s="64"/>
      <c r="SZI10" s="218"/>
      <c r="SZJ10" s="64"/>
      <c r="SZK10" s="64"/>
      <c r="SZT10" s="64"/>
      <c r="SZY10" s="218"/>
      <c r="SZZ10" s="64"/>
      <c r="TAA10" s="64"/>
      <c r="TAJ10" s="64"/>
      <c r="TAO10" s="218"/>
      <c r="TAP10" s="64"/>
      <c r="TAQ10" s="64"/>
      <c r="TAZ10" s="64"/>
      <c r="TBE10" s="218"/>
      <c r="TBF10" s="64"/>
      <c r="TBG10" s="64"/>
      <c r="TBP10" s="64"/>
      <c r="TBU10" s="218"/>
      <c r="TBV10" s="64"/>
      <c r="TBW10" s="64"/>
      <c r="TCF10" s="64"/>
      <c r="TCK10" s="218"/>
      <c r="TCL10" s="64"/>
      <c r="TCM10" s="64"/>
      <c r="TCV10" s="64"/>
      <c r="TDA10" s="218"/>
      <c r="TDB10" s="64"/>
      <c r="TDC10" s="64"/>
      <c r="TDL10" s="64"/>
      <c r="TDQ10" s="218"/>
      <c r="TDR10" s="64"/>
      <c r="TDS10" s="64"/>
      <c r="TEB10" s="64"/>
      <c r="TEG10" s="218"/>
      <c r="TEH10" s="64"/>
      <c r="TEI10" s="64"/>
      <c r="TER10" s="64"/>
      <c r="TEW10" s="218"/>
      <c r="TEX10" s="64"/>
      <c r="TEY10" s="64"/>
      <c r="TFH10" s="64"/>
      <c r="TFM10" s="218"/>
      <c r="TFN10" s="64"/>
      <c r="TFO10" s="64"/>
      <c r="TFX10" s="64"/>
      <c r="TGC10" s="218"/>
      <c r="TGD10" s="64"/>
      <c r="TGE10" s="64"/>
      <c r="TGN10" s="64"/>
      <c r="TGS10" s="218"/>
      <c r="TGT10" s="64"/>
      <c r="TGU10" s="64"/>
      <c r="THD10" s="64"/>
      <c r="THI10" s="218"/>
      <c r="THJ10" s="64"/>
      <c r="THK10" s="64"/>
      <c r="THT10" s="64"/>
      <c r="THY10" s="218"/>
      <c r="THZ10" s="64"/>
      <c r="TIA10" s="64"/>
      <c r="TIJ10" s="64"/>
      <c r="TIO10" s="218"/>
      <c r="TIP10" s="64"/>
      <c r="TIQ10" s="64"/>
      <c r="TIZ10" s="64"/>
      <c r="TJE10" s="218"/>
      <c r="TJF10" s="64"/>
      <c r="TJG10" s="64"/>
      <c r="TJP10" s="64"/>
      <c r="TJU10" s="218"/>
      <c r="TJV10" s="64"/>
      <c r="TJW10" s="64"/>
      <c r="TKF10" s="64"/>
      <c r="TKK10" s="218"/>
      <c r="TKL10" s="64"/>
      <c r="TKM10" s="64"/>
      <c r="TKV10" s="64"/>
      <c r="TLA10" s="218"/>
      <c r="TLB10" s="64"/>
      <c r="TLC10" s="64"/>
      <c r="TLL10" s="64"/>
      <c r="TLQ10" s="218"/>
      <c r="TLR10" s="64"/>
      <c r="TLS10" s="64"/>
      <c r="TMB10" s="64"/>
      <c r="TMG10" s="218"/>
      <c r="TMH10" s="64"/>
      <c r="TMI10" s="64"/>
      <c r="TMR10" s="64"/>
      <c r="TMW10" s="218"/>
      <c r="TMX10" s="64"/>
      <c r="TMY10" s="64"/>
      <c r="TNH10" s="64"/>
      <c r="TNM10" s="218"/>
      <c r="TNN10" s="64"/>
      <c r="TNO10" s="64"/>
      <c r="TNX10" s="64"/>
      <c r="TOC10" s="218"/>
      <c r="TOD10" s="64"/>
      <c r="TOE10" s="64"/>
      <c r="TON10" s="64"/>
      <c r="TOS10" s="218"/>
      <c r="TOT10" s="64"/>
      <c r="TOU10" s="64"/>
      <c r="TPD10" s="64"/>
      <c r="TPI10" s="218"/>
      <c r="TPJ10" s="64"/>
      <c r="TPK10" s="64"/>
      <c r="TPT10" s="64"/>
      <c r="TPY10" s="218"/>
      <c r="TPZ10" s="64"/>
      <c r="TQA10" s="64"/>
      <c r="TQJ10" s="64"/>
      <c r="TQO10" s="218"/>
      <c r="TQP10" s="64"/>
      <c r="TQQ10" s="64"/>
      <c r="TQZ10" s="64"/>
      <c r="TRE10" s="218"/>
      <c r="TRF10" s="64"/>
      <c r="TRG10" s="64"/>
      <c r="TRP10" s="64"/>
      <c r="TRU10" s="218"/>
      <c r="TRV10" s="64"/>
      <c r="TRW10" s="64"/>
      <c r="TSF10" s="64"/>
      <c r="TSK10" s="218"/>
      <c r="TSL10" s="64"/>
      <c r="TSM10" s="64"/>
      <c r="TSV10" s="64"/>
      <c r="TTA10" s="218"/>
      <c r="TTB10" s="64"/>
      <c r="TTC10" s="64"/>
      <c r="TTL10" s="64"/>
      <c r="TTQ10" s="218"/>
      <c r="TTR10" s="64"/>
      <c r="TTS10" s="64"/>
      <c r="TUB10" s="64"/>
      <c r="TUG10" s="218"/>
      <c r="TUH10" s="64"/>
      <c r="TUI10" s="64"/>
      <c r="TUR10" s="64"/>
      <c r="TUW10" s="218"/>
      <c r="TUX10" s="64"/>
      <c r="TUY10" s="64"/>
      <c r="TVH10" s="64"/>
      <c r="TVM10" s="218"/>
      <c r="TVN10" s="64"/>
      <c r="TVO10" s="64"/>
      <c r="TVX10" s="64"/>
      <c r="TWC10" s="218"/>
      <c r="TWD10" s="64"/>
      <c r="TWE10" s="64"/>
      <c r="TWN10" s="64"/>
      <c r="TWS10" s="218"/>
      <c r="TWT10" s="64"/>
      <c r="TWU10" s="64"/>
      <c r="TXD10" s="64"/>
      <c r="TXI10" s="218"/>
      <c r="TXJ10" s="64"/>
      <c r="TXK10" s="64"/>
      <c r="TXT10" s="64"/>
      <c r="TXY10" s="218"/>
      <c r="TXZ10" s="64"/>
      <c r="TYA10" s="64"/>
      <c r="TYJ10" s="64"/>
      <c r="TYO10" s="218"/>
      <c r="TYP10" s="64"/>
      <c r="TYQ10" s="64"/>
      <c r="TYZ10" s="64"/>
      <c r="TZE10" s="218"/>
      <c r="TZF10" s="64"/>
      <c r="TZG10" s="64"/>
      <c r="TZP10" s="64"/>
      <c r="TZU10" s="218"/>
      <c r="TZV10" s="64"/>
      <c r="TZW10" s="64"/>
      <c r="UAF10" s="64"/>
      <c r="UAK10" s="218"/>
      <c r="UAL10" s="64"/>
      <c r="UAM10" s="64"/>
      <c r="UAV10" s="64"/>
      <c r="UBA10" s="218"/>
      <c r="UBB10" s="64"/>
      <c r="UBC10" s="64"/>
      <c r="UBL10" s="64"/>
      <c r="UBQ10" s="218"/>
      <c r="UBR10" s="64"/>
      <c r="UBS10" s="64"/>
      <c r="UCB10" s="64"/>
      <c r="UCG10" s="218"/>
      <c r="UCH10" s="64"/>
      <c r="UCI10" s="64"/>
      <c r="UCR10" s="64"/>
      <c r="UCW10" s="218"/>
      <c r="UCX10" s="64"/>
      <c r="UCY10" s="64"/>
      <c r="UDH10" s="64"/>
      <c r="UDM10" s="218"/>
      <c r="UDN10" s="64"/>
      <c r="UDO10" s="64"/>
      <c r="UDX10" s="64"/>
      <c r="UEC10" s="218"/>
      <c r="UED10" s="64"/>
      <c r="UEE10" s="64"/>
      <c r="UEN10" s="64"/>
      <c r="UES10" s="218"/>
      <c r="UET10" s="64"/>
      <c r="UEU10" s="64"/>
      <c r="UFD10" s="64"/>
      <c r="UFI10" s="218"/>
      <c r="UFJ10" s="64"/>
      <c r="UFK10" s="64"/>
      <c r="UFT10" s="64"/>
      <c r="UFY10" s="218"/>
      <c r="UFZ10" s="64"/>
      <c r="UGA10" s="64"/>
      <c r="UGJ10" s="64"/>
      <c r="UGO10" s="218"/>
      <c r="UGP10" s="64"/>
      <c r="UGQ10" s="64"/>
      <c r="UGZ10" s="64"/>
      <c r="UHE10" s="218"/>
      <c r="UHF10" s="64"/>
      <c r="UHG10" s="64"/>
      <c r="UHP10" s="64"/>
      <c r="UHU10" s="218"/>
      <c r="UHV10" s="64"/>
      <c r="UHW10" s="64"/>
      <c r="UIF10" s="64"/>
      <c r="UIK10" s="218"/>
      <c r="UIL10" s="64"/>
      <c r="UIM10" s="64"/>
      <c r="UIV10" s="64"/>
      <c r="UJA10" s="218"/>
      <c r="UJB10" s="64"/>
      <c r="UJC10" s="64"/>
      <c r="UJL10" s="64"/>
      <c r="UJQ10" s="218"/>
      <c r="UJR10" s="64"/>
      <c r="UJS10" s="64"/>
      <c r="UKB10" s="64"/>
      <c r="UKG10" s="218"/>
      <c r="UKH10" s="64"/>
      <c r="UKI10" s="64"/>
      <c r="UKR10" s="64"/>
      <c r="UKW10" s="218"/>
      <c r="UKX10" s="64"/>
      <c r="UKY10" s="64"/>
      <c r="ULH10" s="64"/>
      <c r="ULM10" s="218"/>
      <c r="ULN10" s="64"/>
      <c r="ULO10" s="64"/>
      <c r="ULX10" s="64"/>
      <c r="UMC10" s="218"/>
      <c r="UMD10" s="64"/>
      <c r="UME10" s="64"/>
      <c r="UMN10" s="64"/>
      <c r="UMS10" s="218"/>
      <c r="UMT10" s="64"/>
      <c r="UMU10" s="64"/>
      <c r="UND10" s="64"/>
      <c r="UNI10" s="218"/>
      <c r="UNJ10" s="64"/>
      <c r="UNK10" s="64"/>
      <c r="UNT10" s="64"/>
      <c r="UNY10" s="218"/>
      <c r="UNZ10" s="64"/>
      <c r="UOA10" s="64"/>
      <c r="UOJ10" s="64"/>
      <c r="UOO10" s="218"/>
      <c r="UOP10" s="64"/>
      <c r="UOQ10" s="64"/>
      <c r="UOZ10" s="64"/>
      <c r="UPE10" s="218"/>
      <c r="UPF10" s="64"/>
      <c r="UPG10" s="64"/>
      <c r="UPP10" s="64"/>
      <c r="UPU10" s="218"/>
      <c r="UPV10" s="64"/>
      <c r="UPW10" s="64"/>
      <c r="UQF10" s="64"/>
      <c r="UQK10" s="218"/>
      <c r="UQL10" s="64"/>
      <c r="UQM10" s="64"/>
      <c r="UQV10" s="64"/>
      <c r="URA10" s="218"/>
      <c r="URB10" s="64"/>
      <c r="URC10" s="64"/>
      <c r="URL10" s="64"/>
      <c r="URQ10" s="218"/>
      <c r="URR10" s="64"/>
      <c r="URS10" s="64"/>
      <c r="USB10" s="64"/>
      <c r="USG10" s="218"/>
      <c r="USH10" s="64"/>
      <c r="USI10" s="64"/>
      <c r="USR10" s="64"/>
      <c r="USW10" s="218"/>
      <c r="USX10" s="64"/>
      <c r="USY10" s="64"/>
      <c r="UTH10" s="64"/>
      <c r="UTM10" s="218"/>
      <c r="UTN10" s="64"/>
      <c r="UTO10" s="64"/>
      <c r="UTX10" s="64"/>
      <c r="UUC10" s="218"/>
      <c r="UUD10" s="64"/>
      <c r="UUE10" s="64"/>
      <c r="UUN10" s="64"/>
      <c r="UUS10" s="218"/>
      <c r="UUT10" s="64"/>
      <c r="UUU10" s="64"/>
      <c r="UVD10" s="64"/>
      <c r="UVI10" s="218"/>
      <c r="UVJ10" s="64"/>
      <c r="UVK10" s="64"/>
      <c r="UVT10" s="64"/>
      <c r="UVY10" s="218"/>
      <c r="UVZ10" s="64"/>
      <c r="UWA10" s="64"/>
      <c r="UWJ10" s="64"/>
      <c r="UWO10" s="218"/>
      <c r="UWP10" s="64"/>
      <c r="UWQ10" s="64"/>
      <c r="UWZ10" s="64"/>
      <c r="UXE10" s="218"/>
      <c r="UXF10" s="64"/>
      <c r="UXG10" s="64"/>
      <c r="UXP10" s="64"/>
      <c r="UXU10" s="218"/>
      <c r="UXV10" s="64"/>
      <c r="UXW10" s="64"/>
      <c r="UYF10" s="64"/>
      <c r="UYK10" s="218"/>
      <c r="UYL10" s="64"/>
      <c r="UYM10" s="64"/>
      <c r="UYV10" s="64"/>
      <c r="UZA10" s="218"/>
      <c r="UZB10" s="64"/>
      <c r="UZC10" s="64"/>
      <c r="UZL10" s="64"/>
      <c r="UZQ10" s="218"/>
      <c r="UZR10" s="64"/>
      <c r="UZS10" s="64"/>
      <c r="VAB10" s="64"/>
      <c r="VAG10" s="218"/>
      <c r="VAH10" s="64"/>
      <c r="VAI10" s="64"/>
      <c r="VAR10" s="64"/>
      <c r="VAW10" s="218"/>
      <c r="VAX10" s="64"/>
      <c r="VAY10" s="64"/>
      <c r="VBH10" s="64"/>
      <c r="VBM10" s="218"/>
      <c r="VBN10" s="64"/>
      <c r="VBO10" s="64"/>
      <c r="VBX10" s="64"/>
      <c r="VCC10" s="218"/>
      <c r="VCD10" s="64"/>
      <c r="VCE10" s="64"/>
      <c r="VCN10" s="64"/>
      <c r="VCS10" s="218"/>
      <c r="VCT10" s="64"/>
      <c r="VCU10" s="64"/>
      <c r="VDD10" s="64"/>
      <c r="VDI10" s="218"/>
      <c r="VDJ10" s="64"/>
      <c r="VDK10" s="64"/>
      <c r="VDT10" s="64"/>
      <c r="VDY10" s="218"/>
      <c r="VDZ10" s="64"/>
      <c r="VEA10" s="64"/>
      <c r="VEJ10" s="64"/>
      <c r="VEO10" s="218"/>
      <c r="VEP10" s="64"/>
      <c r="VEQ10" s="64"/>
      <c r="VEZ10" s="64"/>
      <c r="VFE10" s="218"/>
      <c r="VFF10" s="64"/>
      <c r="VFG10" s="64"/>
      <c r="VFP10" s="64"/>
      <c r="VFU10" s="218"/>
      <c r="VFV10" s="64"/>
      <c r="VFW10" s="64"/>
      <c r="VGF10" s="64"/>
      <c r="VGK10" s="218"/>
      <c r="VGL10" s="64"/>
      <c r="VGM10" s="64"/>
      <c r="VGV10" s="64"/>
      <c r="VHA10" s="218"/>
      <c r="VHB10" s="64"/>
      <c r="VHC10" s="64"/>
      <c r="VHL10" s="64"/>
      <c r="VHQ10" s="218"/>
      <c r="VHR10" s="64"/>
      <c r="VHS10" s="64"/>
      <c r="VIB10" s="64"/>
      <c r="VIG10" s="218"/>
      <c r="VIH10" s="64"/>
      <c r="VII10" s="64"/>
      <c r="VIR10" s="64"/>
      <c r="VIW10" s="218"/>
      <c r="VIX10" s="64"/>
      <c r="VIY10" s="64"/>
      <c r="VJH10" s="64"/>
      <c r="VJM10" s="218"/>
      <c r="VJN10" s="64"/>
      <c r="VJO10" s="64"/>
      <c r="VJX10" s="64"/>
      <c r="VKC10" s="218"/>
      <c r="VKD10" s="64"/>
      <c r="VKE10" s="64"/>
      <c r="VKN10" s="64"/>
      <c r="VKS10" s="218"/>
      <c r="VKT10" s="64"/>
      <c r="VKU10" s="64"/>
      <c r="VLD10" s="64"/>
      <c r="VLI10" s="218"/>
      <c r="VLJ10" s="64"/>
      <c r="VLK10" s="64"/>
      <c r="VLT10" s="64"/>
      <c r="VLY10" s="218"/>
      <c r="VLZ10" s="64"/>
      <c r="VMA10" s="64"/>
      <c r="VMJ10" s="64"/>
      <c r="VMO10" s="218"/>
      <c r="VMP10" s="64"/>
      <c r="VMQ10" s="64"/>
      <c r="VMZ10" s="64"/>
      <c r="VNE10" s="218"/>
      <c r="VNF10" s="64"/>
      <c r="VNG10" s="64"/>
      <c r="VNP10" s="64"/>
      <c r="VNU10" s="218"/>
      <c r="VNV10" s="64"/>
      <c r="VNW10" s="64"/>
      <c r="VOF10" s="64"/>
      <c r="VOK10" s="218"/>
      <c r="VOL10" s="64"/>
      <c r="VOM10" s="64"/>
      <c r="VOV10" s="64"/>
      <c r="VPA10" s="218"/>
      <c r="VPB10" s="64"/>
      <c r="VPC10" s="64"/>
      <c r="VPL10" s="64"/>
      <c r="VPQ10" s="218"/>
      <c r="VPR10" s="64"/>
      <c r="VPS10" s="64"/>
      <c r="VQB10" s="64"/>
      <c r="VQG10" s="218"/>
      <c r="VQH10" s="64"/>
      <c r="VQI10" s="64"/>
      <c r="VQR10" s="64"/>
      <c r="VQW10" s="218"/>
      <c r="VQX10" s="64"/>
      <c r="VQY10" s="64"/>
      <c r="VRH10" s="64"/>
      <c r="VRM10" s="218"/>
      <c r="VRN10" s="64"/>
      <c r="VRO10" s="64"/>
      <c r="VRX10" s="64"/>
      <c r="VSC10" s="218"/>
      <c r="VSD10" s="64"/>
      <c r="VSE10" s="64"/>
      <c r="VSN10" s="64"/>
      <c r="VSS10" s="218"/>
      <c r="VST10" s="64"/>
      <c r="VSU10" s="64"/>
      <c r="VTD10" s="64"/>
      <c r="VTI10" s="218"/>
      <c r="VTJ10" s="64"/>
      <c r="VTK10" s="64"/>
      <c r="VTT10" s="64"/>
      <c r="VTY10" s="218"/>
      <c r="VTZ10" s="64"/>
      <c r="VUA10" s="64"/>
      <c r="VUJ10" s="64"/>
      <c r="VUO10" s="218"/>
      <c r="VUP10" s="64"/>
      <c r="VUQ10" s="64"/>
      <c r="VUZ10" s="64"/>
      <c r="VVE10" s="218"/>
      <c r="VVF10" s="64"/>
      <c r="VVG10" s="64"/>
      <c r="VVP10" s="64"/>
      <c r="VVU10" s="218"/>
      <c r="VVV10" s="64"/>
      <c r="VVW10" s="64"/>
      <c r="VWF10" s="64"/>
      <c r="VWK10" s="218"/>
      <c r="VWL10" s="64"/>
      <c r="VWM10" s="64"/>
      <c r="VWV10" s="64"/>
      <c r="VXA10" s="218"/>
      <c r="VXB10" s="64"/>
      <c r="VXC10" s="64"/>
      <c r="VXL10" s="64"/>
      <c r="VXQ10" s="218"/>
      <c r="VXR10" s="64"/>
      <c r="VXS10" s="64"/>
      <c r="VYB10" s="64"/>
      <c r="VYG10" s="218"/>
      <c r="VYH10" s="64"/>
      <c r="VYI10" s="64"/>
      <c r="VYR10" s="64"/>
      <c r="VYW10" s="218"/>
      <c r="VYX10" s="64"/>
      <c r="VYY10" s="64"/>
      <c r="VZH10" s="64"/>
      <c r="VZM10" s="218"/>
      <c r="VZN10" s="64"/>
      <c r="VZO10" s="64"/>
      <c r="VZX10" s="64"/>
      <c r="WAC10" s="218"/>
      <c r="WAD10" s="64"/>
      <c r="WAE10" s="64"/>
      <c r="WAN10" s="64"/>
      <c r="WAS10" s="218"/>
      <c r="WAT10" s="64"/>
      <c r="WAU10" s="64"/>
      <c r="WBD10" s="64"/>
      <c r="WBI10" s="218"/>
      <c r="WBJ10" s="64"/>
      <c r="WBK10" s="64"/>
      <c r="WBT10" s="64"/>
      <c r="WBY10" s="218"/>
      <c r="WBZ10" s="64"/>
      <c r="WCA10" s="64"/>
      <c r="WCJ10" s="64"/>
      <c r="WCO10" s="218"/>
      <c r="WCP10" s="64"/>
      <c r="WCQ10" s="64"/>
      <c r="WCZ10" s="64"/>
      <c r="WDE10" s="218"/>
      <c r="WDF10" s="64"/>
      <c r="WDG10" s="64"/>
      <c r="WDP10" s="64"/>
      <c r="WDU10" s="218"/>
      <c r="WDV10" s="64"/>
      <c r="WDW10" s="64"/>
      <c r="WEF10" s="64"/>
      <c r="WEK10" s="218"/>
      <c r="WEL10" s="64"/>
      <c r="WEM10" s="64"/>
      <c r="WEV10" s="64"/>
      <c r="WFA10" s="218"/>
      <c r="WFB10" s="64"/>
      <c r="WFC10" s="64"/>
      <c r="WFL10" s="64"/>
      <c r="WFQ10" s="218"/>
      <c r="WFR10" s="64"/>
      <c r="WFS10" s="64"/>
      <c r="WGB10" s="64"/>
      <c r="WGG10" s="218"/>
      <c r="WGH10" s="64"/>
      <c r="WGI10" s="64"/>
      <c r="WGR10" s="64"/>
      <c r="WGW10" s="218"/>
      <c r="WGX10" s="64"/>
      <c r="WGY10" s="64"/>
      <c r="WHH10" s="64"/>
      <c r="WHM10" s="218"/>
      <c r="WHN10" s="64"/>
      <c r="WHO10" s="64"/>
      <c r="WHX10" s="64"/>
      <c r="WIC10" s="218"/>
      <c r="WID10" s="64"/>
      <c r="WIE10" s="64"/>
      <c r="WIN10" s="64"/>
      <c r="WIS10" s="218"/>
      <c r="WIT10" s="64"/>
      <c r="WIU10" s="64"/>
      <c r="WJD10" s="64"/>
      <c r="WJI10" s="218"/>
      <c r="WJJ10" s="64"/>
      <c r="WJK10" s="64"/>
      <c r="WJT10" s="64"/>
      <c r="WJY10" s="218"/>
      <c r="WJZ10" s="64"/>
      <c r="WKA10" s="64"/>
      <c r="WKJ10" s="64"/>
      <c r="WKO10" s="218"/>
      <c r="WKP10" s="64"/>
      <c r="WKQ10" s="64"/>
      <c r="WKZ10" s="64"/>
      <c r="WLE10" s="218"/>
      <c r="WLF10" s="64"/>
      <c r="WLG10" s="64"/>
      <c r="WLP10" s="64"/>
      <c r="WLU10" s="218"/>
      <c r="WLV10" s="64"/>
      <c r="WLW10" s="64"/>
      <c r="WMF10" s="64"/>
      <c r="WMK10" s="218"/>
      <c r="WML10" s="64"/>
      <c r="WMM10" s="64"/>
      <c r="WMV10" s="64"/>
      <c r="WNA10" s="218"/>
      <c r="WNB10" s="64"/>
      <c r="WNC10" s="64"/>
      <c r="WNL10" s="64"/>
      <c r="WNQ10" s="218"/>
      <c r="WNR10" s="64"/>
      <c r="WNS10" s="64"/>
      <c r="WOB10" s="64"/>
      <c r="WOG10" s="218"/>
      <c r="WOH10" s="64"/>
      <c r="WOI10" s="64"/>
      <c r="WOR10" s="64"/>
      <c r="WOW10" s="218"/>
      <c r="WOX10" s="64"/>
      <c r="WOY10" s="64"/>
      <c r="WPH10" s="64"/>
      <c r="WPM10" s="218"/>
      <c r="WPN10" s="64"/>
      <c r="WPO10" s="64"/>
      <c r="WPX10" s="64"/>
      <c r="WQC10" s="218"/>
      <c r="WQD10" s="64"/>
      <c r="WQE10" s="64"/>
      <c r="WQN10" s="64"/>
      <c r="WQS10" s="218"/>
      <c r="WQT10" s="64"/>
      <c r="WQU10" s="64"/>
      <c r="WRD10" s="64"/>
      <c r="WRI10" s="218"/>
      <c r="WRJ10" s="64"/>
      <c r="WRK10" s="64"/>
      <c r="WRT10" s="64"/>
      <c r="WRY10" s="218"/>
      <c r="WRZ10" s="64"/>
      <c r="WSA10" s="64"/>
      <c r="WSJ10" s="64"/>
      <c r="WSO10" s="218"/>
      <c r="WSP10" s="64"/>
      <c r="WSQ10" s="64"/>
      <c r="WSZ10" s="64"/>
      <c r="WTE10" s="218"/>
      <c r="WTF10" s="64"/>
      <c r="WTG10" s="64"/>
      <c r="WTP10" s="64"/>
      <c r="WTU10" s="218"/>
      <c r="WTV10" s="64"/>
      <c r="WTW10" s="64"/>
      <c r="WUF10" s="64"/>
      <c r="WUK10" s="218"/>
      <c r="WUL10" s="64"/>
      <c r="WUM10" s="64"/>
      <c r="WUV10" s="64"/>
      <c r="WVA10" s="218"/>
      <c r="WVB10" s="64"/>
      <c r="WVC10" s="64"/>
      <c r="WVL10" s="64"/>
      <c r="WVQ10" s="218"/>
      <c r="WVR10" s="64"/>
      <c r="WVS10" s="64"/>
      <c r="WWB10" s="64"/>
      <c r="WWG10" s="218"/>
      <c r="WWH10" s="64"/>
      <c r="WWI10" s="64"/>
      <c r="WWR10" s="64"/>
      <c r="WWW10" s="218"/>
      <c r="WWX10" s="64"/>
      <c r="WWY10" s="64"/>
      <c r="WXH10" s="64"/>
      <c r="WXM10" s="218"/>
      <c r="WXN10" s="64"/>
      <c r="WXO10" s="64"/>
      <c r="WXX10" s="64"/>
      <c r="WYC10" s="218"/>
      <c r="WYD10" s="64"/>
      <c r="WYE10" s="64"/>
      <c r="WYN10" s="64"/>
      <c r="WYS10" s="218"/>
      <c r="WYT10" s="64"/>
      <c r="WYU10" s="64"/>
      <c r="WZD10" s="64"/>
      <c r="WZI10" s="218"/>
      <c r="WZJ10" s="64"/>
      <c r="WZK10" s="64"/>
      <c r="WZT10" s="64"/>
      <c r="WZY10" s="218"/>
      <c r="WZZ10" s="64"/>
      <c r="XAA10" s="64"/>
      <c r="XAJ10" s="64"/>
      <c r="XAO10" s="218"/>
      <c r="XAP10" s="64"/>
      <c r="XAQ10" s="64"/>
      <c r="XAZ10" s="64"/>
      <c r="XBE10" s="218"/>
      <c r="XBF10" s="64"/>
      <c r="XBG10" s="64"/>
      <c r="XBP10" s="64"/>
      <c r="XBU10" s="218"/>
      <c r="XBV10" s="64"/>
      <c r="XBW10" s="64"/>
      <c r="XCF10" s="64"/>
      <c r="XCK10" s="218"/>
      <c r="XCL10" s="64"/>
      <c r="XCM10" s="64"/>
      <c r="XCV10" s="64"/>
      <c r="XDA10" s="218"/>
      <c r="XDB10" s="64"/>
      <c r="XDC10" s="64"/>
      <c r="XDL10" s="64"/>
      <c r="XDQ10" s="218"/>
      <c r="XDR10" s="64"/>
      <c r="XDS10" s="64"/>
      <c r="XEB10" s="64"/>
      <c r="XEG10" s="218"/>
      <c r="XEH10" s="64"/>
      <c r="XEI10" s="64"/>
      <c r="XER10" s="64"/>
    </row>
    <row r="11" spans="1:1019 1028:2043 2052:3067 3076:4091 4100:5115 5124:6139 6148:7163 7172:8187 8196:9211 9220:10235 10244:11259 11268:12283 12292:13307 13316:14331 14340:15355 15364:16372" ht="31.5" x14ac:dyDescent="0.2">
      <c r="A11" s="218"/>
      <c r="B11" s="67" t="s">
        <v>1000</v>
      </c>
      <c r="C11" s="68">
        <v>0</v>
      </c>
      <c r="D11" s="68">
        <v>0</v>
      </c>
      <c r="E11" s="69">
        <v>5.104947E-2</v>
      </c>
      <c r="F11" s="70" t="s">
        <v>369</v>
      </c>
      <c r="G11" s="71">
        <v>0.96</v>
      </c>
      <c r="H11" s="72">
        <v>1</v>
      </c>
      <c r="I11" s="63"/>
      <c r="J11" s="63"/>
      <c r="K11" s="64"/>
      <c r="T11" s="64"/>
      <c r="Y11" s="218"/>
      <c r="Z11" s="64"/>
      <c r="AA11" s="64"/>
      <c r="AJ11" s="64"/>
      <c r="AO11" s="218"/>
      <c r="AP11" s="64"/>
      <c r="AQ11" s="64"/>
      <c r="AZ11" s="64"/>
      <c r="BE11" s="218"/>
      <c r="BF11" s="64"/>
      <c r="BG11" s="64"/>
      <c r="BP11" s="64"/>
      <c r="BU11" s="218"/>
      <c r="BV11" s="64"/>
      <c r="BW11" s="64"/>
      <c r="CF11" s="64"/>
      <c r="CK11" s="218"/>
      <c r="CL11" s="64"/>
      <c r="CM11" s="64"/>
      <c r="CV11" s="64"/>
      <c r="DA11" s="218"/>
      <c r="DB11" s="64"/>
      <c r="DC11" s="64"/>
      <c r="DL11" s="64"/>
      <c r="DQ11" s="218"/>
      <c r="DR11" s="64"/>
      <c r="DS11" s="64"/>
      <c r="EB11" s="64"/>
      <c r="EG11" s="218"/>
      <c r="EH11" s="64"/>
      <c r="EI11" s="64"/>
      <c r="ER11" s="64"/>
      <c r="EW11" s="218"/>
      <c r="EX11" s="64"/>
      <c r="EY11" s="64"/>
      <c r="FH11" s="64"/>
      <c r="FM11" s="218"/>
      <c r="FN11" s="64"/>
      <c r="FO11" s="64"/>
      <c r="FX11" s="64"/>
      <c r="GC11" s="218"/>
      <c r="GD11" s="64"/>
      <c r="GE11" s="64"/>
      <c r="GN11" s="64"/>
      <c r="GS11" s="218"/>
      <c r="GT11" s="64"/>
      <c r="GU11" s="64"/>
      <c r="HD11" s="64"/>
      <c r="HI11" s="218"/>
      <c r="HJ11" s="64"/>
      <c r="HK11" s="64"/>
      <c r="HT11" s="64"/>
      <c r="HY11" s="218"/>
      <c r="HZ11" s="64"/>
      <c r="IA11" s="64"/>
      <c r="IJ11" s="64"/>
      <c r="IO11" s="218"/>
      <c r="IP11" s="64"/>
      <c r="IQ11" s="64"/>
      <c r="IZ11" s="64"/>
      <c r="JE11" s="218"/>
      <c r="JF11" s="64"/>
      <c r="JG11" s="64"/>
      <c r="JP11" s="64"/>
      <c r="JU11" s="218"/>
      <c r="JV11" s="64"/>
      <c r="JW11" s="64"/>
      <c r="KF11" s="64"/>
      <c r="KK11" s="218"/>
      <c r="KL11" s="64"/>
      <c r="KM11" s="64"/>
      <c r="KV11" s="64"/>
      <c r="LA11" s="218"/>
      <c r="LB11" s="64"/>
      <c r="LC11" s="64"/>
      <c r="LL11" s="64"/>
      <c r="LQ11" s="218"/>
      <c r="LR11" s="64"/>
      <c r="LS11" s="64"/>
      <c r="MB11" s="64"/>
      <c r="MG11" s="218"/>
      <c r="MH11" s="64"/>
      <c r="MI11" s="64"/>
      <c r="MR11" s="64"/>
      <c r="MW11" s="218"/>
      <c r="MX11" s="64"/>
      <c r="MY11" s="64"/>
      <c r="NH11" s="64"/>
      <c r="NM11" s="218"/>
      <c r="NN11" s="64"/>
      <c r="NO11" s="64"/>
      <c r="NX11" s="64"/>
      <c r="OC11" s="218"/>
      <c r="OD11" s="64"/>
      <c r="OE11" s="64"/>
      <c r="ON11" s="64"/>
      <c r="OS11" s="218"/>
      <c r="OT11" s="64"/>
      <c r="OU11" s="64"/>
      <c r="PD11" s="64"/>
      <c r="PI11" s="218"/>
      <c r="PJ11" s="64"/>
      <c r="PK11" s="64"/>
      <c r="PT11" s="64"/>
      <c r="PY11" s="218"/>
      <c r="PZ11" s="64"/>
      <c r="QA11" s="64"/>
      <c r="QJ11" s="64"/>
      <c r="QO11" s="218"/>
      <c r="QP11" s="64"/>
      <c r="QQ11" s="64"/>
      <c r="QZ11" s="64"/>
      <c r="RE11" s="218"/>
      <c r="RF11" s="64"/>
      <c r="RG11" s="64"/>
      <c r="RP11" s="64"/>
      <c r="RU11" s="218"/>
      <c r="RV11" s="64"/>
      <c r="RW11" s="64"/>
      <c r="SF11" s="64"/>
      <c r="SK11" s="218"/>
      <c r="SL11" s="64"/>
      <c r="SM11" s="64"/>
      <c r="SV11" s="64"/>
      <c r="TA11" s="218"/>
      <c r="TB11" s="64"/>
      <c r="TC11" s="64"/>
      <c r="TL11" s="64"/>
      <c r="TQ11" s="218"/>
      <c r="TR11" s="64"/>
      <c r="TS11" s="64"/>
      <c r="UB11" s="64"/>
      <c r="UG11" s="218"/>
      <c r="UH11" s="64"/>
      <c r="UI11" s="64"/>
      <c r="UR11" s="64"/>
      <c r="UW11" s="218"/>
      <c r="UX11" s="64"/>
      <c r="UY11" s="64"/>
      <c r="VH11" s="64"/>
      <c r="VM11" s="218"/>
      <c r="VN11" s="64"/>
      <c r="VO11" s="64"/>
      <c r="VX11" s="64"/>
      <c r="WC11" s="218"/>
      <c r="WD11" s="64"/>
      <c r="WE11" s="64"/>
      <c r="WN11" s="64"/>
      <c r="WS11" s="218"/>
      <c r="WT11" s="64"/>
      <c r="WU11" s="64"/>
      <c r="XD11" s="64"/>
      <c r="XI11" s="218"/>
      <c r="XJ11" s="64"/>
      <c r="XK11" s="64"/>
      <c r="XT11" s="64"/>
      <c r="XY11" s="218"/>
      <c r="XZ11" s="64"/>
      <c r="YA11" s="64"/>
      <c r="YJ11" s="64"/>
      <c r="YO11" s="218"/>
      <c r="YP11" s="64"/>
      <c r="YQ11" s="64"/>
      <c r="YZ11" s="64"/>
      <c r="ZE11" s="218"/>
      <c r="ZF11" s="64"/>
      <c r="ZG11" s="64"/>
      <c r="ZP11" s="64"/>
      <c r="ZU11" s="218"/>
      <c r="ZV11" s="64"/>
      <c r="ZW11" s="64"/>
      <c r="AAF11" s="64"/>
      <c r="AAK11" s="218"/>
      <c r="AAL11" s="64"/>
      <c r="AAM11" s="64"/>
      <c r="AAV11" s="64"/>
      <c r="ABA11" s="218"/>
      <c r="ABB11" s="64"/>
      <c r="ABC11" s="64"/>
      <c r="ABL11" s="64"/>
      <c r="ABQ11" s="218"/>
      <c r="ABR11" s="64"/>
      <c r="ABS11" s="64"/>
      <c r="ACB11" s="64"/>
      <c r="ACG11" s="218"/>
      <c r="ACH11" s="64"/>
      <c r="ACI11" s="64"/>
      <c r="ACR11" s="64"/>
      <c r="ACW11" s="218"/>
      <c r="ACX11" s="64"/>
      <c r="ACY11" s="64"/>
      <c r="ADH11" s="64"/>
      <c r="ADM11" s="218"/>
      <c r="ADN11" s="64"/>
      <c r="ADO11" s="64"/>
      <c r="ADX11" s="64"/>
      <c r="AEC11" s="218"/>
      <c r="AED11" s="64"/>
      <c r="AEE11" s="64"/>
      <c r="AEN11" s="64"/>
      <c r="AES11" s="218"/>
      <c r="AET11" s="64"/>
      <c r="AEU11" s="64"/>
      <c r="AFD11" s="64"/>
      <c r="AFI11" s="218"/>
      <c r="AFJ11" s="64"/>
      <c r="AFK11" s="64"/>
      <c r="AFT11" s="64"/>
      <c r="AFY11" s="218"/>
      <c r="AFZ11" s="64"/>
      <c r="AGA11" s="64"/>
      <c r="AGJ11" s="64"/>
      <c r="AGO11" s="218"/>
      <c r="AGP11" s="64"/>
      <c r="AGQ11" s="64"/>
      <c r="AGZ11" s="64"/>
      <c r="AHE11" s="218"/>
      <c r="AHF11" s="64"/>
      <c r="AHG11" s="64"/>
      <c r="AHP11" s="64"/>
      <c r="AHU11" s="218"/>
      <c r="AHV11" s="64"/>
      <c r="AHW11" s="64"/>
      <c r="AIF11" s="64"/>
      <c r="AIK11" s="218"/>
      <c r="AIL11" s="64"/>
      <c r="AIM11" s="64"/>
      <c r="AIV11" s="64"/>
      <c r="AJA11" s="218"/>
      <c r="AJB11" s="64"/>
      <c r="AJC11" s="64"/>
      <c r="AJL11" s="64"/>
      <c r="AJQ11" s="218"/>
      <c r="AJR11" s="64"/>
      <c r="AJS11" s="64"/>
      <c r="AKB11" s="64"/>
      <c r="AKG11" s="218"/>
      <c r="AKH11" s="64"/>
      <c r="AKI11" s="64"/>
      <c r="AKR11" s="64"/>
      <c r="AKW11" s="218"/>
      <c r="AKX11" s="64"/>
      <c r="AKY11" s="64"/>
      <c r="ALH11" s="64"/>
      <c r="ALM11" s="218"/>
      <c r="ALN11" s="64"/>
      <c r="ALO11" s="64"/>
      <c r="ALX11" s="64"/>
      <c r="AMC11" s="218"/>
      <c r="AMD11" s="64"/>
      <c r="AME11" s="64"/>
      <c r="AMN11" s="64"/>
      <c r="AMS11" s="218"/>
      <c r="AMT11" s="64"/>
      <c r="AMU11" s="64"/>
      <c r="AND11" s="64"/>
      <c r="ANI11" s="218"/>
      <c r="ANJ11" s="64"/>
      <c r="ANK11" s="64"/>
      <c r="ANT11" s="64"/>
      <c r="ANY11" s="218"/>
      <c r="ANZ11" s="64"/>
      <c r="AOA11" s="64"/>
      <c r="AOJ11" s="64"/>
      <c r="AOO11" s="218"/>
      <c r="AOP11" s="64"/>
      <c r="AOQ11" s="64"/>
      <c r="AOZ11" s="64"/>
      <c r="APE11" s="218"/>
      <c r="APF11" s="64"/>
      <c r="APG11" s="64"/>
      <c r="APP11" s="64"/>
      <c r="APU11" s="218"/>
      <c r="APV11" s="64"/>
      <c r="APW11" s="64"/>
      <c r="AQF11" s="64"/>
      <c r="AQK11" s="218"/>
      <c r="AQL11" s="64"/>
      <c r="AQM11" s="64"/>
      <c r="AQV11" s="64"/>
      <c r="ARA11" s="218"/>
      <c r="ARB11" s="64"/>
      <c r="ARC11" s="64"/>
      <c r="ARL11" s="64"/>
      <c r="ARQ11" s="218"/>
      <c r="ARR11" s="64"/>
      <c r="ARS11" s="64"/>
      <c r="ASB11" s="64"/>
      <c r="ASG11" s="218"/>
      <c r="ASH11" s="64"/>
      <c r="ASI11" s="64"/>
      <c r="ASR11" s="64"/>
      <c r="ASW11" s="218"/>
      <c r="ASX11" s="64"/>
      <c r="ASY11" s="64"/>
      <c r="ATH11" s="64"/>
      <c r="ATM11" s="218"/>
      <c r="ATN11" s="64"/>
      <c r="ATO11" s="64"/>
      <c r="ATX11" s="64"/>
      <c r="AUC11" s="218"/>
      <c r="AUD11" s="64"/>
      <c r="AUE11" s="64"/>
      <c r="AUN11" s="64"/>
      <c r="AUS11" s="218"/>
      <c r="AUT11" s="64"/>
      <c r="AUU11" s="64"/>
      <c r="AVD11" s="64"/>
      <c r="AVI11" s="218"/>
      <c r="AVJ11" s="64"/>
      <c r="AVK11" s="64"/>
      <c r="AVT11" s="64"/>
      <c r="AVY11" s="218"/>
      <c r="AVZ11" s="64"/>
      <c r="AWA11" s="64"/>
      <c r="AWJ11" s="64"/>
      <c r="AWO11" s="218"/>
      <c r="AWP11" s="64"/>
      <c r="AWQ11" s="64"/>
      <c r="AWZ11" s="64"/>
      <c r="AXE11" s="218"/>
      <c r="AXF11" s="64"/>
      <c r="AXG11" s="64"/>
      <c r="AXP11" s="64"/>
      <c r="AXU11" s="218"/>
      <c r="AXV11" s="64"/>
      <c r="AXW11" s="64"/>
      <c r="AYF11" s="64"/>
      <c r="AYK11" s="218"/>
      <c r="AYL11" s="64"/>
      <c r="AYM11" s="64"/>
      <c r="AYV11" s="64"/>
      <c r="AZA11" s="218"/>
      <c r="AZB11" s="64"/>
      <c r="AZC11" s="64"/>
      <c r="AZL11" s="64"/>
      <c r="AZQ11" s="218"/>
      <c r="AZR11" s="64"/>
      <c r="AZS11" s="64"/>
      <c r="BAB11" s="64"/>
      <c r="BAG11" s="218"/>
      <c r="BAH11" s="64"/>
      <c r="BAI11" s="64"/>
      <c r="BAR11" s="64"/>
      <c r="BAW11" s="218"/>
      <c r="BAX11" s="64"/>
      <c r="BAY11" s="64"/>
      <c r="BBH11" s="64"/>
      <c r="BBM11" s="218"/>
      <c r="BBN11" s="64"/>
      <c r="BBO11" s="64"/>
      <c r="BBX11" s="64"/>
      <c r="BCC11" s="218"/>
      <c r="BCD11" s="64"/>
      <c r="BCE11" s="64"/>
      <c r="BCN11" s="64"/>
      <c r="BCS11" s="218"/>
      <c r="BCT11" s="64"/>
      <c r="BCU11" s="64"/>
      <c r="BDD11" s="64"/>
      <c r="BDI11" s="218"/>
      <c r="BDJ11" s="64"/>
      <c r="BDK11" s="64"/>
      <c r="BDT11" s="64"/>
      <c r="BDY11" s="218"/>
      <c r="BDZ11" s="64"/>
      <c r="BEA11" s="64"/>
      <c r="BEJ11" s="64"/>
      <c r="BEO11" s="218"/>
      <c r="BEP11" s="64"/>
      <c r="BEQ11" s="64"/>
      <c r="BEZ11" s="64"/>
      <c r="BFE11" s="218"/>
      <c r="BFF11" s="64"/>
      <c r="BFG11" s="64"/>
      <c r="BFP11" s="64"/>
      <c r="BFU11" s="218"/>
      <c r="BFV11" s="64"/>
      <c r="BFW11" s="64"/>
      <c r="BGF11" s="64"/>
      <c r="BGK11" s="218"/>
      <c r="BGL11" s="64"/>
      <c r="BGM11" s="64"/>
      <c r="BGV11" s="64"/>
      <c r="BHA11" s="218"/>
      <c r="BHB11" s="64"/>
      <c r="BHC11" s="64"/>
      <c r="BHL11" s="64"/>
      <c r="BHQ11" s="218"/>
      <c r="BHR11" s="64"/>
      <c r="BHS11" s="64"/>
      <c r="BIB11" s="64"/>
      <c r="BIG11" s="218"/>
      <c r="BIH11" s="64"/>
      <c r="BII11" s="64"/>
      <c r="BIR11" s="64"/>
      <c r="BIW11" s="218"/>
      <c r="BIX11" s="64"/>
      <c r="BIY11" s="64"/>
      <c r="BJH11" s="64"/>
      <c r="BJM11" s="218"/>
      <c r="BJN11" s="64"/>
      <c r="BJO11" s="64"/>
      <c r="BJX11" s="64"/>
      <c r="BKC11" s="218"/>
      <c r="BKD11" s="64"/>
      <c r="BKE11" s="64"/>
      <c r="BKN11" s="64"/>
      <c r="BKS11" s="218"/>
      <c r="BKT11" s="64"/>
      <c r="BKU11" s="64"/>
      <c r="BLD11" s="64"/>
      <c r="BLI11" s="218"/>
      <c r="BLJ11" s="64"/>
      <c r="BLK11" s="64"/>
      <c r="BLT11" s="64"/>
      <c r="BLY11" s="218"/>
      <c r="BLZ11" s="64"/>
      <c r="BMA11" s="64"/>
      <c r="BMJ11" s="64"/>
      <c r="BMO11" s="218"/>
      <c r="BMP11" s="64"/>
      <c r="BMQ11" s="64"/>
      <c r="BMZ11" s="64"/>
      <c r="BNE11" s="218"/>
      <c r="BNF11" s="64"/>
      <c r="BNG11" s="64"/>
      <c r="BNP11" s="64"/>
      <c r="BNU11" s="218"/>
      <c r="BNV11" s="64"/>
      <c r="BNW11" s="64"/>
      <c r="BOF11" s="64"/>
      <c r="BOK11" s="218"/>
      <c r="BOL11" s="64"/>
      <c r="BOM11" s="64"/>
      <c r="BOV11" s="64"/>
      <c r="BPA11" s="218"/>
      <c r="BPB11" s="64"/>
      <c r="BPC11" s="64"/>
      <c r="BPL11" s="64"/>
      <c r="BPQ11" s="218"/>
      <c r="BPR11" s="64"/>
      <c r="BPS11" s="64"/>
      <c r="BQB11" s="64"/>
      <c r="BQG11" s="218"/>
      <c r="BQH11" s="64"/>
      <c r="BQI11" s="64"/>
      <c r="BQR11" s="64"/>
      <c r="BQW11" s="218"/>
      <c r="BQX11" s="64"/>
      <c r="BQY11" s="64"/>
      <c r="BRH11" s="64"/>
      <c r="BRM11" s="218"/>
      <c r="BRN11" s="64"/>
      <c r="BRO11" s="64"/>
      <c r="BRX11" s="64"/>
      <c r="BSC11" s="218"/>
      <c r="BSD11" s="64"/>
      <c r="BSE11" s="64"/>
      <c r="BSN11" s="64"/>
      <c r="BSS11" s="218"/>
      <c r="BST11" s="64"/>
      <c r="BSU11" s="64"/>
      <c r="BTD11" s="64"/>
      <c r="BTI11" s="218"/>
      <c r="BTJ11" s="64"/>
      <c r="BTK11" s="64"/>
      <c r="BTT11" s="64"/>
      <c r="BTY11" s="218"/>
      <c r="BTZ11" s="64"/>
      <c r="BUA11" s="64"/>
      <c r="BUJ11" s="64"/>
      <c r="BUO11" s="218"/>
      <c r="BUP11" s="64"/>
      <c r="BUQ11" s="64"/>
      <c r="BUZ11" s="64"/>
      <c r="BVE11" s="218"/>
      <c r="BVF11" s="64"/>
      <c r="BVG11" s="64"/>
      <c r="BVP11" s="64"/>
      <c r="BVU11" s="218"/>
      <c r="BVV11" s="64"/>
      <c r="BVW11" s="64"/>
      <c r="BWF11" s="64"/>
      <c r="BWK11" s="218"/>
      <c r="BWL11" s="64"/>
      <c r="BWM11" s="64"/>
      <c r="BWV11" s="64"/>
      <c r="BXA11" s="218"/>
      <c r="BXB11" s="64"/>
      <c r="BXC11" s="64"/>
      <c r="BXL11" s="64"/>
      <c r="BXQ11" s="218"/>
      <c r="BXR11" s="64"/>
      <c r="BXS11" s="64"/>
      <c r="BYB11" s="64"/>
      <c r="BYG11" s="218"/>
      <c r="BYH11" s="64"/>
      <c r="BYI11" s="64"/>
      <c r="BYR11" s="64"/>
      <c r="BYW11" s="218"/>
      <c r="BYX11" s="64"/>
      <c r="BYY11" s="64"/>
      <c r="BZH11" s="64"/>
      <c r="BZM11" s="218"/>
      <c r="BZN11" s="64"/>
      <c r="BZO11" s="64"/>
      <c r="BZX11" s="64"/>
      <c r="CAC11" s="218"/>
      <c r="CAD11" s="64"/>
      <c r="CAE11" s="64"/>
      <c r="CAN11" s="64"/>
      <c r="CAS11" s="218"/>
      <c r="CAT11" s="64"/>
      <c r="CAU11" s="64"/>
      <c r="CBD11" s="64"/>
      <c r="CBI11" s="218"/>
      <c r="CBJ11" s="64"/>
      <c r="CBK11" s="64"/>
      <c r="CBT11" s="64"/>
      <c r="CBY11" s="218"/>
      <c r="CBZ11" s="64"/>
      <c r="CCA11" s="64"/>
      <c r="CCJ11" s="64"/>
      <c r="CCO11" s="218"/>
      <c r="CCP11" s="64"/>
      <c r="CCQ11" s="64"/>
      <c r="CCZ11" s="64"/>
      <c r="CDE11" s="218"/>
      <c r="CDF11" s="64"/>
      <c r="CDG11" s="64"/>
      <c r="CDP11" s="64"/>
      <c r="CDU11" s="218"/>
      <c r="CDV11" s="64"/>
      <c r="CDW11" s="64"/>
      <c r="CEF11" s="64"/>
      <c r="CEK11" s="218"/>
      <c r="CEL11" s="64"/>
      <c r="CEM11" s="64"/>
      <c r="CEV11" s="64"/>
      <c r="CFA11" s="218"/>
      <c r="CFB11" s="64"/>
      <c r="CFC11" s="64"/>
      <c r="CFL11" s="64"/>
      <c r="CFQ11" s="218"/>
      <c r="CFR11" s="64"/>
      <c r="CFS11" s="64"/>
      <c r="CGB11" s="64"/>
      <c r="CGG11" s="218"/>
      <c r="CGH11" s="64"/>
      <c r="CGI11" s="64"/>
      <c r="CGR11" s="64"/>
      <c r="CGW11" s="218"/>
      <c r="CGX11" s="64"/>
      <c r="CGY11" s="64"/>
      <c r="CHH11" s="64"/>
      <c r="CHM11" s="218"/>
      <c r="CHN11" s="64"/>
      <c r="CHO11" s="64"/>
      <c r="CHX11" s="64"/>
      <c r="CIC11" s="218"/>
      <c r="CID11" s="64"/>
      <c r="CIE11" s="64"/>
      <c r="CIN11" s="64"/>
      <c r="CIS11" s="218"/>
      <c r="CIT11" s="64"/>
      <c r="CIU11" s="64"/>
      <c r="CJD11" s="64"/>
      <c r="CJI11" s="218"/>
      <c r="CJJ11" s="64"/>
      <c r="CJK11" s="64"/>
      <c r="CJT11" s="64"/>
      <c r="CJY11" s="218"/>
      <c r="CJZ11" s="64"/>
      <c r="CKA11" s="64"/>
      <c r="CKJ11" s="64"/>
      <c r="CKO11" s="218"/>
      <c r="CKP11" s="64"/>
      <c r="CKQ11" s="64"/>
      <c r="CKZ11" s="64"/>
      <c r="CLE11" s="218"/>
      <c r="CLF11" s="64"/>
      <c r="CLG11" s="64"/>
      <c r="CLP11" s="64"/>
      <c r="CLU11" s="218"/>
      <c r="CLV11" s="64"/>
      <c r="CLW11" s="64"/>
      <c r="CMF11" s="64"/>
      <c r="CMK11" s="218"/>
      <c r="CML11" s="64"/>
      <c r="CMM11" s="64"/>
      <c r="CMV11" s="64"/>
      <c r="CNA11" s="218"/>
      <c r="CNB11" s="64"/>
      <c r="CNC11" s="64"/>
      <c r="CNL11" s="64"/>
      <c r="CNQ11" s="218"/>
      <c r="CNR11" s="64"/>
      <c r="CNS11" s="64"/>
      <c r="COB11" s="64"/>
      <c r="COG11" s="218"/>
      <c r="COH11" s="64"/>
      <c r="COI11" s="64"/>
      <c r="COR11" s="64"/>
      <c r="COW11" s="218"/>
      <c r="COX11" s="64"/>
      <c r="COY11" s="64"/>
      <c r="CPH11" s="64"/>
      <c r="CPM11" s="218"/>
      <c r="CPN11" s="64"/>
      <c r="CPO11" s="64"/>
      <c r="CPX11" s="64"/>
      <c r="CQC11" s="218"/>
      <c r="CQD11" s="64"/>
      <c r="CQE11" s="64"/>
      <c r="CQN11" s="64"/>
      <c r="CQS11" s="218"/>
      <c r="CQT11" s="64"/>
      <c r="CQU11" s="64"/>
      <c r="CRD11" s="64"/>
      <c r="CRI11" s="218"/>
      <c r="CRJ11" s="64"/>
      <c r="CRK11" s="64"/>
      <c r="CRT11" s="64"/>
      <c r="CRY11" s="218"/>
      <c r="CRZ11" s="64"/>
      <c r="CSA11" s="64"/>
      <c r="CSJ11" s="64"/>
      <c r="CSO11" s="218"/>
      <c r="CSP11" s="64"/>
      <c r="CSQ11" s="64"/>
      <c r="CSZ11" s="64"/>
      <c r="CTE11" s="218"/>
      <c r="CTF11" s="64"/>
      <c r="CTG11" s="64"/>
      <c r="CTP11" s="64"/>
      <c r="CTU11" s="218"/>
      <c r="CTV11" s="64"/>
      <c r="CTW11" s="64"/>
      <c r="CUF11" s="64"/>
      <c r="CUK11" s="218"/>
      <c r="CUL11" s="64"/>
      <c r="CUM11" s="64"/>
      <c r="CUV11" s="64"/>
      <c r="CVA11" s="218"/>
      <c r="CVB11" s="64"/>
      <c r="CVC11" s="64"/>
      <c r="CVL11" s="64"/>
      <c r="CVQ11" s="218"/>
      <c r="CVR11" s="64"/>
      <c r="CVS11" s="64"/>
      <c r="CWB11" s="64"/>
      <c r="CWG11" s="218"/>
      <c r="CWH11" s="64"/>
      <c r="CWI11" s="64"/>
      <c r="CWR11" s="64"/>
      <c r="CWW11" s="218"/>
      <c r="CWX11" s="64"/>
      <c r="CWY11" s="64"/>
      <c r="CXH11" s="64"/>
      <c r="CXM11" s="218"/>
      <c r="CXN11" s="64"/>
      <c r="CXO11" s="64"/>
      <c r="CXX11" s="64"/>
      <c r="CYC11" s="218"/>
      <c r="CYD11" s="64"/>
      <c r="CYE11" s="64"/>
      <c r="CYN11" s="64"/>
      <c r="CYS11" s="218"/>
      <c r="CYT11" s="64"/>
      <c r="CYU11" s="64"/>
      <c r="CZD11" s="64"/>
      <c r="CZI11" s="218"/>
      <c r="CZJ11" s="64"/>
      <c r="CZK11" s="64"/>
      <c r="CZT11" s="64"/>
      <c r="CZY11" s="218"/>
      <c r="CZZ11" s="64"/>
      <c r="DAA11" s="64"/>
      <c r="DAJ11" s="64"/>
      <c r="DAO11" s="218"/>
      <c r="DAP11" s="64"/>
      <c r="DAQ11" s="64"/>
      <c r="DAZ11" s="64"/>
      <c r="DBE11" s="218"/>
      <c r="DBF11" s="64"/>
      <c r="DBG11" s="64"/>
      <c r="DBP11" s="64"/>
      <c r="DBU11" s="218"/>
      <c r="DBV11" s="64"/>
      <c r="DBW11" s="64"/>
      <c r="DCF11" s="64"/>
      <c r="DCK11" s="218"/>
      <c r="DCL11" s="64"/>
      <c r="DCM11" s="64"/>
      <c r="DCV11" s="64"/>
      <c r="DDA11" s="218"/>
      <c r="DDB11" s="64"/>
      <c r="DDC11" s="64"/>
      <c r="DDL11" s="64"/>
      <c r="DDQ11" s="218"/>
      <c r="DDR11" s="64"/>
      <c r="DDS11" s="64"/>
      <c r="DEB11" s="64"/>
      <c r="DEG11" s="218"/>
      <c r="DEH11" s="64"/>
      <c r="DEI11" s="64"/>
      <c r="DER11" s="64"/>
      <c r="DEW11" s="218"/>
      <c r="DEX11" s="64"/>
      <c r="DEY11" s="64"/>
      <c r="DFH11" s="64"/>
      <c r="DFM11" s="218"/>
      <c r="DFN11" s="64"/>
      <c r="DFO11" s="64"/>
      <c r="DFX11" s="64"/>
      <c r="DGC11" s="218"/>
      <c r="DGD11" s="64"/>
      <c r="DGE11" s="64"/>
      <c r="DGN11" s="64"/>
      <c r="DGS11" s="218"/>
      <c r="DGT11" s="64"/>
      <c r="DGU11" s="64"/>
      <c r="DHD11" s="64"/>
      <c r="DHI11" s="218"/>
      <c r="DHJ11" s="64"/>
      <c r="DHK11" s="64"/>
      <c r="DHT11" s="64"/>
      <c r="DHY11" s="218"/>
      <c r="DHZ11" s="64"/>
      <c r="DIA11" s="64"/>
      <c r="DIJ11" s="64"/>
      <c r="DIO11" s="218"/>
      <c r="DIP11" s="64"/>
      <c r="DIQ11" s="64"/>
      <c r="DIZ11" s="64"/>
      <c r="DJE11" s="218"/>
      <c r="DJF11" s="64"/>
      <c r="DJG11" s="64"/>
      <c r="DJP11" s="64"/>
      <c r="DJU11" s="218"/>
      <c r="DJV11" s="64"/>
      <c r="DJW11" s="64"/>
      <c r="DKF11" s="64"/>
      <c r="DKK11" s="218"/>
      <c r="DKL11" s="64"/>
      <c r="DKM11" s="64"/>
      <c r="DKV11" s="64"/>
      <c r="DLA11" s="218"/>
      <c r="DLB11" s="64"/>
      <c r="DLC11" s="64"/>
      <c r="DLL11" s="64"/>
      <c r="DLQ11" s="218"/>
      <c r="DLR11" s="64"/>
      <c r="DLS11" s="64"/>
      <c r="DMB11" s="64"/>
      <c r="DMG11" s="218"/>
      <c r="DMH11" s="64"/>
      <c r="DMI11" s="64"/>
      <c r="DMR11" s="64"/>
      <c r="DMW11" s="218"/>
      <c r="DMX11" s="64"/>
      <c r="DMY11" s="64"/>
      <c r="DNH11" s="64"/>
      <c r="DNM11" s="218"/>
      <c r="DNN11" s="64"/>
      <c r="DNO11" s="64"/>
      <c r="DNX11" s="64"/>
      <c r="DOC11" s="218"/>
      <c r="DOD11" s="64"/>
      <c r="DOE11" s="64"/>
      <c r="DON11" s="64"/>
      <c r="DOS11" s="218"/>
      <c r="DOT11" s="64"/>
      <c r="DOU11" s="64"/>
      <c r="DPD11" s="64"/>
      <c r="DPI11" s="218"/>
      <c r="DPJ11" s="64"/>
      <c r="DPK11" s="64"/>
      <c r="DPT11" s="64"/>
      <c r="DPY11" s="218"/>
      <c r="DPZ11" s="64"/>
      <c r="DQA11" s="64"/>
      <c r="DQJ11" s="64"/>
      <c r="DQO11" s="218"/>
      <c r="DQP11" s="64"/>
      <c r="DQQ11" s="64"/>
      <c r="DQZ11" s="64"/>
      <c r="DRE11" s="218"/>
      <c r="DRF11" s="64"/>
      <c r="DRG11" s="64"/>
      <c r="DRP11" s="64"/>
      <c r="DRU11" s="218"/>
      <c r="DRV11" s="64"/>
      <c r="DRW11" s="64"/>
      <c r="DSF11" s="64"/>
      <c r="DSK11" s="218"/>
      <c r="DSL11" s="64"/>
      <c r="DSM11" s="64"/>
      <c r="DSV11" s="64"/>
      <c r="DTA11" s="218"/>
      <c r="DTB11" s="64"/>
      <c r="DTC11" s="64"/>
      <c r="DTL11" s="64"/>
      <c r="DTQ11" s="218"/>
      <c r="DTR11" s="64"/>
      <c r="DTS11" s="64"/>
      <c r="DUB11" s="64"/>
      <c r="DUG11" s="218"/>
      <c r="DUH11" s="64"/>
      <c r="DUI11" s="64"/>
      <c r="DUR11" s="64"/>
      <c r="DUW11" s="218"/>
      <c r="DUX11" s="64"/>
      <c r="DUY11" s="64"/>
      <c r="DVH11" s="64"/>
      <c r="DVM11" s="218"/>
      <c r="DVN11" s="64"/>
      <c r="DVO11" s="64"/>
      <c r="DVX11" s="64"/>
      <c r="DWC11" s="218"/>
      <c r="DWD11" s="64"/>
      <c r="DWE11" s="64"/>
      <c r="DWN11" s="64"/>
      <c r="DWS11" s="218"/>
      <c r="DWT11" s="64"/>
      <c r="DWU11" s="64"/>
      <c r="DXD11" s="64"/>
      <c r="DXI11" s="218"/>
      <c r="DXJ11" s="64"/>
      <c r="DXK11" s="64"/>
      <c r="DXT11" s="64"/>
      <c r="DXY11" s="218"/>
      <c r="DXZ11" s="64"/>
      <c r="DYA11" s="64"/>
      <c r="DYJ11" s="64"/>
      <c r="DYO11" s="218"/>
      <c r="DYP11" s="64"/>
      <c r="DYQ11" s="64"/>
      <c r="DYZ11" s="64"/>
      <c r="DZE11" s="218"/>
      <c r="DZF11" s="64"/>
      <c r="DZG11" s="64"/>
      <c r="DZP11" s="64"/>
      <c r="DZU11" s="218"/>
      <c r="DZV11" s="64"/>
      <c r="DZW11" s="64"/>
      <c r="EAF11" s="64"/>
      <c r="EAK11" s="218"/>
      <c r="EAL11" s="64"/>
      <c r="EAM11" s="64"/>
      <c r="EAV11" s="64"/>
      <c r="EBA11" s="218"/>
      <c r="EBB11" s="64"/>
      <c r="EBC11" s="64"/>
      <c r="EBL11" s="64"/>
      <c r="EBQ11" s="218"/>
      <c r="EBR11" s="64"/>
      <c r="EBS11" s="64"/>
      <c r="ECB11" s="64"/>
      <c r="ECG11" s="218"/>
      <c r="ECH11" s="64"/>
      <c r="ECI11" s="64"/>
      <c r="ECR11" s="64"/>
      <c r="ECW11" s="218"/>
      <c r="ECX11" s="64"/>
      <c r="ECY11" s="64"/>
      <c r="EDH11" s="64"/>
      <c r="EDM11" s="218"/>
      <c r="EDN11" s="64"/>
      <c r="EDO11" s="64"/>
      <c r="EDX11" s="64"/>
      <c r="EEC11" s="218"/>
      <c r="EED11" s="64"/>
      <c r="EEE11" s="64"/>
      <c r="EEN11" s="64"/>
      <c r="EES11" s="218"/>
      <c r="EET11" s="64"/>
      <c r="EEU11" s="64"/>
      <c r="EFD11" s="64"/>
      <c r="EFI11" s="218"/>
      <c r="EFJ11" s="64"/>
      <c r="EFK11" s="64"/>
      <c r="EFT11" s="64"/>
      <c r="EFY11" s="218"/>
      <c r="EFZ11" s="64"/>
      <c r="EGA11" s="64"/>
      <c r="EGJ11" s="64"/>
      <c r="EGO11" s="218"/>
      <c r="EGP11" s="64"/>
      <c r="EGQ11" s="64"/>
      <c r="EGZ11" s="64"/>
      <c r="EHE11" s="218"/>
      <c r="EHF11" s="64"/>
      <c r="EHG11" s="64"/>
      <c r="EHP11" s="64"/>
      <c r="EHU11" s="218"/>
      <c r="EHV11" s="64"/>
      <c r="EHW11" s="64"/>
      <c r="EIF11" s="64"/>
      <c r="EIK11" s="218"/>
      <c r="EIL11" s="64"/>
      <c r="EIM11" s="64"/>
      <c r="EIV11" s="64"/>
      <c r="EJA11" s="218"/>
      <c r="EJB11" s="64"/>
      <c r="EJC11" s="64"/>
      <c r="EJL11" s="64"/>
      <c r="EJQ11" s="218"/>
      <c r="EJR11" s="64"/>
      <c r="EJS11" s="64"/>
      <c r="EKB11" s="64"/>
      <c r="EKG11" s="218"/>
      <c r="EKH11" s="64"/>
      <c r="EKI11" s="64"/>
      <c r="EKR11" s="64"/>
      <c r="EKW11" s="218"/>
      <c r="EKX11" s="64"/>
      <c r="EKY11" s="64"/>
      <c r="ELH11" s="64"/>
      <c r="ELM11" s="218"/>
      <c r="ELN11" s="64"/>
      <c r="ELO11" s="64"/>
      <c r="ELX11" s="64"/>
      <c r="EMC11" s="218"/>
      <c r="EMD11" s="64"/>
      <c r="EME11" s="64"/>
      <c r="EMN11" s="64"/>
      <c r="EMS11" s="218"/>
      <c r="EMT11" s="64"/>
      <c r="EMU11" s="64"/>
      <c r="END11" s="64"/>
      <c r="ENI11" s="218"/>
      <c r="ENJ11" s="64"/>
      <c r="ENK11" s="64"/>
      <c r="ENT11" s="64"/>
      <c r="ENY11" s="218"/>
      <c r="ENZ11" s="64"/>
      <c r="EOA11" s="64"/>
      <c r="EOJ11" s="64"/>
      <c r="EOO11" s="218"/>
      <c r="EOP11" s="64"/>
      <c r="EOQ11" s="64"/>
      <c r="EOZ11" s="64"/>
      <c r="EPE11" s="218"/>
      <c r="EPF11" s="64"/>
      <c r="EPG11" s="64"/>
      <c r="EPP11" s="64"/>
      <c r="EPU11" s="218"/>
      <c r="EPV11" s="64"/>
      <c r="EPW11" s="64"/>
      <c r="EQF11" s="64"/>
      <c r="EQK11" s="218"/>
      <c r="EQL11" s="64"/>
      <c r="EQM11" s="64"/>
      <c r="EQV11" s="64"/>
      <c r="ERA11" s="218"/>
      <c r="ERB11" s="64"/>
      <c r="ERC11" s="64"/>
      <c r="ERL11" s="64"/>
      <c r="ERQ11" s="218"/>
      <c r="ERR11" s="64"/>
      <c r="ERS11" s="64"/>
      <c r="ESB11" s="64"/>
      <c r="ESG11" s="218"/>
      <c r="ESH11" s="64"/>
      <c r="ESI11" s="64"/>
      <c r="ESR11" s="64"/>
      <c r="ESW11" s="218"/>
      <c r="ESX11" s="64"/>
      <c r="ESY11" s="64"/>
      <c r="ETH11" s="64"/>
      <c r="ETM11" s="218"/>
      <c r="ETN11" s="64"/>
      <c r="ETO11" s="64"/>
      <c r="ETX11" s="64"/>
      <c r="EUC11" s="218"/>
      <c r="EUD11" s="64"/>
      <c r="EUE11" s="64"/>
      <c r="EUN11" s="64"/>
      <c r="EUS11" s="218"/>
      <c r="EUT11" s="64"/>
      <c r="EUU11" s="64"/>
      <c r="EVD11" s="64"/>
      <c r="EVI11" s="218"/>
      <c r="EVJ11" s="64"/>
      <c r="EVK11" s="64"/>
      <c r="EVT11" s="64"/>
      <c r="EVY11" s="218"/>
      <c r="EVZ11" s="64"/>
      <c r="EWA11" s="64"/>
      <c r="EWJ11" s="64"/>
      <c r="EWO11" s="218"/>
      <c r="EWP11" s="64"/>
      <c r="EWQ11" s="64"/>
      <c r="EWZ11" s="64"/>
      <c r="EXE11" s="218"/>
      <c r="EXF11" s="64"/>
      <c r="EXG11" s="64"/>
      <c r="EXP11" s="64"/>
      <c r="EXU11" s="218"/>
      <c r="EXV11" s="64"/>
      <c r="EXW11" s="64"/>
      <c r="EYF11" s="64"/>
      <c r="EYK11" s="218"/>
      <c r="EYL11" s="64"/>
      <c r="EYM11" s="64"/>
      <c r="EYV11" s="64"/>
      <c r="EZA11" s="218"/>
      <c r="EZB11" s="64"/>
      <c r="EZC11" s="64"/>
      <c r="EZL11" s="64"/>
      <c r="EZQ11" s="218"/>
      <c r="EZR11" s="64"/>
      <c r="EZS11" s="64"/>
      <c r="FAB11" s="64"/>
      <c r="FAG11" s="218"/>
      <c r="FAH11" s="64"/>
      <c r="FAI11" s="64"/>
      <c r="FAR11" s="64"/>
      <c r="FAW11" s="218"/>
      <c r="FAX11" s="64"/>
      <c r="FAY11" s="64"/>
      <c r="FBH11" s="64"/>
      <c r="FBM11" s="218"/>
      <c r="FBN11" s="64"/>
      <c r="FBO11" s="64"/>
      <c r="FBX11" s="64"/>
      <c r="FCC11" s="218"/>
      <c r="FCD11" s="64"/>
      <c r="FCE11" s="64"/>
      <c r="FCN11" s="64"/>
      <c r="FCS11" s="218"/>
      <c r="FCT11" s="64"/>
      <c r="FCU11" s="64"/>
      <c r="FDD11" s="64"/>
      <c r="FDI11" s="218"/>
      <c r="FDJ11" s="64"/>
      <c r="FDK11" s="64"/>
      <c r="FDT11" s="64"/>
      <c r="FDY11" s="218"/>
      <c r="FDZ11" s="64"/>
      <c r="FEA11" s="64"/>
      <c r="FEJ11" s="64"/>
      <c r="FEO11" s="218"/>
      <c r="FEP11" s="64"/>
      <c r="FEQ11" s="64"/>
      <c r="FEZ11" s="64"/>
      <c r="FFE11" s="218"/>
      <c r="FFF11" s="64"/>
      <c r="FFG11" s="64"/>
      <c r="FFP11" s="64"/>
      <c r="FFU11" s="218"/>
      <c r="FFV11" s="64"/>
      <c r="FFW11" s="64"/>
      <c r="FGF11" s="64"/>
      <c r="FGK11" s="218"/>
      <c r="FGL11" s="64"/>
      <c r="FGM11" s="64"/>
      <c r="FGV11" s="64"/>
      <c r="FHA11" s="218"/>
      <c r="FHB11" s="64"/>
      <c r="FHC11" s="64"/>
      <c r="FHL11" s="64"/>
      <c r="FHQ11" s="218"/>
      <c r="FHR11" s="64"/>
      <c r="FHS11" s="64"/>
      <c r="FIB11" s="64"/>
      <c r="FIG11" s="218"/>
      <c r="FIH11" s="64"/>
      <c r="FII11" s="64"/>
      <c r="FIR11" s="64"/>
      <c r="FIW11" s="218"/>
      <c r="FIX11" s="64"/>
      <c r="FIY11" s="64"/>
      <c r="FJH11" s="64"/>
      <c r="FJM11" s="218"/>
      <c r="FJN11" s="64"/>
      <c r="FJO11" s="64"/>
      <c r="FJX11" s="64"/>
      <c r="FKC11" s="218"/>
      <c r="FKD11" s="64"/>
      <c r="FKE11" s="64"/>
      <c r="FKN11" s="64"/>
      <c r="FKS11" s="218"/>
      <c r="FKT11" s="64"/>
      <c r="FKU11" s="64"/>
      <c r="FLD11" s="64"/>
      <c r="FLI11" s="218"/>
      <c r="FLJ11" s="64"/>
      <c r="FLK11" s="64"/>
      <c r="FLT11" s="64"/>
      <c r="FLY11" s="218"/>
      <c r="FLZ11" s="64"/>
      <c r="FMA11" s="64"/>
      <c r="FMJ11" s="64"/>
      <c r="FMO11" s="218"/>
      <c r="FMP11" s="64"/>
      <c r="FMQ11" s="64"/>
      <c r="FMZ11" s="64"/>
      <c r="FNE11" s="218"/>
      <c r="FNF11" s="64"/>
      <c r="FNG11" s="64"/>
      <c r="FNP11" s="64"/>
      <c r="FNU11" s="218"/>
      <c r="FNV11" s="64"/>
      <c r="FNW11" s="64"/>
      <c r="FOF11" s="64"/>
      <c r="FOK11" s="218"/>
      <c r="FOL11" s="64"/>
      <c r="FOM11" s="64"/>
      <c r="FOV11" s="64"/>
      <c r="FPA11" s="218"/>
      <c r="FPB11" s="64"/>
      <c r="FPC11" s="64"/>
      <c r="FPL11" s="64"/>
      <c r="FPQ11" s="218"/>
      <c r="FPR11" s="64"/>
      <c r="FPS11" s="64"/>
      <c r="FQB11" s="64"/>
      <c r="FQG11" s="218"/>
      <c r="FQH11" s="64"/>
      <c r="FQI11" s="64"/>
      <c r="FQR11" s="64"/>
      <c r="FQW11" s="218"/>
      <c r="FQX11" s="64"/>
      <c r="FQY11" s="64"/>
      <c r="FRH11" s="64"/>
      <c r="FRM11" s="218"/>
      <c r="FRN11" s="64"/>
      <c r="FRO11" s="64"/>
      <c r="FRX11" s="64"/>
      <c r="FSC11" s="218"/>
      <c r="FSD11" s="64"/>
      <c r="FSE11" s="64"/>
      <c r="FSN11" s="64"/>
      <c r="FSS11" s="218"/>
      <c r="FST11" s="64"/>
      <c r="FSU11" s="64"/>
      <c r="FTD11" s="64"/>
      <c r="FTI11" s="218"/>
      <c r="FTJ11" s="64"/>
      <c r="FTK11" s="64"/>
      <c r="FTT11" s="64"/>
      <c r="FTY11" s="218"/>
      <c r="FTZ11" s="64"/>
      <c r="FUA11" s="64"/>
      <c r="FUJ11" s="64"/>
      <c r="FUO11" s="218"/>
      <c r="FUP11" s="64"/>
      <c r="FUQ11" s="64"/>
      <c r="FUZ11" s="64"/>
      <c r="FVE11" s="218"/>
      <c r="FVF11" s="64"/>
      <c r="FVG11" s="64"/>
      <c r="FVP11" s="64"/>
      <c r="FVU11" s="218"/>
      <c r="FVV11" s="64"/>
      <c r="FVW11" s="64"/>
      <c r="FWF11" s="64"/>
      <c r="FWK11" s="218"/>
      <c r="FWL11" s="64"/>
      <c r="FWM11" s="64"/>
      <c r="FWV11" s="64"/>
      <c r="FXA11" s="218"/>
      <c r="FXB11" s="64"/>
      <c r="FXC11" s="64"/>
      <c r="FXL11" s="64"/>
      <c r="FXQ11" s="218"/>
      <c r="FXR11" s="64"/>
      <c r="FXS11" s="64"/>
      <c r="FYB11" s="64"/>
      <c r="FYG11" s="218"/>
      <c r="FYH11" s="64"/>
      <c r="FYI11" s="64"/>
      <c r="FYR11" s="64"/>
      <c r="FYW11" s="218"/>
      <c r="FYX11" s="64"/>
      <c r="FYY11" s="64"/>
      <c r="FZH11" s="64"/>
      <c r="FZM11" s="218"/>
      <c r="FZN11" s="64"/>
      <c r="FZO11" s="64"/>
      <c r="FZX11" s="64"/>
      <c r="GAC11" s="218"/>
      <c r="GAD11" s="64"/>
      <c r="GAE11" s="64"/>
      <c r="GAN11" s="64"/>
      <c r="GAS11" s="218"/>
      <c r="GAT11" s="64"/>
      <c r="GAU11" s="64"/>
      <c r="GBD11" s="64"/>
      <c r="GBI11" s="218"/>
      <c r="GBJ11" s="64"/>
      <c r="GBK11" s="64"/>
      <c r="GBT11" s="64"/>
      <c r="GBY11" s="218"/>
      <c r="GBZ11" s="64"/>
      <c r="GCA11" s="64"/>
      <c r="GCJ11" s="64"/>
      <c r="GCO11" s="218"/>
      <c r="GCP11" s="64"/>
      <c r="GCQ11" s="64"/>
      <c r="GCZ11" s="64"/>
      <c r="GDE11" s="218"/>
      <c r="GDF11" s="64"/>
      <c r="GDG11" s="64"/>
      <c r="GDP11" s="64"/>
      <c r="GDU11" s="218"/>
      <c r="GDV11" s="64"/>
      <c r="GDW11" s="64"/>
      <c r="GEF11" s="64"/>
      <c r="GEK11" s="218"/>
      <c r="GEL11" s="64"/>
      <c r="GEM11" s="64"/>
      <c r="GEV11" s="64"/>
      <c r="GFA11" s="218"/>
      <c r="GFB11" s="64"/>
      <c r="GFC11" s="64"/>
      <c r="GFL11" s="64"/>
      <c r="GFQ11" s="218"/>
      <c r="GFR11" s="64"/>
      <c r="GFS11" s="64"/>
      <c r="GGB11" s="64"/>
      <c r="GGG11" s="218"/>
      <c r="GGH11" s="64"/>
      <c r="GGI11" s="64"/>
      <c r="GGR11" s="64"/>
      <c r="GGW11" s="218"/>
      <c r="GGX11" s="64"/>
      <c r="GGY11" s="64"/>
      <c r="GHH11" s="64"/>
      <c r="GHM11" s="218"/>
      <c r="GHN11" s="64"/>
      <c r="GHO11" s="64"/>
      <c r="GHX11" s="64"/>
      <c r="GIC11" s="218"/>
      <c r="GID11" s="64"/>
      <c r="GIE11" s="64"/>
      <c r="GIN11" s="64"/>
      <c r="GIS11" s="218"/>
      <c r="GIT11" s="64"/>
      <c r="GIU11" s="64"/>
      <c r="GJD11" s="64"/>
      <c r="GJI11" s="218"/>
      <c r="GJJ11" s="64"/>
      <c r="GJK11" s="64"/>
      <c r="GJT11" s="64"/>
      <c r="GJY11" s="218"/>
      <c r="GJZ11" s="64"/>
      <c r="GKA11" s="64"/>
      <c r="GKJ11" s="64"/>
      <c r="GKO11" s="218"/>
      <c r="GKP11" s="64"/>
      <c r="GKQ11" s="64"/>
      <c r="GKZ11" s="64"/>
      <c r="GLE11" s="218"/>
      <c r="GLF11" s="64"/>
      <c r="GLG11" s="64"/>
      <c r="GLP11" s="64"/>
      <c r="GLU11" s="218"/>
      <c r="GLV11" s="64"/>
      <c r="GLW11" s="64"/>
      <c r="GMF11" s="64"/>
      <c r="GMK11" s="218"/>
      <c r="GML11" s="64"/>
      <c r="GMM11" s="64"/>
      <c r="GMV11" s="64"/>
      <c r="GNA11" s="218"/>
      <c r="GNB11" s="64"/>
      <c r="GNC11" s="64"/>
      <c r="GNL11" s="64"/>
      <c r="GNQ11" s="218"/>
      <c r="GNR11" s="64"/>
      <c r="GNS11" s="64"/>
      <c r="GOB11" s="64"/>
      <c r="GOG11" s="218"/>
      <c r="GOH11" s="64"/>
      <c r="GOI11" s="64"/>
      <c r="GOR11" s="64"/>
      <c r="GOW11" s="218"/>
      <c r="GOX11" s="64"/>
      <c r="GOY11" s="64"/>
      <c r="GPH11" s="64"/>
      <c r="GPM11" s="218"/>
      <c r="GPN11" s="64"/>
      <c r="GPO11" s="64"/>
      <c r="GPX11" s="64"/>
      <c r="GQC11" s="218"/>
      <c r="GQD11" s="64"/>
      <c r="GQE11" s="64"/>
      <c r="GQN11" s="64"/>
      <c r="GQS11" s="218"/>
      <c r="GQT11" s="64"/>
      <c r="GQU11" s="64"/>
      <c r="GRD11" s="64"/>
      <c r="GRI11" s="218"/>
      <c r="GRJ11" s="64"/>
      <c r="GRK11" s="64"/>
      <c r="GRT11" s="64"/>
      <c r="GRY11" s="218"/>
      <c r="GRZ11" s="64"/>
      <c r="GSA11" s="64"/>
      <c r="GSJ11" s="64"/>
      <c r="GSO11" s="218"/>
      <c r="GSP11" s="64"/>
      <c r="GSQ11" s="64"/>
      <c r="GSZ11" s="64"/>
      <c r="GTE11" s="218"/>
      <c r="GTF11" s="64"/>
      <c r="GTG11" s="64"/>
      <c r="GTP11" s="64"/>
      <c r="GTU11" s="218"/>
      <c r="GTV11" s="64"/>
      <c r="GTW11" s="64"/>
      <c r="GUF11" s="64"/>
      <c r="GUK11" s="218"/>
      <c r="GUL11" s="64"/>
      <c r="GUM11" s="64"/>
      <c r="GUV11" s="64"/>
      <c r="GVA11" s="218"/>
      <c r="GVB11" s="64"/>
      <c r="GVC11" s="64"/>
      <c r="GVL11" s="64"/>
      <c r="GVQ11" s="218"/>
      <c r="GVR11" s="64"/>
      <c r="GVS11" s="64"/>
      <c r="GWB11" s="64"/>
      <c r="GWG11" s="218"/>
      <c r="GWH11" s="64"/>
      <c r="GWI11" s="64"/>
      <c r="GWR11" s="64"/>
      <c r="GWW11" s="218"/>
      <c r="GWX11" s="64"/>
      <c r="GWY11" s="64"/>
      <c r="GXH11" s="64"/>
      <c r="GXM11" s="218"/>
      <c r="GXN11" s="64"/>
      <c r="GXO11" s="64"/>
      <c r="GXX11" s="64"/>
      <c r="GYC11" s="218"/>
      <c r="GYD11" s="64"/>
      <c r="GYE11" s="64"/>
      <c r="GYN11" s="64"/>
      <c r="GYS11" s="218"/>
      <c r="GYT11" s="64"/>
      <c r="GYU11" s="64"/>
      <c r="GZD11" s="64"/>
      <c r="GZI11" s="218"/>
      <c r="GZJ11" s="64"/>
      <c r="GZK11" s="64"/>
      <c r="GZT11" s="64"/>
      <c r="GZY11" s="218"/>
      <c r="GZZ11" s="64"/>
      <c r="HAA11" s="64"/>
      <c r="HAJ11" s="64"/>
      <c r="HAO11" s="218"/>
      <c r="HAP11" s="64"/>
      <c r="HAQ11" s="64"/>
      <c r="HAZ11" s="64"/>
      <c r="HBE11" s="218"/>
      <c r="HBF11" s="64"/>
      <c r="HBG11" s="64"/>
      <c r="HBP11" s="64"/>
      <c r="HBU11" s="218"/>
      <c r="HBV11" s="64"/>
      <c r="HBW11" s="64"/>
      <c r="HCF11" s="64"/>
      <c r="HCK11" s="218"/>
      <c r="HCL11" s="64"/>
      <c r="HCM11" s="64"/>
      <c r="HCV11" s="64"/>
      <c r="HDA11" s="218"/>
      <c r="HDB11" s="64"/>
      <c r="HDC11" s="64"/>
      <c r="HDL11" s="64"/>
      <c r="HDQ11" s="218"/>
      <c r="HDR11" s="64"/>
      <c r="HDS11" s="64"/>
      <c r="HEB11" s="64"/>
      <c r="HEG11" s="218"/>
      <c r="HEH11" s="64"/>
      <c r="HEI11" s="64"/>
      <c r="HER11" s="64"/>
      <c r="HEW11" s="218"/>
      <c r="HEX11" s="64"/>
      <c r="HEY11" s="64"/>
      <c r="HFH11" s="64"/>
      <c r="HFM11" s="218"/>
      <c r="HFN11" s="64"/>
      <c r="HFO11" s="64"/>
      <c r="HFX11" s="64"/>
      <c r="HGC11" s="218"/>
      <c r="HGD11" s="64"/>
      <c r="HGE11" s="64"/>
      <c r="HGN11" s="64"/>
      <c r="HGS11" s="218"/>
      <c r="HGT11" s="64"/>
      <c r="HGU11" s="64"/>
      <c r="HHD11" s="64"/>
      <c r="HHI11" s="218"/>
      <c r="HHJ11" s="64"/>
      <c r="HHK11" s="64"/>
      <c r="HHT11" s="64"/>
      <c r="HHY11" s="218"/>
      <c r="HHZ11" s="64"/>
      <c r="HIA11" s="64"/>
      <c r="HIJ11" s="64"/>
      <c r="HIO11" s="218"/>
      <c r="HIP11" s="64"/>
      <c r="HIQ11" s="64"/>
      <c r="HIZ11" s="64"/>
      <c r="HJE11" s="218"/>
      <c r="HJF11" s="64"/>
      <c r="HJG11" s="64"/>
      <c r="HJP11" s="64"/>
      <c r="HJU11" s="218"/>
      <c r="HJV11" s="64"/>
      <c r="HJW11" s="64"/>
      <c r="HKF11" s="64"/>
      <c r="HKK11" s="218"/>
      <c r="HKL11" s="64"/>
      <c r="HKM11" s="64"/>
      <c r="HKV11" s="64"/>
      <c r="HLA11" s="218"/>
      <c r="HLB11" s="64"/>
      <c r="HLC11" s="64"/>
      <c r="HLL11" s="64"/>
      <c r="HLQ11" s="218"/>
      <c r="HLR11" s="64"/>
      <c r="HLS11" s="64"/>
      <c r="HMB11" s="64"/>
      <c r="HMG11" s="218"/>
      <c r="HMH11" s="64"/>
      <c r="HMI11" s="64"/>
      <c r="HMR11" s="64"/>
      <c r="HMW11" s="218"/>
      <c r="HMX11" s="64"/>
      <c r="HMY11" s="64"/>
      <c r="HNH11" s="64"/>
      <c r="HNM11" s="218"/>
      <c r="HNN11" s="64"/>
      <c r="HNO11" s="64"/>
      <c r="HNX11" s="64"/>
      <c r="HOC11" s="218"/>
      <c r="HOD11" s="64"/>
      <c r="HOE11" s="64"/>
      <c r="HON11" s="64"/>
      <c r="HOS11" s="218"/>
      <c r="HOT11" s="64"/>
      <c r="HOU11" s="64"/>
      <c r="HPD11" s="64"/>
      <c r="HPI11" s="218"/>
      <c r="HPJ11" s="64"/>
      <c r="HPK11" s="64"/>
      <c r="HPT11" s="64"/>
      <c r="HPY11" s="218"/>
      <c r="HPZ11" s="64"/>
      <c r="HQA11" s="64"/>
      <c r="HQJ11" s="64"/>
      <c r="HQO11" s="218"/>
      <c r="HQP11" s="64"/>
      <c r="HQQ11" s="64"/>
      <c r="HQZ11" s="64"/>
      <c r="HRE11" s="218"/>
      <c r="HRF11" s="64"/>
      <c r="HRG11" s="64"/>
      <c r="HRP11" s="64"/>
      <c r="HRU11" s="218"/>
      <c r="HRV11" s="64"/>
      <c r="HRW11" s="64"/>
      <c r="HSF11" s="64"/>
      <c r="HSK11" s="218"/>
      <c r="HSL11" s="64"/>
      <c r="HSM11" s="64"/>
      <c r="HSV11" s="64"/>
      <c r="HTA11" s="218"/>
      <c r="HTB11" s="64"/>
      <c r="HTC11" s="64"/>
      <c r="HTL11" s="64"/>
      <c r="HTQ11" s="218"/>
      <c r="HTR11" s="64"/>
      <c r="HTS11" s="64"/>
      <c r="HUB11" s="64"/>
      <c r="HUG11" s="218"/>
      <c r="HUH11" s="64"/>
      <c r="HUI11" s="64"/>
      <c r="HUR11" s="64"/>
      <c r="HUW11" s="218"/>
      <c r="HUX11" s="64"/>
      <c r="HUY11" s="64"/>
      <c r="HVH11" s="64"/>
      <c r="HVM11" s="218"/>
      <c r="HVN11" s="64"/>
      <c r="HVO11" s="64"/>
      <c r="HVX11" s="64"/>
      <c r="HWC11" s="218"/>
      <c r="HWD11" s="64"/>
      <c r="HWE11" s="64"/>
      <c r="HWN11" s="64"/>
      <c r="HWS11" s="218"/>
      <c r="HWT11" s="64"/>
      <c r="HWU11" s="64"/>
      <c r="HXD11" s="64"/>
      <c r="HXI11" s="218"/>
      <c r="HXJ11" s="64"/>
      <c r="HXK11" s="64"/>
      <c r="HXT11" s="64"/>
      <c r="HXY11" s="218"/>
      <c r="HXZ11" s="64"/>
      <c r="HYA11" s="64"/>
      <c r="HYJ11" s="64"/>
      <c r="HYO11" s="218"/>
      <c r="HYP11" s="64"/>
      <c r="HYQ11" s="64"/>
      <c r="HYZ11" s="64"/>
      <c r="HZE11" s="218"/>
      <c r="HZF11" s="64"/>
      <c r="HZG11" s="64"/>
      <c r="HZP11" s="64"/>
      <c r="HZU11" s="218"/>
      <c r="HZV11" s="64"/>
      <c r="HZW11" s="64"/>
      <c r="IAF11" s="64"/>
      <c r="IAK11" s="218"/>
      <c r="IAL11" s="64"/>
      <c r="IAM11" s="64"/>
      <c r="IAV11" s="64"/>
      <c r="IBA11" s="218"/>
      <c r="IBB11" s="64"/>
      <c r="IBC11" s="64"/>
      <c r="IBL11" s="64"/>
      <c r="IBQ11" s="218"/>
      <c r="IBR11" s="64"/>
      <c r="IBS11" s="64"/>
      <c r="ICB11" s="64"/>
      <c r="ICG11" s="218"/>
      <c r="ICH11" s="64"/>
      <c r="ICI11" s="64"/>
      <c r="ICR11" s="64"/>
      <c r="ICW11" s="218"/>
      <c r="ICX11" s="64"/>
      <c r="ICY11" s="64"/>
      <c r="IDH11" s="64"/>
      <c r="IDM11" s="218"/>
      <c r="IDN11" s="64"/>
      <c r="IDO11" s="64"/>
      <c r="IDX11" s="64"/>
      <c r="IEC11" s="218"/>
      <c r="IED11" s="64"/>
      <c r="IEE11" s="64"/>
      <c r="IEN11" s="64"/>
      <c r="IES11" s="218"/>
      <c r="IET11" s="64"/>
      <c r="IEU11" s="64"/>
      <c r="IFD11" s="64"/>
      <c r="IFI11" s="218"/>
      <c r="IFJ11" s="64"/>
      <c r="IFK11" s="64"/>
      <c r="IFT11" s="64"/>
      <c r="IFY11" s="218"/>
      <c r="IFZ11" s="64"/>
      <c r="IGA11" s="64"/>
      <c r="IGJ11" s="64"/>
      <c r="IGO11" s="218"/>
      <c r="IGP11" s="64"/>
      <c r="IGQ11" s="64"/>
      <c r="IGZ11" s="64"/>
      <c r="IHE11" s="218"/>
      <c r="IHF11" s="64"/>
      <c r="IHG11" s="64"/>
      <c r="IHP11" s="64"/>
      <c r="IHU11" s="218"/>
      <c r="IHV11" s="64"/>
      <c r="IHW11" s="64"/>
      <c r="IIF11" s="64"/>
      <c r="IIK11" s="218"/>
      <c r="IIL11" s="64"/>
      <c r="IIM11" s="64"/>
      <c r="IIV11" s="64"/>
      <c r="IJA11" s="218"/>
      <c r="IJB11" s="64"/>
      <c r="IJC11" s="64"/>
      <c r="IJL11" s="64"/>
      <c r="IJQ11" s="218"/>
      <c r="IJR11" s="64"/>
      <c r="IJS11" s="64"/>
      <c r="IKB11" s="64"/>
      <c r="IKG11" s="218"/>
      <c r="IKH11" s="64"/>
      <c r="IKI11" s="64"/>
      <c r="IKR11" s="64"/>
      <c r="IKW11" s="218"/>
      <c r="IKX11" s="64"/>
      <c r="IKY11" s="64"/>
      <c r="ILH11" s="64"/>
      <c r="ILM11" s="218"/>
      <c r="ILN11" s="64"/>
      <c r="ILO11" s="64"/>
      <c r="ILX11" s="64"/>
      <c r="IMC11" s="218"/>
      <c r="IMD11" s="64"/>
      <c r="IME11" s="64"/>
      <c r="IMN11" s="64"/>
      <c r="IMS11" s="218"/>
      <c r="IMT11" s="64"/>
      <c r="IMU11" s="64"/>
      <c r="IND11" s="64"/>
      <c r="INI11" s="218"/>
      <c r="INJ11" s="64"/>
      <c r="INK11" s="64"/>
      <c r="INT11" s="64"/>
      <c r="INY11" s="218"/>
      <c r="INZ11" s="64"/>
      <c r="IOA11" s="64"/>
      <c r="IOJ11" s="64"/>
      <c r="IOO11" s="218"/>
      <c r="IOP11" s="64"/>
      <c r="IOQ11" s="64"/>
      <c r="IOZ11" s="64"/>
      <c r="IPE11" s="218"/>
      <c r="IPF11" s="64"/>
      <c r="IPG11" s="64"/>
      <c r="IPP11" s="64"/>
      <c r="IPU11" s="218"/>
      <c r="IPV11" s="64"/>
      <c r="IPW11" s="64"/>
      <c r="IQF11" s="64"/>
      <c r="IQK11" s="218"/>
      <c r="IQL11" s="64"/>
      <c r="IQM11" s="64"/>
      <c r="IQV11" s="64"/>
      <c r="IRA11" s="218"/>
      <c r="IRB11" s="64"/>
      <c r="IRC11" s="64"/>
      <c r="IRL11" s="64"/>
      <c r="IRQ11" s="218"/>
      <c r="IRR11" s="64"/>
      <c r="IRS11" s="64"/>
      <c r="ISB11" s="64"/>
      <c r="ISG11" s="218"/>
      <c r="ISH11" s="64"/>
      <c r="ISI11" s="64"/>
      <c r="ISR11" s="64"/>
      <c r="ISW11" s="218"/>
      <c r="ISX11" s="64"/>
      <c r="ISY11" s="64"/>
      <c r="ITH11" s="64"/>
      <c r="ITM11" s="218"/>
      <c r="ITN11" s="64"/>
      <c r="ITO11" s="64"/>
      <c r="ITX11" s="64"/>
      <c r="IUC11" s="218"/>
      <c r="IUD11" s="64"/>
      <c r="IUE11" s="64"/>
      <c r="IUN11" s="64"/>
      <c r="IUS11" s="218"/>
      <c r="IUT11" s="64"/>
      <c r="IUU11" s="64"/>
      <c r="IVD11" s="64"/>
      <c r="IVI11" s="218"/>
      <c r="IVJ11" s="64"/>
      <c r="IVK11" s="64"/>
      <c r="IVT11" s="64"/>
      <c r="IVY11" s="218"/>
      <c r="IVZ11" s="64"/>
      <c r="IWA11" s="64"/>
      <c r="IWJ11" s="64"/>
      <c r="IWO11" s="218"/>
      <c r="IWP11" s="64"/>
      <c r="IWQ11" s="64"/>
      <c r="IWZ11" s="64"/>
      <c r="IXE11" s="218"/>
      <c r="IXF11" s="64"/>
      <c r="IXG11" s="64"/>
      <c r="IXP11" s="64"/>
      <c r="IXU11" s="218"/>
      <c r="IXV11" s="64"/>
      <c r="IXW11" s="64"/>
      <c r="IYF11" s="64"/>
      <c r="IYK11" s="218"/>
      <c r="IYL11" s="64"/>
      <c r="IYM11" s="64"/>
      <c r="IYV11" s="64"/>
      <c r="IZA11" s="218"/>
      <c r="IZB11" s="64"/>
      <c r="IZC11" s="64"/>
      <c r="IZL11" s="64"/>
      <c r="IZQ11" s="218"/>
      <c r="IZR11" s="64"/>
      <c r="IZS11" s="64"/>
      <c r="JAB11" s="64"/>
      <c r="JAG11" s="218"/>
      <c r="JAH11" s="64"/>
      <c r="JAI11" s="64"/>
      <c r="JAR11" s="64"/>
      <c r="JAW11" s="218"/>
      <c r="JAX11" s="64"/>
      <c r="JAY11" s="64"/>
      <c r="JBH11" s="64"/>
      <c r="JBM11" s="218"/>
      <c r="JBN11" s="64"/>
      <c r="JBO11" s="64"/>
      <c r="JBX11" s="64"/>
      <c r="JCC11" s="218"/>
      <c r="JCD11" s="64"/>
      <c r="JCE11" s="64"/>
      <c r="JCN11" s="64"/>
      <c r="JCS11" s="218"/>
      <c r="JCT11" s="64"/>
      <c r="JCU11" s="64"/>
      <c r="JDD11" s="64"/>
      <c r="JDI11" s="218"/>
      <c r="JDJ11" s="64"/>
      <c r="JDK11" s="64"/>
      <c r="JDT11" s="64"/>
      <c r="JDY11" s="218"/>
      <c r="JDZ11" s="64"/>
      <c r="JEA11" s="64"/>
      <c r="JEJ11" s="64"/>
      <c r="JEO11" s="218"/>
      <c r="JEP11" s="64"/>
      <c r="JEQ11" s="64"/>
      <c r="JEZ11" s="64"/>
      <c r="JFE11" s="218"/>
      <c r="JFF11" s="64"/>
      <c r="JFG11" s="64"/>
      <c r="JFP11" s="64"/>
      <c r="JFU11" s="218"/>
      <c r="JFV11" s="64"/>
      <c r="JFW11" s="64"/>
      <c r="JGF11" s="64"/>
      <c r="JGK11" s="218"/>
      <c r="JGL11" s="64"/>
      <c r="JGM11" s="64"/>
      <c r="JGV11" s="64"/>
      <c r="JHA11" s="218"/>
      <c r="JHB11" s="64"/>
      <c r="JHC11" s="64"/>
      <c r="JHL11" s="64"/>
      <c r="JHQ11" s="218"/>
      <c r="JHR11" s="64"/>
      <c r="JHS11" s="64"/>
      <c r="JIB11" s="64"/>
      <c r="JIG11" s="218"/>
      <c r="JIH11" s="64"/>
      <c r="JII11" s="64"/>
      <c r="JIR11" s="64"/>
      <c r="JIW11" s="218"/>
      <c r="JIX11" s="64"/>
      <c r="JIY11" s="64"/>
      <c r="JJH11" s="64"/>
      <c r="JJM11" s="218"/>
      <c r="JJN11" s="64"/>
      <c r="JJO11" s="64"/>
      <c r="JJX11" s="64"/>
      <c r="JKC11" s="218"/>
      <c r="JKD11" s="64"/>
      <c r="JKE11" s="64"/>
      <c r="JKN11" s="64"/>
      <c r="JKS11" s="218"/>
      <c r="JKT11" s="64"/>
      <c r="JKU11" s="64"/>
      <c r="JLD11" s="64"/>
      <c r="JLI11" s="218"/>
      <c r="JLJ11" s="64"/>
      <c r="JLK11" s="64"/>
      <c r="JLT11" s="64"/>
      <c r="JLY11" s="218"/>
      <c r="JLZ11" s="64"/>
      <c r="JMA11" s="64"/>
      <c r="JMJ11" s="64"/>
      <c r="JMO11" s="218"/>
      <c r="JMP11" s="64"/>
      <c r="JMQ11" s="64"/>
      <c r="JMZ11" s="64"/>
      <c r="JNE11" s="218"/>
      <c r="JNF11" s="64"/>
      <c r="JNG11" s="64"/>
      <c r="JNP11" s="64"/>
      <c r="JNU11" s="218"/>
      <c r="JNV11" s="64"/>
      <c r="JNW11" s="64"/>
      <c r="JOF11" s="64"/>
      <c r="JOK11" s="218"/>
      <c r="JOL11" s="64"/>
      <c r="JOM11" s="64"/>
      <c r="JOV11" s="64"/>
      <c r="JPA11" s="218"/>
      <c r="JPB11" s="64"/>
      <c r="JPC11" s="64"/>
      <c r="JPL11" s="64"/>
      <c r="JPQ11" s="218"/>
      <c r="JPR11" s="64"/>
      <c r="JPS11" s="64"/>
      <c r="JQB11" s="64"/>
      <c r="JQG11" s="218"/>
      <c r="JQH11" s="64"/>
      <c r="JQI11" s="64"/>
      <c r="JQR11" s="64"/>
      <c r="JQW11" s="218"/>
      <c r="JQX11" s="64"/>
      <c r="JQY11" s="64"/>
      <c r="JRH11" s="64"/>
      <c r="JRM11" s="218"/>
      <c r="JRN11" s="64"/>
      <c r="JRO11" s="64"/>
      <c r="JRX11" s="64"/>
      <c r="JSC11" s="218"/>
      <c r="JSD11" s="64"/>
      <c r="JSE11" s="64"/>
      <c r="JSN11" s="64"/>
      <c r="JSS11" s="218"/>
      <c r="JST11" s="64"/>
      <c r="JSU11" s="64"/>
      <c r="JTD11" s="64"/>
      <c r="JTI11" s="218"/>
      <c r="JTJ11" s="64"/>
      <c r="JTK11" s="64"/>
      <c r="JTT11" s="64"/>
      <c r="JTY11" s="218"/>
      <c r="JTZ11" s="64"/>
      <c r="JUA11" s="64"/>
      <c r="JUJ11" s="64"/>
      <c r="JUO11" s="218"/>
      <c r="JUP11" s="64"/>
      <c r="JUQ11" s="64"/>
      <c r="JUZ11" s="64"/>
      <c r="JVE11" s="218"/>
      <c r="JVF11" s="64"/>
      <c r="JVG11" s="64"/>
      <c r="JVP11" s="64"/>
      <c r="JVU11" s="218"/>
      <c r="JVV11" s="64"/>
      <c r="JVW11" s="64"/>
      <c r="JWF11" s="64"/>
      <c r="JWK11" s="218"/>
      <c r="JWL11" s="64"/>
      <c r="JWM11" s="64"/>
      <c r="JWV11" s="64"/>
      <c r="JXA11" s="218"/>
      <c r="JXB11" s="64"/>
      <c r="JXC11" s="64"/>
      <c r="JXL11" s="64"/>
      <c r="JXQ11" s="218"/>
      <c r="JXR11" s="64"/>
      <c r="JXS11" s="64"/>
      <c r="JYB11" s="64"/>
      <c r="JYG11" s="218"/>
      <c r="JYH11" s="64"/>
      <c r="JYI11" s="64"/>
      <c r="JYR11" s="64"/>
      <c r="JYW11" s="218"/>
      <c r="JYX11" s="64"/>
      <c r="JYY11" s="64"/>
      <c r="JZH11" s="64"/>
      <c r="JZM11" s="218"/>
      <c r="JZN11" s="64"/>
      <c r="JZO11" s="64"/>
      <c r="JZX11" s="64"/>
      <c r="KAC11" s="218"/>
      <c r="KAD11" s="64"/>
      <c r="KAE11" s="64"/>
      <c r="KAN11" s="64"/>
      <c r="KAS11" s="218"/>
      <c r="KAT11" s="64"/>
      <c r="KAU11" s="64"/>
      <c r="KBD11" s="64"/>
      <c r="KBI11" s="218"/>
      <c r="KBJ11" s="64"/>
      <c r="KBK11" s="64"/>
      <c r="KBT11" s="64"/>
      <c r="KBY11" s="218"/>
      <c r="KBZ11" s="64"/>
      <c r="KCA11" s="64"/>
      <c r="KCJ11" s="64"/>
      <c r="KCO11" s="218"/>
      <c r="KCP11" s="64"/>
      <c r="KCQ11" s="64"/>
      <c r="KCZ11" s="64"/>
      <c r="KDE11" s="218"/>
      <c r="KDF11" s="64"/>
      <c r="KDG11" s="64"/>
      <c r="KDP11" s="64"/>
      <c r="KDU11" s="218"/>
      <c r="KDV11" s="64"/>
      <c r="KDW11" s="64"/>
      <c r="KEF11" s="64"/>
      <c r="KEK11" s="218"/>
      <c r="KEL11" s="64"/>
      <c r="KEM11" s="64"/>
      <c r="KEV11" s="64"/>
      <c r="KFA11" s="218"/>
      <c r="KFB11" s="64"/>
      <c r="KFC11" s="64"/>
      <c r="KFL11" s="64"/>
      <c r="KFQ11" s="218"/>
      <c r="KFR11" s="64"/>
      <c r="KFS11" s="64"/>
      <c r="KGB11" s="64"/>
      <c r="KGG11" s="218"/>
      <c r="KGH11" s="64"/>
      <c r="KGI11" s="64"/>
      <c r="KGR11" s="64"/>
      <c r="KGW11" s="218"/>
      <c r="KGX11" s="64"/>
      <c r="KGY11" s="64"/>
      <c r="KHH11" s="64"/>
      <c r="KHM11" s="218"/>
      <c r="KHN11" s="64"/>
      <c r="KHO11" s="64"/>
      <c r="KHX11" s="64"/>
      <c r="KIC11" s="218"/>
      <c r="KID11" s="64"/>
      <c r="KIE11" s="64"/>
      <c r="KIN11" s="64"/>
      <c r="KIS11" s="218"/>
      <c r="KIT11" s="64"/>
      <c r="KIU11" s="64"/>
      <c r="KJD11" s="64"/>
      <c r="KJI11" s="218"/>
      <c r="KJJ11" s="64"/>
      <c r="KJK11" s="64"/>
      <c r="KJT11" s="64"/>
      <c r="KJY11" s="218"/>
      <c r="KJZ11" s="64"/>
      <c r="KKA11" s="64"/>
      <c r="KKJ11" s="64"/>
      <c r="KKO11" s="218"/>
      <c r="KKP11" s="64"/>
      <c r="KKQ11" s="64"/>
      <c r="KKZ11" s="64"/>
      <c r="KLE11" s="218"/>
      <c r="KLF11" s="64"/>
      <c r="KLG11" s="64"/>
      <c r="KLP11" s="64"/>
      <c r="KLU11" s="218"/>
      <c r="KLV11" s="64"/>
      <c r="KLW11" s="64"/>
      <c r="KMF11" s="64"/>
      <c r="KMK11" s="218"/>
      <c r="KML11" s="64"/>
      <c r="KMM11" s="64"/>
      <c r="KMV11" s="64"/>
      <c r="KNA11" s="218"/>
      <c r="KNB11" s="64"/>
      <c r="KNC11" s="64"/>
      <c r="KNL11" s="64"/>
      <c r="KNQ11" s="218"/>
      <c r="KNR11" s="64"/>
      <c r="KNS11" s="64"/>
      <c r="KOB11" s="64"/>
      <c r="KOG11" s="218"/>
      <c r="KOH11" s="64"/>
      <c r="KOI11" s="64"/>
      <c r="KOR11" s="64"/>
      <c r="KOW11" s="218"/>
      <c r="KOX11" s="64"/>
      <c r="KOY11" s="64"/>
      <c r="KPH11" s="64"/>
      <c r="KPM11" s="218"/>
      <c r="KPN11" s="64"/>
      <c r="KPO11" s="64"/>
      <c r="KPX11" s="64"/>
      <c r="KQC11" s="218"/>
      <c r="KQD11" s="64"/>
      <c r="KQE11" s="64"/>
      <c r="KQN11" s="64"/>
      <c r="KQS11" s="218"/>
      <c r="KQT11" s="64"/>
      <c r="KQU11" s="64"/>
      <c r="KRD11" s="64"/>
      <c r="KRI11" s="218"/>
      <c r="KRJ11" s="64"/>
      <c r="KRK11" s="64"/>
      <c r="KRT11" s="64"/>
      <c r="KRY11" s="218"/>
      <c r="KRZ11" s="64"/>
      <c r="KSA11" s="64"/>
      <c r="KSJ11" s="64"/>
      <c r="KSO11" s="218"/>
      <c r="KSP11" s="64"/>
      <c r="KSQ11" s="64"/>
      <c r="KSZ11" s="64"/>
      <c r="KTE11" s="218"/>
      <c r="KTF11" s="64"/>
      <c r="KTG11" s="64"/>
      <c r="KTP11" s="64"/>
      <c r="KTU11" s="218"/>
      <c r="KTV11" s="64"/>
      <c r="KTW11" s="64"/>
      <c r="KUF11" s="64"/>
      <c r="KUK11" s="218"/>
      <c r="KUL11" s="64"/>
      <c r="KUM11" s="64"/>
      <c r="KUV11" s="64"/>
      <c r="KVA11" s="218"/>
      <c r="KVB11" s="64"/>
      <c r="KVC11" s="64"/>
      <c r="KVL11" s="64"/>
      <c r="KVQ11" s="218"/>
      <c r="KVR11" s="64"/>
      <c r="KVS11" s="64"/>
      <c r="KWB11" s="64"/>
      <c r="KWG11" s="218"/>
      <c r="KWH11" s="64"/>
      <c r="KWI11" s="64"/>
      <c r="KWR11" s="64"/>
      <c r="KWW11" s="218"/>
      <c r="KWX11" s="64"/>
      <c r="KWY11" s="64"/>
      <c r="KXH11" s="64"/>
      <c r="KXM11" s="218"/>
      <c r="KXN11" s="64"/>
      <c r="KXO11" s="64"/>
      <c r="KXX11" s="64"/>
      <c r="KYC11" s="218"/>
      <c r="KYD11" s="64"/>
      <c r="KYE11" s="64"/>
      <c r="KYN11" s="64"/>
      <c r="KYS11" s="218"/>
      <c r="KYT11" s="64"/>
      <c r="KYU11" s="64"/>
      <c r="KZD11" s="64"/>
      <c r="KZI11" s="218"/>
      <c r="KZJ11" s="64"/>
      <c r="KZK11" s="64"/>
      <c r="KZT11" s="64"/>
      <c r="KZY11" s="218"/>
      <c r="KZZ11" s="64"/>
      <c r="LAA11" s="64"/>
      <c r="LAJ11" s="64"/>
      <c r="LAO11" s="218"/>
      <c r="LAP11" s="64"/>
      <c r="LAQ11" s="64"/>
      <c r="LAZ11" s="64"/>
      <c r="LBE11" s="218"/>
      <c r="LBF11" s="64"/>
      <c r="LBG11" s="64"/>
      <c r="LBP11" s="64"/>
      <c r="LBU11" s="218"/>
      <c r="LBV11" s="64"/>
      <c r="LBW11" s="64"/>
      <c r="LCF11" s="64"/>
      <c r="LCK11" s="218"/>
      <c r="LCL11" s="64"/>
      <c r="LCM11" s="64"/>
      <c r="LCV11" s="64"/>
      <c r="LDA11" s="218"/>
      <c r="LDB11" s="64"/>
      <c r="LDC11" s="64"/>
      <c r="LDL11" s="64"/>
      <c r="LDQ11" s="218"/>
      <c r="LDR11" s="64"/>
      <c r="LDS11" s="64"/>
      <c r="LEB11" s="64"/>
      <c r="LEG11" s="218"/>
      <c r="LEH11" s="64"/>
      <c r="LEI11" s="64"/>
      <c r="LER11" s="64"/>
      <c r="LEW11" s="218"/>
      <c r="LEX11" s="64"/>
      <c r="LEY11" s="64"/>
      <c r="LFH11" s="64"/>
      <c r="LFM11" s="218"/>
      <c r="LFN11" s="64"/>
      <c r="LFO11" s="64"/>
      <c r="LFX11" s="64"/>
      <c r="LGC11" s="218"/>
      <c r="LGD11" s="64"/>
      <c r="LGE11" s="64"/>
      <c r="LGN11" s="64"/>
      <c r="LGS11" s="218"/>
      <c r="LGT11" s="64"/>
      <c r="LGU11" s="64"/>
      <c r="LHD11" s="64"/>
      <c r="LHI11" s="218"/>
      <c r="LHJ11" s="64"/>
      <c r="LHK11" s="64"/>
      <c r="LHT11" s="64"/>
      <c r="LHY11" s="218"/>
      <c r="LHZ11" s="64"/>
      <c r="LIA11" s="64"/>
      <c r="LIJ11" s="64"/>
      <c r="LIO11" s="218"/>
      <c r="LIP11" s="64"/>
      <c r="LIQ11" s="64"/>
      <c r="LIZ11" s="64"/>
      <c r="LJE11" s="218"/>
      <c r="LJF11" s="64"/>
      <c r="LJG11" s="64"/>
      <c r="LJP11" s="64"/>
      <c r="LJU11" s="218"/>
      <c r="LJV11" s="64"/>
      <c r="LJW11" s="64"/>
      <c r="LKF11" s="64"/>
      <c r="LKK11" s="218"/>
      <c r="LKL11" s="64"/>
      <c r="LKM11" s="64"/>
      <c r="LKV11" s="64"/>
      <c r="LLA11" s="218"/>
      <c r="LLB11" s="64"/>
      <c r="LLC11" s="64"/>
      <c r="LLL11" s="64"/>
      <c r="LLQ11" s="218"/>
      <c r="LLR11" s="64"/>
      <c r="LLS11" s="64"/>
      <c r="LMB11" s="64"/>
      <c r="LMG11" s="218"/>
      <c r="LMH11" s="64"/>
      <c r="LMI11" s="64"/>
      <c r="LMR11" s="64"/>
      <c r="LMW11" s="218"/>
      <c r="LMX11" s="64"/>
      <c r="LMY11" s="64"/>
      <c r="LNH11" s="64"/>
      <c r="LNM11" s="218"/>
      <c r="LNN11" s="64"/>
      <c r="LNO11" s="64"/>
      <c r="LNX11" s="64"/>
      <c r="LOC11" s="218"/>
      <c r="LOD11" s="64"/>
      <c r="LOE11" s="64"/>
      <c r="LON11" s="64"/>
      <c r="LOS11" s="218"/>
      <c r="LOT11" s="64"/>
      <c r="LOU11" s="64"/>
      <c r="LPD11" s="64"/>
      <c r="LPI11" s="218"/>
      <c r="LPJ11" s="64"/>
      <c r="LPK11" s="64"/>
      <c r="LPT11" s="64"/>
      <c r="LPY11" s="218"/>
      <c r="LPZ11" s="64"/>
      <c r="LQA11" s="64"/>
      <c r="LQJ11" s="64"/>
      <c r="LQO11" s="218"/>
      <c r="LQP11" s="64"/>
      <c r="LQQ11" s="64"/>
      <c r="LQZ11" s="64"/>
      <c r="LRE11" s="218"/>
      <c r="LRF11" s="64"/>
      <c r="LRG11" s="64"/>
      <c r="LRP11" s="64"/>
      <c r="LRU11" s="218"/>
      <c r="LRV11" s="64"/>
      <c r="LRW11" s="64"/>
      <c r="LSF11" s="64"/>
      <c r="LSK11" s="218"/>
      <c r="LSL11" s="64"/>
      <c r="LSM11" s="64"/>
      <c r="LSV11" s="64"/>
      <c r="LTA11" s="218"/>
      <c r="LTB11" s="64"/>
      <c r="LTC11" s="64"/>
      <c r="LTL11" s="64"/>
      <c r="LTQ11" s="218"/>
      <c r="LTR11" s="64"/>
      <c r="LTS11" s="64"/>
      <c r="LUB11" s="64"/>
      <c r="LUG11" s="218"/>
      <c r="LUH11" s="64"/>
      <c r="LUI11" s="64"/>
      <c r="LUR11" s="64"/>
      <c r="LUW11" s="218"/>
      <c r="LUX11" s="64"/>
      <c r="LUY11" s="64"/>
      <c r="LVH11" s="64"/>
      <c r="LVM11" s="218"/>
      <c r="LVN11" s="64"/>
      <c r="LVO11" s="64"/>
      <c r="LVX11" s="64"/>
      <c r="LWC11" s="218"/>
      <c r="LWD11" s="64"/>
      <c r="LWE11" s="64"/>
      <c r="LWN11" s="64"/>
      <c r="LWS11" s="218"/>
      <c r="LWT11" s="64"/>
      <c r="LWU11" s="64"/>
      <c r="LXD11" s="64"/>
      <c r="LXI11" s="218"/>
      <c r="LXJ11" s="64"/>
      <c r="LXK11" s="64"/>
      <c r="LXT11" s="64"/>
      <c r="LXY11" s="218"/>
      <c r="LXZ11" s="64"/>
      <c r="LYA11" s="64"/>
      <c r="LYJ11" s="64"/>
      <c r="LYO11" s="218"/>
      <c r="LYP11" s="64"/>
      <c r="LYQ11" s="64"/>
      <c r="LYZ11" s="64"/>
      <c r="LZE11" s="218"/>
      <c r="LZF11" s="64"/>
      <c r="LZG11" s="64"/>
      <c r="LZP11" s="64"/>
      <c r="LZU11" s="218"/>
      <c r="LZV11" s="64"/>
      <c r="LZW11" s="64"/>
      <c r="MAF11" s="64"/>
      <c r="MAK11" s="218"/>
      <c r="MAL11" s="64"/>
      <c r="MAM11" s="64"/>
      <c r="MAV11" s="64"/>
      <c r="MBA11" s="218"/>
      <c r="MBB11" s="64"/>
      <c r="MBC11" s="64"/>
      <c r="MBL11" s="64"/>
      <c r="MBQ11" s="218"/>
      <c r="MBR11" s="64"/>
      <c r="MBS11" s="64"/>
      <c r="MCB11" s="64"/>
      <c r="MCG11" s="218"/>
      <c r="MCH11" s="64"/>
      <c r="MCI11" s="64"/>
      <c r="MCR11" s="64"/>
      <c r="MCW11" s="218"/>
      <c r="MCX11" s="64"/>
      <c r="MCY11" s="64"/>
      <c r="MDH11" s="64"/>
      <c r="MDM11" s="218"/>
      <c r="MDN11" s="64"/>
      <c r="MDO11" s="64"/>
      <c r="MDX11" s="64"/>
      <c r="MEC11" s="218"/>
      <c r="MED11" s="64"/>
      <c r="MEE11" s="64"/>
      <c r="MEN11" s="64"/>
      <c r="MES11" s="218"/>
      <c r="MET11" s="64"/>
      <c r="MEU11" s="64"/>
      <c r="MFD11" s="64"/>
      <c r="MFI11" s="218"/>
      <c r="MFJ11" s="64"/>
      <c r="MFK11" s="64"/>
      <c r="MFT11" s="64"/>
      <c r="MFY11" s="218"/>
      <c r="MFZ11" s="64"/>
      <c r="MGA11" s="64"/>
      <c r="MGJ11" s="64"/>
      <c r="MGO11" s="218"/>
      <c r="MGP11" s="64"/>
      <c r="MGQ11" s="64"/>
      <c r="MGZ11" s="64"/>
      <c r="MHE11" s="218"/>
      <c r="MHF11" s="64"/>
      <c r="MHG11" s="64"/>
      <c r="MHP11" s="64"/>
      <c r="MHU11" s="218"/>
      <c r="MHV11" s="64"/>
      <c r="MHW11" s="64"/>
      <c r="MIF11" s="64"/>
      <c r="MIK11" s="218"/>
      <c r="MIL11" s="64"/>
      <c r="MIM11" s="64"/>
      <c r="MIV11" s="64"/>
      <c r="MJA11" s="218"/>
      <c r="MJB11" s="64"/>
      <c r="MJC11" s="64"/>
      <c r="MJL11" s="64"/>
      <c r="MJQ11" s="218"/>
      <c r="MJR11" s="64"/>
      <c r="MJS11" s="64"/>
      <c r="MKB11" s="64"/>
      <c r="MKG11" s="218"/>
      <c r="MKH11" s="64"/>
      <c r="MKI11" s="64"/>
      <c r="MKR11" s="64"/>
      <c r="MKW11" s="218"/>
      <c r="MKX11" s="64"/>
      <c r="MKY11" s="64"/>
      <c r="MLH11" s="64"/>
      <c r="MLM11" s="218"/>
      <c r="MLN11" s="64"/>
      <c r="MLO11" s="64"/>
      <c r="MLX11" s="64"/>
      <c r="MMC11" s="218"/>
      <c r="MMD11" s="64"/>
      <c r="MME11" s="64"/>
      <c r="MMN11" s="64"/>
      <c r="MMS11" s="218"/>
      <c r="MMT11" s="64"/>
      <c r="MMU11" s="64"/>
      <c r="MND11" s="64"/>
      <c r="MNI11" s="218"/>
      <c r="MNJ11" s="64"/>
      <c r="MNK11" s="64"/>
      <c r="MNT11" s="64"/>
      <c r="MNY11" s="218"/>
      <c r="MNZ11" s="64"/>
      <c r="MOA11" s="64"/>
      <c r="MOJ11" s="64"/>
      <c r="MOO11" s="218"/>
      <c r="MOP11" s="64"/>
      <c r="MOQ11" s="64"/>
      <c r="MOZ11" s="64"/>
      <c r="MPE11" s="218"/>
      <c r="MPF11" s="64"/>
      <c r="MPG11" s="64"/>
      <c r="MPP11" s="64"/>
      <c r="MPU11" s="218"/>
      <c r="MPV11" s="64"/>
      <c r="MPW11" s="64"/>
      <c r="MQF11" s="64"/>
      <c r="MQK11" s="218"/>
      <c r="MQL11" s="64"/>
      <c r="MQM11" s="64"/>
      <c r="MQV11" s="64"/>
      <c r="MRA11" s="218"/>
      <c r="MRB11" s="64"/>
      <c r="MRC11" s="64"/>
      <c r="MRL11" s="64"/>
      <c r="MRQ11" s="218"/>
      <c r="MRR11" s="64"/>
      <c r="MRS11" s="64"/>
      <c r="MSB11" s="64"/>
      <c r="MSG11" s="218"/>
      <c r="MSH11" s="64"/>
      <c r="MSI11" s="64"/>
      <c r="MSR11" s="64"/>
      <c r="MSW11" s="218"/>
      <c r="MSX11" s="64"/>
      <c r="MSY11" s="64"/>
      <c r="MTH11" s="64"/>
      <c r="MTM11" s="218"/>
      <c r="MTN11" s="64"/>
      <c r="MTO11" s="64"/>
      <c r="MTX11" s="64"/>
      <c r="MUC11" s="218"/>
      <c r="MUD11" s="64"/>
      <c r="MUE11" s="64"/>
      <c r="MUN11" s="64"/>
      <c r="MUS11" s="218"/>
      <c r="MUT11" s="64"/>
      <c r="MUU11" s="64"/>
      <c r="MVD11" s="64"/>
      <c r="MVI11" s="218"/>
      <c r="MVJ11" s="64"/>
      <c r="MVK11" s="64"/>
      <c r="MVT11" s="64"/>
      <c r="MVY11" s="218"/>
      <c r="MVZ11" s="64"/>
      <c r="MWA11" s="64"/>
      <c r="MWJ11" s="64"/>
      <c r="MWO11" s="218"/>
      <c r="MWP11" s="64"/>
      <c r="MWQ11" s="64"/>
      <c r="MWZ11" s="64"/>
      <c r="MXE11" s="218"/>
      <c r="MXF11" s="64"/>
      <c r="MXG11" s="64"/>
      <c r="MXP11" s="64"/>
      <c r="MXU11" s="218"/>
      <c r="MXV11" s="64"/>
      <c r="MXW11" s="64"/>
      <c r="MYF11" s="64"/>
      <c r="MYK11" s="218"/>
      <c r="MYL11" s="64"/>
      <c r="MYM11" s="64"/>
      <c r="MYV11" s="64"/>
      <c r="MZA11" s="218"/>
      <c r="MZB11" s="64"/>
      <c r="MZC11" s="64"/>
      <c r="MZL11" s="64"/>
      <c r="MZQ11" s="218"/>
      <c r="MZR11" s="64"/>
      <c r="MZS11" s="64"/>
      <c r="NAB11" s="64"/>
      <c r="NAG11" s="218"/>
      <c r="NAH11" s="64"/>
      <c r="NAI11" s="64"/>
      <c r="NAR11" s="64"/>
      <c r="NAW11" s="218"/>
      <c r="NAX11" s="64"/>
      <c r="NAY11" s="64"/>
      <c r="NBH11" s="64"/>
      <c r="NBM11" s="218"/>
      <c r="NBN11" s="64"/>
      <c r="NBO11" s="64"/>
      <c r="NBX11" s="64"/>
      <c r="NCC11" s="218"/>
      <c r="NCD11" s="64"/>
      <c r="NCE11" s="64"/>
      <c r="NCN11" s="64"/>
      <c r="NCS11" s="218"/>
      <c r="NCT11" s="64"/>
      <c r="NCU11" s="64"/>
      <c r="NDD11" s="64"/>
      <c r="NDI11" s="218"/>
      <c r="NDJ11" s="64"/>
      <c r="NDK11" s="64"/>
      <c r="NDT11" s="64"/>
      <c r="NDY11" s="218"/>
      <c r="NDZ11" s="64"/>
      <c r="NEA11" s="64"/>
      <c r="NEJ11" s="64"/>
      <c r="NEO11" s="218"/>
      <c r="NEP11" s="64"/>
      <c r="NEQ11" s="64"/>
      <c r="NEZ11" s="64"/>
      <c r="NFE11" s="218"/>
      <c r="NFF11" s="64"/>
      <c r="NFG11" s="64"/>
      <c r="NFP11" s="64"/>
      <c r="NFU11" s="218"/>
      <c r="NFV11" s="64"/>
      <c r="NFW11" s="64"/>
      <c r="NGF11" s="64"/>
      <c r="NGK11" s="218"/>
      <c r="NGL11" s="64"/>
      <c r="NGM11" s="64"/>
      <c r="NGV11" s="64"/>
      <c r="NHA11" s="218"/>
      <c r="NHB11" s="64"/>
      <c r="NHC11" s="64"/>
      <c r="NHL11" s="64"/>
      <c r="NHQ11" s="218"/>
      <c r="NHR11" s="64"/>
      <c r="NHS11" s="64"/>
      <c r="NIB11" s="64"/>
      <c r="NIG11" s="218"/>
      <c r="NIH11" s="64"/>
      <c r="NII11" s="64"/>
      <c r="NIR11" s="64"/>
      <c r="NIW11" s="218"/>
      <c r="NIX11" s="64"/>
      <c r="NIY11" s="64"/>
      <c r="NJH11" s="64"/>
      <c r="NJM11" s="218"/>
      <c r="NJN11" s="64"/>
      <c r="NJO11" s="64"/>
      <c r="NJX11" s="64"/>
      <c r="NKC11" s="218"/>
      <c r="NKD11" s="64"/>
      <c r="NKE11" s="64"/>
      <c r="NKN11" s="64"/>
      <c r="NKS11" s="218"/>
      <c r="NKT11" s="64"/>
      <c r="NKU11" s="64"/>
      <c r="NLD11" s="64"/>
      <c r="NLI11" s="218"/>
      <c r="NLJ11" s="64"/>
      <c r="NLK11" s="64"/>
      <c r="NLT11" s="64"/>
      <c r="NLY11" s="218"/>
      <c r="NLZ11" s="64"/>
      <c r="NMA11" s="64"/>
      <c r="NMJ11" s="64"/>
      <c r="NMO11" s="218"/>
      <c r="NMP11" s="64"/>
      <c r="NMQ11" s="64"/>
      <c r="NMZ11" s="64"/>
      <c r="NNE11" s="218"/>
      <c r="NNF11" s="64"/>
      <c r="NNG11" s="64"/>
      <c r="NNP11" s="64"/>
      <c r="NNU11" s="218"/>
      <c r="NNV11" s="64"/>
      <c r="NNW11" s="64"/>
      <c r="NOF11" s="64"/>
      <c r="NOK11" s="218"/>
      <c r="NOL11" s="64"/>
      <c r="NOM11" s="64"/>
      <c r="NOV11" s="64"/>
      <c r="NPA11" s="218"/>
      <c r="NPB11" s="64"/>
      <c r="NPC11" s="64"/>
      <c r="NPL11" s="64"/>
      <c r="NPQ11" s="218"/>
      <c r="NPR11" s="64"/>
      <c r="NPS11" s="64"/>
      <c r="NQB11" s="64"/>
      <c r="NQG11" s="218"/>
      <c r="NQH11" s="64"/>
      <c r="NQI11" s="64"/>
      <c r="NQR11" s="64"/>
      <c r="NQW11" s="218"/>
      <c r="NQX11" s="64"/>
      <c r="NQY11" s="64"/>
      <c r="NRH11" s="64"/>
      <c r="NRM11" s="218"/>
      <c r="NRN11" s="64"/>
      <c r="NRO11" s="64"/>
      <c r="NRX11" s="64"/>
      <c r="NSC11" s="218"/>
      <c r="NSD11" s="64"/>
      <c r="NSE11" s="64"/>
      <c r="NSN11" s="64"/>
      <c r="NSS11" s="218"/>
      <c r="NST11" s="64"/>
      <c r="NSU11" s="64"/>
      <c r="NTD11" s="64"/>
      <c r="NTI11" s="218"/>
      <c r="NTJ11" s="64"/>
      <c r="NTK11" s="64"/>
      <c r="NTT11" s="64"/>
      <c r="NTY11" s="218"/>
      <c r="NTZ11" s="64"/>
      <c r="NUA11" s="64"/>
      <c r="NUJ11" s="64"/>
      <c r="NUO11" s="218"/>
      <c r="NUP11" s="64"/>
      <c r="NUQ11" s="64"/>
      <c r="NUZ11" s="64"/>
      <c r="NVE11" s="218"/>
      <c r="NVF11" s="64"/>
      <c r="NVG11" s="64"/>
      <c r="NVP11" s="64"/>
      <c r="NVU11" s="218"/>
      <c r="NVV11" s="64"/>
      <c r="NVW11" s="64"/>
      <c r="NWF11" s="64"/>
      <c r="NWK11" s="218"/>
      <c r="NWL11" s="64"/>
      <c r="NWM11" s="64"/>
      <c r="NWV11" s="64"/>
      <c r="NXA11" s="218"/>
      <c r="NXB11" s="64"/>
      <c r="NXC11" s="64"/>
      <c r="NXL11" s="64"/>
      <c r="NXQ11" s="218"/>
      <c r="NXR11" s="64"/>
      <c r="NXS11" s="64"/>
      <c r="NYB11" s="64"/>
      <c r="NYG11" s="218"/>
      <c r="NYH11" s="64"/>
      <c r="NYI11" s="64"/>
      <c r="NYR11" s="64"/>
      <c r="NYW11" s="218"/>
      <c r="NYX11" s="64"/>
      <c r="NYY11" s="64"/>
      <c r="NZH11" s="64"/>
      <c r="NZM11" s="218"/>
      <c r="NZN11" s="64"/>
      <c r="NZO11" s="64"/>
      <c r="NZX11" s="64"/>
      <c r="OAC11" s="218"/>
      <c r="OAD11" s="64"/>
      <c r="OAE11" s="64"/>
      <c r="OAN11" s="64"/>
      <c r="OAS11" s="218"/>
      <c r="OAT11" s="64"/>
      <c r="OAU11" s="64"/>
      <c r="OBD11" s="64"/>
      <c r="OBI11" s="218"/>
      <c r="OBJ11" s="64"/>
      <c r="OBK11" s="64"/>
      <c r="OBT11" s="64"/>
      <c r="OBY11" s="218"/>
      <c r="OBZ11" s="64"/>
      <c r="OCA11" s="64"/>
      <c r="OCJ11" s="64"/>
      <c r="OCO11" s="218"/>
      <c r="OCP11" s="64"/>
      <c r="OCQ11" s="64"/>
      <c r="OCZ11" s="64"/>
      <c r="ODE11" s="218"/>
      <c r="ODF11" s="64"/>
      <c r="ODG11" s="64"/>
      <c r="ODP11" s="64"/>
      <c r="ODU11" s="218"/>
      <c r="ODV11" s="64"/>
      <c r="ODW11" s="64"/>
      <c r="OEF11" s="64"/>
      <c r="OEK11" s="218"/>
      <c r="OEL11" s="64"/>
      <c r="OEM11" s="64"/>
      <c r="OEV11" s="64"/>
      <c r="OFA11" s="218"/>
      <c r="OFB11" s="64"/>
      <c r="OFC11" s="64"/>
      <c r="OFL11" s="64"/>
      <c r="OFQ11" s="218"/>
      <c r="OFR11" s="64"/>
      <c r="OFS11" s="64"/>
      <c r="OGB11" s="64"/>
      <c r="OGG11" s="218"/>
      <c r="OGH11" s="64"/>
      <c r="OGI11" s="64"/>
      <c r="OGR11" s="64"/>
      <c r="OGW11" s="218"/>
      <c r="OGX11" s="64"/>
      <c r="OGY11" s="64"/>
      <c r="OHH11" s="64"/>
      <c r="OHM11" s="218"/>
      <c r="OHN11" s="64"/>
      <c r="OHO11" s="64"/>
      <c r="OHX11" s="64"/>
      <c r="OIC11" s="218"/>
      <c r="OID11" s="64"/>
      <c r="OIE11" s="64"/>
      <c r="OIN11" s="64"/>
      <c r="OIS11" s="218"/>
      <c r="OIT11" s="64"/>
      <c r="OIU11" s="64"/>
      <c r="OJD11" s="64"/>
      <c r="OJI11" s="218"/>
      <c r="OJJ11" s="64"/>
      <c r="OJK11" s="64"/>
      <c r="OJT11" s="64"/>
      <c r="OJY11" s="218"/>
      <c r="OJZ11" s="64"/>
      <c r="OKA11" s="64"/>
      <c r="OKJ11" s="64"/>
      <c r="OKO11" s="218"/>
      <c r="OKP11" s="64"/>
      <c r="OKQ11" s="64"/>
      <c r="OKZ11" s="64"/>
      <c r="OLE11" s="218"/>
      <c r="OLF11" s="64"/>
      <c r="OLG11" s="64"/>
      <c r="OLP11" s="64"/>
      <c r="OLU11" s="218"/>
      <c r="OLV11" s="64"/>
      <c r="OLW11" s="64"/>
      <c r="OMF11" s="64"/>
      <c r="OMK11" s="218"/>
      <c r="OML11" s="64"/>
      <c r="OMM11" s="64"/>
      <c r="OMV11" s="64"/>
      <c r="ONA11" s="218"/>
      <c r="ONB11" s="64"/>
      <c r="ONC11" s="64"/>
      <c r="ONL11" s="64"/>
      <c r="ONQ11" s="218"/>
      <c r="ONR11" s="64"/>
      <c r="ONS11" s="64"/>
      <c r="OOB11" s="64"/>
      <c r="OOG11" s="218"/>
      <c r="OOH11" s="64"/>
      <c r="OOI11" s="64"/>
      <c r="OOR11" s="64"/>
      <c r="OOW11" s="218"/>
      <c r="OOX11" s="64"/>
      <c r="OOY11" s="64"/>
      <c r="OPH11" s="64"/>
      <c r="OPM11" s="218"/>
      <c r="OPN11" s="64"/>
      <c r="OPO11" s="64"/>
      <c r="OPX11" s="64"/>
      <c r="OQC11" s="218"/>
      <c r="OQD11" s="64"/>
      <c r="OQE11" s="64"/>
      <c r="OQN11" s="64"/>
      <c r="OQS11" s="218"/>
      <c r="OQT11" s="64"/>
      <c r="OQU11" s="64"/>
      <c r="ORD11" s="64"/>
      <c r="ORI11" s="218"/>
      <c r="ORJ11" s="64"/>
      <c r="ORK11" s="64"/>
      <c r="ORT11" s="64"/>
      <c r="ORY11" s="218"/>
      <c r="ORZ11" s="64"/>
      <c r="OSA11" s="64"/>
      <c r="OSJ11" s="64"/>
      <c r="OSO11" s="218"/>
      <c r="OSP11" s="64"/>
      <c r="OSQ11" s="64"/>
      <c r="OSZ11" s="64"/>
      <c r="OTE11" s="218"/>
      <c r="OTF11" s="64"/>
      <c r="OTG11" s="64"/>
      <c r="OTP11" s="64"/>
      <c r="OTU11" s="218"/>
      <c r="OTV11" s="64"/>
      <c r="OTW11" s="64"/>
      <c r="OUF11" s="64"/>
      <c r="OUK11" s="218"/>
      <c r="OUL11" s="64"/>
      <c r="OUM11" s="64"/>
      <c r="OUV11" s="64"/>
      <c r="OVA11" s="218"/>
      <c r="OVB11" s="64"/>
      <c r="OVC11" s="64"/>
      <c r="OVL11" s="64"/>
      <c r="OVQ11" s="218"/>
      <c r="OVR11" s="64"/>
      <c r="OVS11" s="64"/>
      <c r="OWB11" s="64"/>
      <c r="OWG11" s="218"/>
      <c r="OWH11" s="64"/>
      <c r="OWI11" s="64"/>
      <c r="OWR11" s="64"/>
      <c r="OWW11" s="218"/>
      <c r="OWX11" s="64"/>
      <c r="OWY11" s="64"/>
      <c r="OXH11" s="64"/>
      <c r="OXM11" s="218"/>
      <c r="OXN11" s="64"/>
      <c r="OXO11" s="64"/>
      <c r="OXX11" s="64"/>
      <c r="OYC11" s="218"/>
      <c r="OYD11" s="64"/>
      <c r="OYE11" s="64"/>
      <c r="OYN11" s="64"/>
      <c r="OYS11" s="218"/>
      <c r="OYT11" s="64"/>
      <c r="OYU11" s="64"/>
      <c r="OZD11" s="64"/>
      <c r="OZI11" s="218"/>
      <c r="OZJ11" s="64"/>
      <c r="OZK11" s="64"/>
      <c r="OZT11" s="64"/>
      <c r="OZY11" s="218"/>
      <c r="OZZ11" s="64"/>
      <c r="PAA11" s="64"/>
      <c r="PAJ11" s="64"/>
      <c r="PAO11" s="218"/>
      <c r="PAP11" s="64"/>
      <c r="PAQ11" s="64"/>
      <c r="PAZ11" s="64"/>
      <c r="PBE11" s="218"/>
      <c r="PBF11" s="64"/>
      <c r="PBG11" s="64"/>
      <c r="PBP11" s="64"/>
      <c r="PBU11" s="218"/>
      <c r="PBV11" s="64"/>
      <c r="PBW11" s="64"/>
      <c r="PCF11" s="64"/>
      <c r="PCK11" s="218"/>
      <c r="PCL11" s="64"/>
      <c r="PCM11" s="64"/>
      <c r="PCV11" s="64"/>
      <c r="PDA11" s="218"/>
      <c r="PDB11" s="64"/>
      <c r="PDC11" s="64"/>
      <c r="PDL11" s="64"/>
      <c r="PDQ11" s="218"/>
      <c r="PDR11" s="64"/>
      <c r="PDS11" s="64"/>
      <c r="PEB11" s="64"/>
      <c r="PEG11" s="218"/>
      <c r="PEH11" s="64"/>
      <c r="PEI11" s="64"/>
      <c r="PER11" s="64"/>
      <c r="PEW11" s="218"/>
      <c r="PEX11" s="64"/>
      <c r="PEY11" s="64"/>
      <c r="PFH11" s="64"/>
      <c r="PFM11" s="218"/>
      <c r="PFN11" s="64"/>
      <c r="PFO11" s="64"/>
      <c r="PFX11" s="64"/>
      <c r="PGC11" s="218"/>
      <c r="PGD11" s="64"/>
      <c r="PGE11" s="64"/>
      <c r="PGN11" s="64"/>
      <c r="PGS11" s="218"/>
      <c r="PGT11" s="64"/>
      <c r="PGU11" s="64"/>
      <c r="PHD11" s="64"/>
      <c r="PHI11" s="218"/>
      <c r="PHJ11" s="64"/>
      <c r="PHK11" s="64"/>
      <c r="PHT11" s="64"/>
      <c r="PHY11" s="218"/>
      <c r="PHZ11" s="64"/>
      <c r="PIA11" s="64"/>
      <c r="PIJ11" s="64"/>
      <c r="PIO11" s="218"/>
      <c r="PIP11" s="64"/>
      <c r="PIQ11" s="64"/>
      <c r="PIZ11" s="64"/>
      <c r="PJE11" s="218"/>
      <c r="PJF11" s="64"/>
      <c r="PJG11" s="64"/>
      <c r="PJP11" s="64"/>
      <c r="PJU11" s="218"/>
      <c r="PJV11" s="64"/>
      <c r="PJW11" s="64"/>
      <c r="PKF11" s="64"/>
      <c r="PKK11" s="218"/>
      <c r="PKL11" s="64"/>
      <c r="PKM11" s="64"/>
      <c r="PKV11" s="64"/>
      <c r="PLA11" s="218"/>
      <c r="PLB11" s="64"/>
      <c r="PLC11" s="64"/>
      <c r="PLL11" s="64"/>
      <c r="PLQ11" s="218"/>
      <c r="PLR11" s="64"/>
      <c r="PLS11" s="64"/>
      <c r="PMB11" s="64"/>
      <c r="PMG11" s="218"/>
      <c r="PMH11" s="64"/>
      <c r="PMI11" s="64"/>
      <c r="PMR11" s="64"/>
      <c r="PMW11" s="218"/>
      <c r="PMX11" s="64"/>
      <c r="PMY11" s="64"/>
      <c r="PNH11" s="64"/>
      <c r="PNM11" s="218"/>
      <c r="PNN11" s="64"/>
      <c r="PNO11" s="64"/>
      <c r="PNX11" s="64"/>
      <c r="POC11" s="218"/>
      <c r="POD11" s="64"/>
      <c r="POE11" s="64"/>
      <c r="PON11" s="64"/>
      <c r="POS11" s="218"/>
      <c r="POT11" s="64"/>
      <c r="POU11" s="64"/>
      <c r="PPD11" s="64"/>
      <c r="PPI11" s="218"/>
      <c r="PPJ11" s="64"/>
      <c r="PPK11" s="64"/>
      <c r="PPT11" s="64"/>
      <c r="PPY11" s="218"/>
      <c r="PPZ11" s="64"/>
      <c r="PQA11" s="64"/>
      <c r="PQJ11" s="64"/>
      <c r="PQO11" s="218"/>
      <c r="PQP11" s="64"/>
      <c r="PQQ11" s="64"/>
      <c r="PQZ11" s="64"/>
      <c r="PRE11" s="218"/>
      <c r="PRF11" s="64"/>
      <c r="PRG11" s="64"/>
      <c r="PRP11" s="64"/>
      <c r="PRU11" s="218"/>
      <c r="PRV11" s="64"/>
      <c r="PRW11" s="64"/>
      <c r="PSF11" s="64"/>
      <c r="PSK11" s="218"/>
      <c r="PSL11" s="64"/>
      <c r="PSM11" s="64"/>
      <c r="PSV11" s="64"/>
      <c r="PTA11" s="218"/>
      <c r="PTB11" s="64"/>
      <c r="PTC11" s="64"/>
      <c r="PTL11" s="64"/>
      <c r="PTQ11" s="218"/>
      <c r="PTR11" s="64"/>
      <c r="PTS11" s="64"/>
      <c r="PUB11" s="64"/>
      <c r="PUG11" s="218"/>
      <c r="PUH11" s="64"/>
      <c r="PUI11" s="64"/>
      <c r="PUR11" s="64"/>
      <c r="PUW11" s="218"/>
      <c r="PUX11" s="64"/>
      <c r="PUY11" s="64"/>
      <c r="PVH11" s="64"/>
      <c r="PVM11" s="218"/>
      <c r="PVN11" s="64"/>
      <c r="PVO11" s="64"/>
      <c r="PVX11" s="64"/>
      <c r="PWC11" s="218"/>
      <c r="PWD11" s="64"/>
      <c r="PWE11" s="64"/>
      <c r="PWN11" s="64"/>
      <c r="PWS11" s="218"/>
      <c r="PWT11" s="64"/>
      <c r="PWU11" s="64"/>
      <c r="PXD11" s="64"/>
      <c r="PXI11" s="218"/>
      <c r="PXJ11" s="64"/>
      <c r="PXK11" s="64"/>
      <c r="PXT11" s="64"/>
      <c r="PXY11" s="218"/>
      <c r="PXZ11" s="64"/>
      <c r="PYA11" s="64"/>
      <c r="PYJ11" s="64"/>
      <c r="PYO11" s="218"/>
      <c r="PYP11" s="64"/>
      <c r="PYQ11" s="64"/>
      <c r="PYZ11" s="64"/>
      <c r="PZE11" s="218"/>
      <c r="PZF11" s="64"/>
      <c r="PZG11" s="64"/>
      <c r="PZP11" s="64"/>
      <c r="PZU11" s="218"/>
      <c r="PZV11" s="64"/>
      <c r="PZW11" s="64"/>
      <c r="QAF11" s="64"/>
      <c r="QAK11" s="218"/>
      <c r="QAL11" s="64"/>
      <c r="QAM11" s="64"/>
      <c r="QAV11" s="64"/>
      <c r="QBA11" s="218"/>
      <c r="QBB11" s="64"/>
      <c r="QBC11" s="64"/>
      <c r="QBL11" s="64"/>
      <c r="QBQ11" s="218"/>
      <c r="QBR11" s="64"/>
      <c r="QBS11" s="64"/>
      <c r="QCB11" s="64"/>
      <c r="QCG11" s="218"/>
      <c r="QCH11" s="64"/>
      <c r="QCI11" s="64"/>
      <c r="QCR11" s="64"/>
      <c r="QCW11" s="218"/>
      <c r="QCX11" s="64"/>
      <c r="QCY11" s="64"/>
      <c r="QDH11" s="64"/>
      <c r="QDM11" s="218"/>
      <c r="QDN11" s="64"/>
      <c r="QDO11" s="64"/>
      <c r="QDX11" s="64"/>
      <c r="QEC11" s="218"/>
      <c r="QED11" s="64"/>
      <c r="QEE11" s="64"/>
      <c r="QEN11" s="64"/>
      <c r="QES11" s="218"/>
      <c r="QET11" s="64"/>
      <c r="QEU11" s="64"/>
      <c r="QFD11" s="64"/>
      <c r="QFI11" s="218"/>
      <c r="QFJ11" s="64"/>
      <c r="QFK11" s="64"/>
      <c r="QFT11" s="64"/>
      <c r="QFY11" s="218"/>
      <c r="QFZ11" s="64"/>
      <c r="QGA11" s="64"/>
      <c r="QGJ11" s="64"/>
      <c r="QGO11" s="218"/>
      <c r="QGP11" s="64"/>
      <c r="QGQ11" s="64"/>
      <c r="QGZ11" s="64"/>
      <c r="QHE11" s="218"/>
      <c r="QHF11" s="64"/>
      <c r="QHG11" s="64"/>
      <c r="QHP11" s="64"/>
      <c r="QHU11" s="218"/>
      <c r="QHV11" s="64"/>
      <c r="QHW11" s="64"/>
      <c r="QIF11" s="64"/>
      <c r="QIK11" s="218"/>
      <c r="QIL11" s="64"/>
      <c r="QIM11" s="64"/>
      <c r="QIV11" s="64"/>
      <c r="QJA11" s="218"/>
      <c r="QJB11" s="64"/>
      <c r="QJC11" s="64"/>
      <c r="QJL11" s="64"/>
      <c r="QJQ11" s="218"/>
      <c r="QJR11" s="64"/>
      <c r="QJS11" s="64"/>
      <c r="QKB11" s="64"/>
      <c r="QKG11" s="218"/>
      <c r="QKH11" s="64"/>
      <c r="QKI11" s="64"/>
      <c r="QKR11" s="64"/>
      <c r="QKW11" s="218"/>
      <c r="QKX11" s="64"/>
      <c r="QKY11" s="64"/>
      <c r="QLH11" s="64"/>
      <c r="QLM11" s="218"/>
      <c r="QLN11" s="64"/>
      <c r="QLO11" s="64"/>
      <c r="QLX11" s="64"/>
      <c r="QMC11" s="218"/>
      <c r="QMD11" s="64"/>
      <c r="QME11" s="64"/>
      <c r="QMN11" s="64"/>
      <c r="QMS11" s="218"/>
      <c r="QMT11" s="64"/>
      <c r="QMU11" s="64"/>
      <c r="QND11" s="64"/>
      <c r="QNI11" s="218"/>
      <c r="QNJ11" s="64"/>
      <c r="QNK11" s="64"/>
      <c r="QNT11" s="64"/>
      <c r="QNY11" s="218"/>
      <c r="QNZ11" s="64"/>
      <c r="QOA11" s="64"/>
      <c r="QOJ11" s="64"/>
      <c r="QOO11" s="218"/>
      <c r="QOP11" s="64"/>
      <c r="QOQ11" s="64"/>
      <c r="QOZ11" s="64"/>
      <c r="QPE11" s="218"/>
      <c r="QPF11" s="64"/>
      <c r="QPG11" s="64"/>
      <c r="QPP11" s="64"/>
      <c r="QPU11" s="218"/>
      <c r="QPV11" s="64"/>
      <c r="QPW11" s="64"/>
      <c r="QQF11" s="64"/>
      <c r="QQK11" s="218"/>
      <c r="QQL11" s="64"/>
      <c r="QQM11" s="64"/>
      <c r="QQV11" s="64"/>
      <c r="QRA11" s="218"/>
      <c r="QRB11" s="64"/>
      <c r="QRC11" s="64"/>
      <c r="QRL11" s="64"/>
      <c r="QRQ11" s="218"/>
      <c r="QRR11" s="64"/>
      <c r="QRS11" s="64"/>
      <c r="QSB11" s="64"/>
      <c r="QSG11" s="218"/>
      <c r="QSH11" s="64"/>
      <c r="QSI11" s="64"/>
      <c r="QSR11" s="64"/>
      <c r="QSW11" s="218"/>
      <c r="QSX11" s="64"/>
      <c r="QSY11" s="64"/>
      <c r="QTH11" s="64"/>
      <c r="QTM11" s="218"/>
      <c r="QTN11" s="64"/>
      <c r="QTO11" s="64"/>
      <c r="QTX11" s="64"/>
      <c r="QUC11" s="218"/>
      <c r="QUD11" s="64"/>
      <c r="QUE11" s="64"/>
      <c r="QUN11" s="64"/>
      <c r="QUS11" s="218"/>
      <c r="QUT11" s="64"/>
      <c r="QUU11" s="64"/>
      <c r="QVD11" s="64"/>
      <c r="QVI11" s="218"/>
      <c r="QVJ11" s="64"/>
      <c r="QVK11" s="64"/>
      <c r="QVT11" s="64"/>
      <c r="QVY11" s="218"/>
      <c r="QVZ11" s="64"/>
      <c r="QWA11" s="64"/>
      <c r="QWJ11" s="64"/>
      <c r="QWO11" s="218"/>
      <c r="QWP11" s="64"/>
      <c r="QWQ11" s="64"/>
      <c r="QWZ11" s="64"/>
      <c r="QXE11" s="218"/>
      <c r="QXF11" s="64"/>
      <c r="QXG11" s="64"/>
      <c r="QXP11" s="64"/>
      <c r="QXU11" s="218"/>
      <c r="QXV11" s="64"/>
      <c r="QXW11" s="64"/>
      <c r="QYF11" s="64"/>
      <c r="QYK11" s="218"/>
      <c r="QYL11" s="64"/>
      <c r="QYM11" s="64"/>
      <c r="QYV11" s="64"/>
      <c r="QZA11" s="218"/>
      <c r="QZB11" s="64"/>
      <c r="QZC11" s="64"/>
      <c r="QZL11" s="64"/>
      <c r="QZQ11" s="218"/>
      <c r="QZR11" s="64"/>
      <c r="QZS11" s="64"/>
      <c r="RAB11" s="64"/>
      <c r="RAG11" s="218"/>
      <c r="RAH11" s="64"/>
      <c r="RAI11" s="64"/>
      <c r="RAR11" s="64"/>
      <c r="RAW11" s="218"/>
      <c r="RAX11" s="64"/>
      <c r="RAY11" s="64"/>
      <c r="RBH11" s="64"/>
      <c r="RBM11" s="218"/>
      <c r="RBN11" s="64"/>
      <c r="RBO11" s="64"/>
      <c r="RBX11" s="64"/>
      <c r="RCC11" s="218"/>
      <c r="RCD11" s="64"/>
      <c r="RCE11" s="64"/>
      <c r="RCN11" s="64"/>
      <c r="RCS11" s="218"/>
      <c r="RCT11" s="64"/>
      <c r="RCU11" s="64"/>
      <c r="RDD11" s="64"/>
      <c r="RDI11" s="218"/>
      <c r="RDJ11" s="64"/>
      <c r="RDK11" s="64"/>
      <c r="RDT11" s="64"/>
      <c r="RDY11" s="218"/>
      <c r="RDZ11" s="64"/>
      <c r="REA11" s="64"/>
      <c r="REJ11" s="64"/>
      <c r="REO11" s="218"/>
      <c r="REP11" s="64"/>
      <c r="REQ11" s="64"/>
      <c r="REZ11" s="64"/>
      <c r="RFE11" s="218"/>
      <c r="RFF11" s="64"/>
      <c r="RFG11" s="64"/>
      <c r="RFP11" s="64"/>
      <c r="RFU11" s="218"/>
      <c r="RFV11" s="64"/>
      <c r="RFW11" s="64"/>
      <c r="RGF11" s="64"/>
      <c r="RGK11" s="218"/>
      <c r="RGL11" s="64"/>
      <c r="RGM11" s="64"/>
      <c r="RGV11" s="64"/>
      <c r="RHA11" s="218"/>
      <c r="RHB11" s="64"/>
      <c r="RHC11" s="64"/>
      <c r="RHL11" s="64"/>
      <c r="RHQ11" s="218"/>
      <c r="RHR11" s="64"/>
      <c r="RHS11" s="64"/>
      <c r="RIB11" s="64"/>
      <c r="RIG11" s="218"/>
      <c r="RIH11" s="64"/>
      <c r="RII11" s="64"/>
      <c r="RIR11" s="64"/>
      <c r="RIW11" s="218"/>
      <c r="RIX11" s="64"/>
      <c r="RIY11" s="64"/>
      <c r="RJH11" s="64"/>
      <c r="RJM11" s="218"/>
      <c r="RJN11" s="64"/>
      <c r="RJO11" s="64"/>
      <c r="RJX11" s="64"/>
      <c r="RKC11" s="218"/>
      <c r="RKD11" s="64"/>
      <c r="RKE11" s="64"/>
      <c r="RKN11" s="64"/>
      <c r="RKS11" s="218"/>
      <c r="RKT11" s="64"/>
      <c r="RKU11" s="64"/>
      <c r="RLD11" s="64"/>
      <c r="RLI11" s="218"/>
      <c r="RLJ11" s="64"/>
      <c r="RLK11" s="64"/>
      <c r="RLT11" s="64"/>
      <c r="RLY11" s="218"/>
      <c r="RLZ11" s="64"/>
      <c r="RMA11" s="64"/>
      <c r="RMJ11" s="64"/>
      <c r="RMO11" s="218"/>
      <c r="RMP11" s="64"/>
      <c r="RMQ11" s="64"/>
      <c r="RMZ11" s="64"/>
      <c r="RNE11" s="218"/>
      <c r="RNF11" s="64"/>
      <c r="RNG11" s="64"/>
      <c r="RNP11" s="64"/>
      <c r="RNU11" s="218"/>
      <c r="RNV11" s="64"/>
      <c r="RNW11" s="64"/>
      <c r="ROF11" s="64"/>
      <c r="ROK11" s="218"/>
      <c r="ROL11" s="64"/>
      <c r="ROM11" s="64"/>
      <c r="ROV11" s="64"/>
      <c r="RPA11" s="218"/>
      <c r="RPB11" s="64"/>
      <c r="RPC11" s="64"/>
      <c r="RPL11" s="64"/>
      <c r="RPQ11" s="218"/>
      <c r="RPR11" s="64"/>
      <c r="RPS11" s="64"/>
      <c r="RQB11" s="64"/>
      <c r="RQG11" s="218"/>
      <c r="RQH11" s="64"/>
      <c r="RQI11" s="64"/>
      <c r="RQR11" s="64"/>
      <c r="RQW11" s="218"/>
      <c r="RQX11" s="64"/>
      <c r="RQY11" s="64"/>
      <c r="RRH11" s="64"/>
      <c r="RRM11" s="218"/>
      <c r="RRN11" s="64"/>
      <c r="RRO11" s="64"/>
      <c r="RRX11" s="64"/>
      <c r="RSC11" s="218"/>
      <c r="RSD11" s="64"/>
      <c r="RSE11" s="64"/>
      <c r="RSN11" s="64"/>
      <c r="RSS11" s="218"/>
      <c r="RST11" s="64"/>
      <c r="RSU11" s="64"/>
      <c r="RTD11" s="64"/>
      <c r="RTI11" s="218"/>
      <c r="RTJ11" s="64"/>
      <c r="RTK11" s="64"/>
      <c r="RTT11" s="64"/>
      <c r="RTY11" s="218"/>
      <c r="RTZ11" s="64"/>
      <c r="RUA11" s="64"/>
      <c r="RUJ11" s="64"/>
      <c r="RUO11" s="218"/>
      <c r="RUP11" s="64"/>
      <c r="RUQ11" s="64"/>
      <c r="RUZ11" s="64"/>
      <c r="RVE11" s="218"/>
      <c r="RVF11" s="64"/>
      <c r="RVG11" s="64"/>
      <c r="RVP11" s="64"/>
      <c r="RVU11" s="218"/>
      <c r="RVV11" s="64"/>
      <c r="RVW11" s="64"/>
      <c r="RWF11" s="64"/>
      <c r="RWK11" s="218"/>
      <c r="RWL11" s="64"/>
      <c r="RWM11" s="64"/>
      <c r="RWV11" s="64"/>
      <c r="RXA11" s="218"/>
      <c r="RXB11" s="64"/>
      <c r="RXC11" s="64"/>
      <c r="RXL11" s="64"/>
      <c r="RXQ11" s="218"/>
      <c r="RXR11" s="64"/>
      <c r="RXS11" s="64"/>
      <c r="RYB11" s="64"/>
      <c r="RYG11" s="218"/>
      <c r="RYH11" s="64"/>
      <c r="RYI11" s="64"/>
      <c r="RYR11" s="64"/>
      <c r="RYW11" s="218"/>
      <c r="RYX11" s="64"/>
      <c r="RYY11" s="64"/>
      <c r="RZH11" s="64"/>
      <c r="RZM11" s="218"/>
      <c r="RZN11" s="64"/>
      <c r="RZO11" s="64"/>
      <c r="RZX11" s="64"/>
      <c r="SAC11" s="218"/>
      <c r="SAD11" s="64"/>
      <c r="SAE11" s="64"/>
      <c r="SAN11" s="64"/>
      <c r="SAS11" s="218"/>
      <c r="SAT11" s="64"/>
      <c r="SAU11" s="64"/>
      <c r="SBD11" s="64"/>
      <c r="SBI11" s="218"/>
      <c r="SBJ11" s="64"/>
      <c r="SBK11" s="64"/>
      <c r="SBT11" s="64"/>
      <c r="SBY11" s="218"/>
      <c r="SBZ11" s="64"/>
      <c r="SCA11" s="64"/>
      <c r="SCJ11" s="64"/>
      <c r="SCO11" s="218"/>
      <c r="SCP11" s="64"/>
      <c r="SCQ11" s="64"/>
      <c r="SCZ11" s="64"/>
      <c r="SDE11" s="218"/>
      <c r="SDF11" s="64"/>
      <c r="SDG11" s="64"/>
      <c r="SDP11" s="64"/>
      <c r="SDU11" s="218"/>
      <c r="SDV11" s="64"/>
      <c r="SDW11" s="64"/>
      <c r="SEF11" s="64"/>
      <c r="SEK11" s="218"/>
      <c r="SEL11" s="64"/>
      <c r="SEM11" s="64"/>
      <c r="SEV11" s="64"/>
      <c r="SFA11" s="218"/>
      <c r="SFB11" s="64"/>
      <c r="SFC11" s="64"/>
      <c r="SFL11" s="64"/>
      <c r="SFQ11" s="218"/>
      <c r="SFR11" s="64"/>
      <c r="SFS11" s="64"/>
      <c r="SGB11" s="64"/>
      <c r="SGG11" s="218"/>
      <c r="SGH11" s="64"/>
      <c r="SGI11" s="64"/>
      <c r="SGR11" s="64"/>
      <c r="SGW11" s="218"/>
      <c r="SGX11" s="64"/>
      <c r="SGY11" s="64"/>
      <c r="SHH11" s="64"/>
      <c r="SHM11" s="218"/>
      <c r="SHN11" s="64"/>
      <c r="SHO11" s="64"/>
      <c r="SHX11" s="64"/>
      <c r="SIC11" s="218"/>
      <c r="SID11" s="64"/>
      <c r="SIE11" s="64"/>
      <c r="SIN11" s="64"/>
      <c r="SIS11" s="218"/>
      <c r="SIT11" s="64"/>
      <c r="SIU11" s="64"/>
      <c r="SJD11" s="64"/>
      <c r="SJI11" s="218"/>
      <c r="SJJ11" s="64"/>
      <c r="SJK11" s="64"/>
      <c r="SJT11" s="64"/>
      <c r="SJY11" s="218"/>
      <c r="SJZ11" s="64"/>
      <c r="SKA11" s="64"/>
      <c r="SKJ11" s="64"/>
      <c r="SKO11" s="218"/>
      <c r="SKP11" s="64"/>
      <c r="SKQ11" s="64"/>
      <c r="SKZ11" s="64"/>
      <c r="SLE11" s="218"/>
      <c r="SLF11" s="64"/>
      <c r="SLG11" s="64"/>
      <c r="SLP11" s="64"/>
      <c r="SLU11" s="218"/>
      <c r="SLV11" s="64"/>
      <c r="SLW11" s="64"/>
      <c r="SMF11" s="64"/>
      <c r="SMK11" s="218"/>
      <c r="SML11" s="64"/>
      <c r="SMM11" s="64"/>
      <c r="SMV11" s="64"/>
      <c r="SNA11" s="218"/>
      <c r="SNB11" s="64"/>
      <c r="SNC11" s="64"/>
      <c r="SNL11" s="64"/>
      <c r="SNQ11" s="218"/>
      <c r="SNR11" s="64"/>
      <c r="SNS11" s="64"/>
      <c r="SOB11" s="64"/>
      <c r="SOG11" s="218"/>
      <c r="SOH11" s="64"/>
      <c r="SOI11" s="64"/>
      <c r="SOR11" s="64"/>
      <c r="SOW11" s="218"/>
      <c r="SOX11" s="64"/>
      <c r="SOY11" s="64"/>
      <c r="SPH11" s="64"/>
      <c r="SPM11" s="218"/>
      <c r="SPN11" s="64"/>
      <c r="SPO11" s="64"/>
      <c r="SPX11" s="64"/>
      <c r="SQC11" s="218"/>
      <c r="SQD11" s="64"/>
      <c r="SQE11" s="64"/>
      <c r="SQN11" s="64"/>
      <c r="SQS11" s="218"/>
      <c r="SQT11" s="64"/>
      <c r="SQU11" s="64"/>
      <c r="SRD11" s="64"/>
      <c r="SRI11" s="218"/>
      <c r="SRJ11" s="64"/>
      <c r="SRK11" s="64"/>
      <c r="SRT11" s="64"/>
      <c r="SRY11" s="218"/>
      <c r="SRZ11" s="64"/>
      <c r="SSA11" s="64"/>
      <c r="SSJ11" s="64"/>
      <c r="SSO11" s="218"/>
      <c r="SSP11" s="64"/>
      <c r="SSQ11" s="64"/>
      <c r="SSZ11" s="64"/>
      <c r="STE11" s="218"/>
      <c r="STF11" s="64"/>
      <c r="STG11" s="64"/>
      <c r="STP11" s="64"/>
      <c r="STU11" s="218"/>
      <c r="STV11" s="64"/>
      <c r="STW11" s="64"/>
      <c r="SUF11" s="64"/>
      <c r="SUK11" s="218"/>
      <c r="SUL11" s="64"/>
      <c r="SUM11" s="64"/>
      <c r="SUV11" s="64"/>
      <c r="SVA11" s="218"/>
      <c r="SVB11" s="64"/>
      <c r="SVC11" s="64"/>
      <c r="SVL11" s="64"/>
      <c r="SVQ11" s="218"/>
      <c r="SVR11" s="64"/>
      <c r="SVS11" s="64"/>
      <c r="SWB11" s="64"/>
      <c r="SWG11" s="218"/>
      <c r="SWH11" s="64"/>
      <c r="SWI11" s="64"/>
      <c r="SWR11" s="64"/>
      <c r="SWW11" s="218"/>
      <c r="SWX11" s="64"/>
      <c r="SWY11" s="64"/>
      <c r="SXH11" s="64"/>
      <c r="SXM11" s="218"/>
      <c r="SXN11" s="64"/>
      <c r="SXO11" s="64"/>
      <c r="SXX11" s="64"/>
      <c r="SYC11" s="218"/>
      <c r="SYD11" s="64"/>
      <c r="SYE11" s="64"/>
      <c r="SYN11" s="64"/>
      <c r="SYS11" s="218"/>
      <c r="SYT11" s="64"/>
      <c r="SYU11" s="64"/>
      <c r="SZD11" s="64"/>
      <c r="SZI11" s="218"/>
      <c r="SZJ11" s="64"/>
      <c r="SZK11" s="64"/>
      <c r="SZT11" s="64"/>
      <c r="SZY11" s="218"/>
      <c r="SZZ11" s="64"/>
      <c r="TAA11" s="64"/>
      <c r="TAJ11" s="64"/>
      <c r="TAO11" s="218"/>
      <c r="TAP11" s="64"/>
      <c r="TAQ11" s="64"/>
      <c r="TAZ11" s="64"/>
      <c r="TBE11" s="218"/>
      <c r="TBF11" s="64"/>
      <c r="TBG11" s="64"/>
      <c r="TBP11" s="64"/>
      <c r="TBU11" s="218"/>
      <c r="TBV11" s="64"/>
      <c r="TBW11" s="64"/>
      <c r="TCF11" s="64"/>
      <c r="TCK11" s="218"/>
      <c r="TCL11" s="64"/>
      <c r="TCM11" s="64"/>
      <c r="TCV11" s="64"/>
      <c r="TDA11" s="218"/>
      <c r="TDB11" s="64"/>
      <c r="TDC11" s="64"/>
      <c r="TDL11" s="64"/>
      <c r="TDQ11" s="218"/>
      <c r="TDR11" s="64"/>
      <c r="TDS11" s="64"/>
      <c r="TEB11" s="64"/>
      <c r="TEG11" s="218"/>
      <c r="TEH11" s="64"/>
      <c r="TEI11" s="64"/>
      <c r="TER11" s="64"/>
      <c r="TEW11" s="218"/>
      <c r="TEX11" s="64"/>
      <c r="TEY11" s="64"/>
      <c r="TFH11" s="64"/>
      <c r="TFM11" s="218"/>
      <c r="TFN11" s="64"/>
      <c r="TFO11" s="64"/>
      <c r="TFX11" s="64"/>
      <c r="TGC11" s="218"/>
      <c r="TGD11" s="64"/>
      <c r="TGE11" s="64"/>
      <c r="TGN11" s="64"/>
      <c r="TGS11" s="218"/>
      <c r="TGT11" s="64"/>
      <c r="TGU11" s="64"/>
      <c r="THD11" s="64"/>
      <c r="THI11" s="218"/>
      <c r="THJ11" s="64"/>
      <c r="THK11" s="64"/>
      <c r="THT11" s="64"/>
      <c r="THY11" s="218"/>
      <c r="THZ11" s="64"/>
      <c r="TIA11" s="64"/>
      <c r="TIJ11" s="64"/>
      <c r="TIO11" s="218"/>
      <c r="TIP11" s="64"/>
      <c r="TIQ11" s="64"/>
      <c r="TIZ11" s="64"/>
      <c r="TJE11" s="218"/>
      <c r="TJF11" s="64"/>
      <c r="TJG11" s="64"/>
      <c r="TJP11" s="64"/>
      <c r="TJU11" s="218"/>
      <c r="TJV11" s="64"/>
      <c r="TJW11" s="64"/>
      <c r="TKF11" s="64"/>
      <c r="TKK11" s="218"/>
      <c r="TKL11" s="64"/>
      <c r="TKM11" s="64"/>
      <c r="TKV11" s="64"/>
      <c r="TLA11" s="218"/>
      <c r="TLB11" s="64"/>
      <c r="TLC11" s="64"/>
      <c r="TLL11" s="64"/>
      <c r="TLQ11" s="218"/>
      <c r="TLR11" s="64"/>
      <c r="TLS11" s="64"/>
      <c r="TMB11" s="64"/>
      <c r="TMG11" s="218"/>
      <c r="TMH11" s="64"/>
      <c r="TMI11" s="64"/>
      <c r="TMR11" s="64"/>
      <c r="TMW11" s="218"/>
      <c r="TMX11" s="64"/>
      <c r="TMY11" s="64"/>
      <c r="TNH11" s="64"/>
      <c r="TNM11" s="218"/>
      <c r="TNN11" s="64"/>
      <c r="TNO11" s="64"/>
      <c r="TNX11" s="64"/>
      <c r="TOC11" s="218"/>
      <c r="TOD11" s="64"/>
      <c r="TOE11" s="64"/>
      <c r="TON11" s="64"/>
      <c r="TOS11" s="218"/>
      <c r="TOT11" s="64"/>
      <c r="TOU11" s="64"/>
      <c r="TPD11" s="64"/>
      <c r="TPI11" s="218"/>
      <c r="TPJ11" s="64"/>
      <c r="TPK11" s="64"/>
      <c r="TPT11" s="64"/>
      <c r="TPY11" s="218"/>
      <c r="TPZ11" s="64"/>
      <c r="TQA11" s="64"/>
      <c r="TQJ11" s="64"/>
      <c r="TQO11" s="218"/>
      <c r="TQP11" s="64"/>
      <c r="TQQ11" s="64"/>
      <c r="TQZ11" s="64"/>
      <c r="TRE11" s="218"/>
      <c r="TRF11" s="64"/>
      <c r="TRG11" s="64"/>
      <c r="TRP11" s="64"/>
      <c r="TRU11" s="218"/>
      <c r="TRV11" s="64"/>
      <c r="TRW11" s="64"/>
      <c r="TSF11" s="64"/>
      <c r="TSK11" s="218"/>
      <c r="TSL11" s="64"/>
      <c r="TSM11" s="64"/>
      <c r="TSV11" s="64"/>
      <c r="TTA11" s="218"/>
      <c r="TTB11" s="64"/>
      <c r="TTC11" s="64"/>
      <c r="TTL11" s="64"/>
      <c r="TTQ11" s="218"/>
      <c r="TTR11" s="64"/>
      <c r="TTS11" s="64"/>
      <c r="TUB11" s="64"/>
      <c r="TUG11" s="218"/>
      <c r="TUH11" s="64"/>
      <c r="TUI11" s="64"/>
      <c r="TUR11" s="64"/>
      <c r="TUW11" s="218"/>
      <c r="TUX11" s="64"/>
      <c r="TUY11" s="64"/>
      <c r="TVH11" s="64"/>
      <c r="TVM11" s="218"/>
      <c r="TVN11" s="64"/>
      <c r="TVO11" s="64"/>
      <c r="TVX11" s="64"/>
      <c r="TWC11" s="218"/>
      <c r="TWD11" s="64"/>
      <c r="TWE11" s="64"/>
      <c r="TWN11" s="64"/>
      <c r="TWS11" s="218"/>
      <c r="TWT11" s="64"/>
      <c r="TWU11" s="64"/>
      <c r="TXD11" s="64"/>
      <c r="TXI11" s="218"/>
      <c r="TXJ11" s="64"/>
      <c r="TXK11" s="64"/>
      <c r="TXT11" s="64"/>
      <c r="TXY11" s="218"/>
      <c r="TXZ11" s="64"/>
      <c r="TYA11" s="64"/>
      <c r="TYJ11" s="64"/>
      <c r="TYO11" s="218"/>
      <c r="TYP11" s="64"/>
      <c r="TYQ11" s="64"/>
      <c r="TYZ11" s="64"/>
      <c r="TZE11" s="218"/>
      <c r="TZF11" s="64"/>
      <c r="TZG11" s="64"/>
      <c r="TZP11" s="64"/>
      <c r="TZU11" s="218"/>
      <c r="TZV11" s="64"/>
      <c r="TZW11" s="64"/>
      <c r="UAF11" s="64"/>
      <c r="UAK11" s="218"/>
      <c r="UAL11" s="64"/>
      <c r="UAM11" s="64"/>
      <c r="UAV11" s="64"/>
      <c r="UBA11" s="218"/>
      <c r="UBB11" s="64"/>
      <c r="UBC11" s="64"/>
      <c r="UBL11" s="64"/>
      <c r="UBQ11" s="218"/>
      <c r="UBR11" s="64"/>
      <c r="UBS11" s="64"/>
      <c r="UCB11" s="64"/>
      <c r="UCG11" s="218"/>
      <c r="UCH11" s="64"/>
      <c r="UCI11" s="64"/>
      <c r="UCR11" s="64"/>
      <c r="UCW11" s="218"/>
      <c r="UCX11" s="64"/>
      <c r="UCY11" s="64"/>
      <c r="UDH11" s="64"/>
      <c r="UDM11" s="218"/>
      <c r="UDN11" s="64"/>
      <c r="UDO11" s="64"/>
      <c r="UDX11" s="64"/>
      <c r="UEC11" s="218"/>
      <c r="UED11" s="64"/>
      <c r="UEE11" s="64"/>
      <c r="UEN11" s="64"/>
      <c r="UES11" s="218"/>
      <c r="UET11" s="64"/>
      <c r="UEU11" s="64"/>
      <c r="UFD11" s="64"/>
      <c r="UFI11" s="218"/>
      <c r="UFJ11" s="64"/>
      <c r="UFK11" s="64"/>
      <c r="UFT11" s="64"/>
      <c r="UFY11" s="218"/>
      <c r="UFZ11" s="64"/>
      <c r="UGA11" s="64"/>
      <c r="UGJ11" s="64"/>
      <c r="UGO11" s="218"/>
      <c r="UGP11" s="64"/>
      <c r="UGQ11" s="64"/>
      <c r="UGZ11" s="64"/>
      <c r="UHE11" s="218"/>
      <c r="UHF11" s="64"/>
      <c r="UHG11" s="64"/>
      <c r="UHP11" s="64"/>
      <c r="UHU11" s="218"/>
      <c r="UHV11" s="64"/>
      <c r="UHW11" s="64"/>
      <c r="UIF11" s="64"/>
      <c r="UIK11" s="218"/>
      <c r="UIL11" s="64"/>
      <c r="UIM11" s="64"/>
      <c r="UIV11" s="64"/>
      <c r="UJA11" s="218"/>
      <c r="UJB11" s="64"/>
      <c r="UJC11" s="64"/>
      <c r="UJL11" s="64"/>
      <c r="UJQ11" s="218"/>
      <c r="UJR11" s="64"/>
      <c r="UJS11" s="64"/>
      <c r="UKB11" s="64"/>
      <c r="UKG11" s="218"/>
      <c r="UKH11" s="64"/>
      <c r="UKI11" s="64"/>
      <c r="UKR11" s="64"/>
      <c r="UKW11" s="218"/>
      <c r="UKX11" s="64"/>
      <c r="UKY11" s="64"/>
      <c r="ULH11" s="64"/>
      <c r="ULM11" s="218"/>
      <c r="ULN11" s="64"/>
      <c r="ULO11" s="64"/>
      <c r="ULX11" s="64"/>
      <c r="UMC11" s="218"/>
      <c r="UMD11" s="64"/>
      <c r="UME11" s="64"/>
      <c r="UMN11" s="64"/>
      <c r="UMS11" s="218"/>
      <c r="UMT11" s="64"/>
      <c r="UMU11" s="64"/>
      <c r="UND11" s="64"/>
      <c r="UNI11" s="218"/>
      <c r="UNJ11" s="64"/>
      <c r="UNK11" s="64"/>
      <c r="UNT11" s="64"/>
      <c r="UNY11" s="218"/>
      <c r="UNZ11" s="64"/>
      <c r="UOA11" s="64"/>
      <c r="UOJ11" s="64"/>
      <c r="UOO11" s="218"/>
      <c r="UOP11" s="64"/>
      <c r="UOQ11" s="64"/>
      <c r="UOZ11" s="64"/>
      <c r="UPE11" s="218"/>
      <c r="UPF11" s="64"/>
      <c r="UPG11" s="64"/>
      <c r="UPP11" s="64"/>
      <c r="UPU11" s="218"/>
      <c r="UPV11" s="64"/>
      <c r="UPW11" s="64"/>
      <c r="UQF11" s="64"/>
      <c r="UQK11" s="218"/>
      <c r="UQL11" s="64"/>
      <c r="UQM11" s="64"/>
      <c r="UQV11" s="64"/>
      <c r="URA11" s="218"/>
      <c r="URB11" s="64"/>
      <c r="URC11" s="64"/>
      <c r="URL11" s="64"/>
      <c r="URQ11" s="218"/>
      <c r="URR11" s="64"/>
      <c r="URS11" s="64"/>
      <c r="USB11" s="64"/>
      <c r="USG11" s="218"/>
      <c r="USH11" s="64"/>
      <c r="USI11" s="64"/>
      <c r="USR11" s="64"/>
      <c r="USW11" s="218"/>
      <c r="USX11" s="64"/>
      <c r="USY11" s="64"/>
      <c r="UTH11" s="64"/>
      <c r="UTM11" s="218"/>
      <c r="UTN11" s="64"/>
      <c r="UTO11" s="64"/>
      <c r="UTX11" s="64"/>
      <c r="UUC11" s="218"/>
      <c r="UUD11" s="64"/>
      <c r="UUE11" s="64"/>
      <c r="UUN11" s="64"/>
      <c r="UUS11" s="218"/>
      <c r="UUT11" s="64"/>
      <c r="UUU11" s="64"/>
      <c r="UVD11" s="64"/>
      <c r="UVI11" s="218"/>
      <c r="UVJ11" s="64"/>
      <c r="UVK11" s="64"/>
      <c r="UVT11" s="64"/>
      <c r="UVY11" s="218"/>
      <c r="UVZ11" s="64"/>
      <c r="UWA11" s="64"/>
      <c r="UWJ11" s="64"/>
      <c r="UWO11" s="218"/>
      <c r="UWP11" s="64"/>
      <c r="UWQ11" s="64"/>
      <c r="UWZ11" s="64"/>
      <c r="UXE11" s="218"/>
      <c r="UXF11" s="64"/>
      <c r="UXG11" s="64"/>
      <c r="UXP11" s="64"/>
      <c r="UXU11" s="218"/>
      <c r="UXV11" s="64"/>
      <c r="UXW11" s="64"/>
      <c r="UYF11" s="64"/>
      <c r="UYK11" s="218"/>
      <c r="UYL11" s="64"/>
      <c r="UYM11" s="64"/>
      <c r="UYV11" s="64"/>
      <c r="UZA11" s="218"/>
      <c r="UZB11" s="64"/>
      <c r="UZC11" s="64"/>
      <c r="UZL11" s="64"/>
      <c r="UZQ11" s="218"/>
      <c r="UZR11" s="64"/>
      <c r="UZS11" s="64"/>
      <c r="VAB11" s="64"/>
      <c r="VAG11" s="218"/>
      <c r="VAH11" s="64"/>
      <c r="VAI11" s="64"/>
      <c r="VAR11" s="64"/>
      <c r="VAW11" s="218"/>
      <c r="VAX11" s="64"/>
      <c r="VAY11" s="64"/>
      <c r="VBH11" s="64"/>
      <c r="VBM11" s="218"/>
      <c r="VBN11" s="64"/>
      <c r="VBO11" s="64"/>
      <c r="VBX11" s="64"/>
      <c r="VCC11" s="218"/>
      <c r="VCD11" s="64"/>
      <c r="VCE11" s="64"/>
      <c r="VCN11" s="64"/>
      <c r="VCS11" s="218"/>
      <c r="VCT11" s="64"/>
      <c r="VCU11" s="64"/>
      <c r="VDD11" s="64"/>
      <c r="VDI11" s="218"/>
      <c r="VDJ11" s="64"/>
      <c r="VDK11" s="64"/>
      <c r="VDT11" s="64"/>
      <c r="VDY11" s="218"/>
      <c r="VDZ11" s="64"/>
      <c r="VEA11" s="64"/>
      <c r="VEJ11" s="64"/>
      <c r="VEO11" s="218"/>
      <c r="VEP11" s="64"/>
      <c r="VEQ11" s="64"/>
      <c r="VEZ11" s="64"/>
      <c r="VFE11" s="218"/>
      <c r="VFF11" s="64"/>
      <c r="VFG11" s="64"/>
      <c r="VFP11" s="64"/>
      <c r="VFU11" s="218"/>
      <c r="VFV11" s="64"/>
      <c r="VFW11" s="64"/>
      <c r="VGF11" s="64"/>
      <c r="VGK11" s="218"/>
      <c r="VGL11" s="64"/>
      <c r="VGM11" s="64"/>
      <c r="VGV11" s="64"/>
      <c r="VHA11" s="218"/>
      <c r="VHB11" s="64"/>
      <c r="VHC11" s="64"/>
      <c r="VHL11" s="64"/>
      <c r="VHQ11" s="218"/>
      <c r="VHR11" s="64"/>
      <c r="VHS11" s="64"/>
      <c r="VIB11" s="64"/>
      <c r="VIG11" s="218"/>
      <c r="VIH11" s="64"/>
      <c r="VII11" s="64"/>
      <c r="VIR11" s="64"/>
      <c r="VIW11" s="218"/>
      <c r="VIX11" s="64"/>
      <c r="VIY11" s="64"/>
      <c r="VJH11" s="64"/>
      <c r="VJM11" s="218"/>
      <c r="VJN11" s="64"/>
      <c r="VJO11" s="64"/>
      <c r="VJX11" s="64"/>
      <c r="VKC11" s="218"/>
      <c r="VKD11" s="64"/>
      <c r="VKE11" s="64"/>
      <c r="VKN11" s="64"/>
      <c r="VKS11" s="218"/>
      <c r="VKT11" s="64"/>
      <c r="VKU11" s="64"/>
      <c r="VLD11" s="64"/>
      <c r="VLI11" s="218"/>
      <c r="VLJ11" s="64"/>
      <c r="VLK11" s="64"/>
      <c r="VLT11" s="64"/>
      <c r="VLY11" s="218"/>
      <c r="VLZ11" s="64"/>
      <c r="VMA11" s="64"/>
      <c r="VMJ11" s="64"/>
      <c r="VMO11" s="218"/>
      <c r="VMP11" s="64"/>
      <c r="VMQ11" s="64"/>
      <c r="VMZ11" s="64"/>
      <c r="VNE11" s="218"/>
      <c r="VNF11" s="64"/>
      <c r="VNG11" s="64"/>
      <c r="VNP11" s="64"/>
      <c r="VNU11" s="218"/>
      <c r="VNV11" s="64"/>
      <c r="VNW11" s="64"/>
      <c r="VOF11" s="64"/>
      <c r="VOK11" s="218"/>
      <c r="VOL11" s="64"/>
      <c r="VOM11" s="64"/>
      <c r="VOV11" s="64"/>
      <c r="VPA11" s="218"/>
      <c r="VPB11" s="64"/>
      <c r="VPC11" s="64"/>
      <c r="VPL11" s="64"/>
      <c r="VPQ11" s="218"/>
      <c r="VPR11" s="64"/>
      <c r="VPS11" s="64"/>
      <c r="VQB11" s="64"/>
      <c r="VQG11" s="218"/>
      <c r="VQH11" s="64"/>
      <c r="VQI11" s="64"/>
      <c r="VQR11" s="64"/>
      <c r="VQW11" s="218"/>
      <c r="VQX11" s="64"/>
      <c r="VQY11" s="64"/>
      <c r="VRH11" s="64"/>
      <c r="VRM11" s="218"/>
      <c r="VRN11" s="64"/>
      <c r="VRO11" s="64"/>
      <c r="VRX11" s="64"/>
      <c r="VSC11" s="218"/>
      <c r="VSD11" s="64"/>
      <c r="VSE11" s="64"/>
      <c r="VSN11" s="64"/>
      <c r="VSS11" s="218"/>
      <c r="VST11" s="64"/>
      <c r="VSU11" s="64"/>
      <c r="VTD11" s="64"/>
      <c r="VTI11" s="218"/>
      <c r="VTJ11" s="64"/>
      <c r="VTK11" s="64"/>
      <c r="VTT11" s="64"/>
      <c r="VTY11" s="218"/>
      <c r="VTZ11" s="64"/>
      <c r="VUA11" s="64"/>
      <c r="VUJ11" s="64"/>
      <c r="VUO11" s="218"/>
      <c r="VUP11" s="64"/>
      <c r="VUQ11" s="64"/>
      <c r="VUZ11" s="64"/>
      <c r="VVE11" s="218"/>
      <c r="VVF11" s="64"/>
      <c r="VVG11" s="64"/>
      <c r="VVP11" s="64"/>
      <c r="VVU11" s="218"/>
      <c r="VVV11" s="64"/>
      <c r="VVW11" s="64"/>
      <c r="VWF11" s="64"/>
      <c r="VWK11" s="218"/>
      <c r="VWL11" s="64"/>
      <c r="VWM11" s="64"/>
      <c r="VWV11" s="64"/>
      <c r="VXA11" s="218"/>
      <c r="VXB11" s="64"/>
      <c r="VXC11" s="64"/>
      <c r="VXL11" s="64"/>
      <c r="VXQ11" s="218"/>
      <c r="VXR11" s="64"/>
      <c r="VXS11" s="64"/>
      <c r="VYB11" s="64"/>
      <c r="VYG11" s="218"/>
      <c r="VYH11" s="64"/>
      <c r="VYI11" s="64"/>
      <c r="VYR11" s="64"/>
      <c r="VYW11" s="218"/>
      <c r="VYX11" s="64"/>
      <c r="VYY11" s="64"/>
      <c r="VZH11" s="64"/>
      <c r="VZM11" s="218"/>
      <c r="VZN11" s="64"/>
      <c r="VZO11" s="64"/>
      <c r="VZX11" s="64"/>
      <c r="WAC11" s="218"/>
      <c r="WAD11" s="64"/>
      <c r="WAE11" s="64"/>
      <c r="WAN11" s="64"/>
      <c r="WAS11" s="218"/>
      <c r="WAT11" s="64"/>
      <c r="WAU11" s="64"/>
      <c r="WBD11" s="64"/>
      <c r="WBI11" s="218"/>
      <c r="WBJ11" s="64"/>
      <c r="WBK11" s="64"/>
      <c r="WBT11" s="64"/>
      <c r="WBY11" s="218"/>
      <c r="WBZ11" s="64"/>
      <c r="WCA11" s="64"/>
      <c r="WCJ11" s="64"/>
      <c r="WCO11" s="218"/>
      <c r="WCP11" s="64"/>
      <c r="WCQ11" s="64"/>
      <c r="WCZ11" s="64"/>
      <c r="WDE11" s="218"/>
      <c r="WDF11" s="64"/>
      <c r="WDG11" s="64"/>
      <c r="WDP11" s="64"/>
      <c r="WDU11" s="218"/>
      <c r="WDV11" s="64"/>
      <c r="WDW11" s="64"/>
      <c r="WEF11" s="64"/>
      <c r="WEK11" s="218"/>
      <c r="WEL11" s="64"/>
      <c r="WEM11" s="64"/>
      <c r="WEV11" s="64"/>
      <c r="WFA11" s="218"/>
      <c r="WFB11" s="64"/>
      <c r="WFC11" s="64"/>
      <c r="WFL11" s="64"/>
      <c r="WFQ11" s="218"/>
      <c r="WFR11" s="64"/>
      <c r="WFS11" s="64"/>
      <c r="WGB11" s="64"/>
      <c r="WGG11" s="218"/>
      <c r="WGH11" s="64"/>
      <c r="WGI11" s="64"/>
      <c r="WGR11" s="64"/>
      <c r="WGW11" s="218"/>
      <c r="WGX11" s="64"/>
      <c r="WGY11" s="64"/>
      <c r="WHH11" s="64"/>
      <c r="WHM11" s="218"/>
      <c r="WHN11" s="64"/>
      <c r="WHO11" s="64"/>
      <c r="WHX11" s="64"/>
      <c r="WIC11" s="218"/>
      <c r="WID11" s="64"/>
      <c r="WIE11" s="64"/>
      <c r="WIN11" s="64"/>
      <c r="WIS11" s="218"/>
      <c r="WIT11" s="64"/>
      <c r="WIU11" s="64"/>
      <c r="WJD11" s="64"/>
      <c r="WJI11" s="218"/>
      <c r="WJJ11" s="64"/>
      <c r="WJK11" s="64"/>
      <c r="WJT11" s="64"/>
      <c r="WJY11" s="218"/>
      <c r="WJZ11" s="64"/>
      <c r="WKA11" s="64"/>
      <c r="WKJ11" s="64"/>
      <c r="WKO11" s="218"/>
      <c r="WKP11" s="64"/>
      <c r="WKQ11" s="64"/>
      <c r="WKZ11" s="64"/>
      <c r="WLE11" s="218"/>
      <c r="WLF11" s="64"/>
      <c r="WLG11" s="64"/>
      <c r="WLP11" s="64"/>
      <c r="WLU11" s="218"/>
      <c r="WLV11" s="64"/>
      <c r="WLW11" s="64"/>
      <c r="WMF11" s="64"/>
      <c r="WMK11" s="218"/>
      <c r="WML11" s="64"/>
      <c r="WMM11" s="64"/>
      <c r="WMV11" s="64"/>
      <c r="WNA11" s="218"/>
      <c r="WNB11" s="64"/>
      <c r="WNC11" s="64"/>
      <c r="WNL11" s="64"/>
      <c r="WNQ11" s="218"/>
      <c r="WNR11" s="64"/>
      <c r="WNS11" s="64"/>
      <c r="WOB11" s="64"/>
      <c r="WOG11" s="218"/>
      <c r="WOH11" s="64"/>
      <c r="WOI11" s="64"/>
      <c r="WOR11" s="64"/>
      <c r="WOW11" s="218"/>
      <c r="WOX11" s="64"/>
      <c r="WOY11" s="64"/>
      <c r="WPH11" s="64"/>
      <c r="WPM11" s="218"/>
      <c r="WPN11" s="64"/>
      <c r="WPO11" s="64"/>
      <c r="WPX11" s="64"/>
      <c r="WQC11" s="218"/>
      <c r="WQD11" s="64"/>
      <c r="WQE11" s="64"/>
      <c r="WQN11" s="64"/>
      <c r="WQS11" s="218"/>
      <c r="WQT11" s="64"/>
      <c r="WQU11" s="64"/>
      <c r="WRD11" s="64"/>
      <c r="WRI11" s="218"/>
      <c r="WRJ11" s="64"/>
      <c r="WRK11" s="64"/>
      <c r="WRT11" s="64"/>
      <c r="WRY11" s="218"/>
      <c r="WRZ11" s="64"/>
      <c r="WSA11" s="64"/>
      <c r="WSJ11" s="64"/>
      <c r="WSO11" s="218"/>
      <c r="WSP11" s="64"/>
      <c r="WSQ11" s="64"/>
      <c r="WSZ11" s="64"/>
      <c r="WTE11" s="218"/>
      <c r="WTF11" s="64"/>
      <c r="WTG11" s="64"/>
      <c r="WTP11" s="64"/>
      <c r="WTU11" s="218"/>
      <c r="WTV11" s="64"/>
      <c r="WTW11" s="64"/>
      <c r="WUF11" s="64"/>
      <c r="WUK11" s="218"/>
      <c r="WUL11" s="64"/>
      <c r="WUM11" s="64"/>
      <c r="WUV11" s="64"/>
      <c r="WVA11" s="218"/>
      <c r="WVB11" s="64"/>
      <c r="WVC11" s="64"/>
      <c r="WVL11" s="64"/>
      <c r="WVQ11" s="218"/>
      <c r="WVR11" s="64"/>
      <c r="WVS11" s="64"/>
      <c r="WWB11" s="64"/>
      <c r="WWG11" s="218"/>
      <c r="WWH11" s="64"/>
      <c r="WWI11" s="64"/>
      <c r="WWR11" s="64"/>
      <c r="WWW11" s="218"/>
      <c r="WWX11" s="64"/>
      <c r="WWY11" s="64"/>
      <c r="WXH11" s="64"/>
      <c r="WXM11" s="218"/>
      <c r="WXN11" s="64"/>
      <c r="WXO11" s="64"/>
      <c r="WXX11" s="64"/>
      <c r="WYC11" s="218"/>
      <c r="WYD11" s="64"/>
      <c r="WYE11" s="64"/>
      <c r="WYN11" s="64"/>
      <c r="WYS11" s="218"/>
      <c r="WYT11" s="64"/>
      <c r="WYU11" s="64"/>
      <c r="WZD11" s="64"/>
      <c r="WZI11" s="218"/>
      <c r="WZJ11" s="64"/>
      <c r="WZK11" s="64"/>
      <c r="WZT11" s="64"/>
      <c r="WZY11" s="218"/>
      <c r="WZZ11" s="64"/>
      <c r="XAA11" s="64"/>
      <c r="XAJ11" s="64"/>
      <c r="XAO11" s="218"/>
      <c r="XAP11" s="64"/>
      <c r="XAQ11" s="64"/>
      <c r="XAZ11" s="64"/>
      <c r="XBE11" s="218"/>
      <c r="XBF11" s="64"/>
      <c r="XBG11" s="64"/>
      <c r="XBP11" s="64"/>
      <c r="XBU11" s="218"/>
      <c r="XBV11" s="64"/>
      <c r="XBW11" s="64"/>
      <c r="XCF11" s="64"/>
      <c r="XCK11" s="218"/>
      <c r="XCL11" s="64"/>
      <c r="XCM11" s="64"/>
      <c r="XCV11" s="64"/>
      <c r="XDA11" s="218"/>
      <c r="XDB11" s="64"/>
      <c r="XDC11" s="64"/>
      <c r="XDL11" s="64"/>
      <c r="XDQ11" s="218"/>
      <c r="XDR11" s="64"/>
      <c r="XDS11" s="64"/>
      <c r="XEB11" s="64"/>
      <c r="XEG11" s="218"/>
      <c r="XEH11" s="64"/>
      <c r="XEI11" s="64"/>
      <c r="XER11" s="64"/>
    </row>
    <row r="12" spans="1:1019 1028:2043 2052:3067 3076:4091 4100:5115 5124:6139 6148:7163 7172:8187 8196:9211 9220:10235 10244:11259 11268:12283 12292:13307 13316:14331 14340:15355 15364:16372" ht="15.75" x14ac:dyDescent="0.2">
      <c r="A12" s="218"/>
      <c r="B12" s="67" t="s">
        <v>702</v>
      </c>
      <c r="C12" s="68">
        <v>0</v>
      </c>
      <c r="D12" s="68">
        <v>0</v>
      </c>
      <c r="E12" s="69">
        <v>43.493737000000003</v>
      </c>
      <c r="F12" s="70" t="s">
        <v>348</v>
      </c>
      <c r="G12" s="71">
        <v>0.9</v>
      </c>
      <c r="H12" s="72">
        <v>0.97</v>
      </c>
      <c r="I12" s="63"/>
      <c r="J12" s="63"/>
      <c r="K12" s="64"/>
      <c r="T12" s="64"/>
      <c r="Y12" s="218"/>
      <c r="Z12" s="64"/>
      <c r="AA12" s="64"/>
      <c r="AJ12" s="64"/>
      <c r="AO12" s="218"/>
      <c r="AP12" s="64"/>
      <c r="AQ12" s="64"/>
      <c r="AZ12" s="64"/>
      <c r="BE12" s="218"/>
      <c r="BF12" s="64"/>
      <c r="BG12" s="64"/>
      <c r="BP12" s="64"/>
      <c r="BU12" s="218"/>
      <c r="BV12" s="64"/>
      <c r="BW12" s="64"/>
      <c r="CF12" s="64"/>
      <c r="CK12" s="218"/>
      <c r="CL12" s="64"/>
      <c r="CM12" s="64"/>
      <c r="CV12" s="64"/>
      <c r="DA12" s="218"/>
      <c r="DB12" s="64"/>
      <c r="DC12" s="64"/>
      <c r="DL12" s="64"/>
      <c r="DQ12" s="218"/>
      <c r="DR12" s="64"/>
      <c r="DS12" s="64"/>
      <c r="EB12" s="64"/>
      <c r="EG12" s="218"/>
      <c r="EH12" s="64"/>
      <c r="EI12" s="64"/>
      <c r="ER12" s="64"/>
      <c r="EW12" s="218"/>
      <c r="EX12" s="64"/>
      <c r="EY12" s="64"/>
      <c r="FH12" s="64"/>
      <c r="FM12" s="218"/>
      <c r="FN12" s="64"/>
      <c r="FO12" s="64"/>
      <c r="FX12" s="64"/>
      <c r="GC12" s="218"/>
      <c r="GD12" s="64"/>
      <c r="GE12" s="64"/>
      <c r="GN12" s="64"/>
      <c r="GS12" s="218"/>
      <c r="GT12" s="64"/>
      <c r="GU12" s="64"/>
      <c r="HD12" s="64"/>
      <c r="HI12" s="218"/>
      <c r="HJ12" s="64"/>
      <c r="HK12" s="64"/>
      <c r="HT12" s="64"/>
      <c r="HY12" s="218"/>
      <c r="HZ12" s="64"/>
      <c r="IA12" s="64"/>
      <c r="IJ12" s="64"/>
      <c r="IO12" s="218"/>
      <c r="IP12" s="64"/>
      <c r="IQ12" s="64"/>
      <c r="IZ12" s="64"/>
      <c r="JE12" s="218"/>
      <c r="JF12" s="64"/>
      <c r="JG12" s="64"/>
      <c r="JP12" s="64"/>
      <c r="JU12" s="218"/>
      <c r="JV12" s="64"/>
      <c r="JW12" s="64"/>
      <c r="KF12" s="64"/>
      <c r="KK12" s="218"/>
      <c r="KL12" s="64"/>
      <c r="KM12" s="64"/>
      <c r="KV12" s="64"/>
      <c r="LA12" s="218"/>
      <c r="LB12" s="64"/>
      <c r="LC12" s="64"/>
      <c r="LL12" s="64"/>
      <c r="LQ12" s="218"/>
      <c r="LR12" s="64"/>
      <c r="LS12" s="64"/>
      <c r="MB12" s="64"/>
      <c r="MG12" s="218"/>
      <c r="MH12" s="64"/>
      <c r="MI12" s="64"/>
      <c r="MR12" s="64"/>
      <c r="MW12" s="218"/>
      <c r="MX12" s="64"/>
      <c r="MY12" s="64"/>
      <c r="NH12" s="64"/>
      <c r="NM12" s="218"/>
      <c r="NN12" s="64"/>
      <c r="NO12" s="64"/>
      <c r="NX12" s="64"/>
      <c r="OC12" s="218"/>
      <c r="OD12" s="64"/>
      <c r="OE12" s="64"/>
      <c r="ON12" s="64"/>
      <c r="OS12" s="218"/>
      <c r="OT12" s="64"/>
      <c r="OU12" s="64"/>
      <c r="PD12" s="64"/>
      <c r="PI12" s="218"/>
      <c r="PJ12" s="64"/>
      <c r="PK12" s="64"/>
      <c r="PT12" s="64"/>
      <c r="PY12" s="218"/>
      <c r="PZ12" s="64"/>
      <c r="QA12" s="64"/>
      <c r="QJ12" s="64"/>
      <c r="QO12" s="218"/>
      <c r="QP12" s="64"/>
      <c r="QQ12" s="64"/>
      <c r="QZ12" s="64"/>
      <c r="RE12" s="218"/>
      <c r="RF12" s="64"/>
      <c r="RG12" s="64"/>
      <c r="RP12" s="64"/>
      <c r="RU12" s="218"/>
      <c r="RV12" s="64"/>
      <c r="RW12" s="64"/>
      <c r="SF12" s="64"/>
      <c r="SK12" s="218"/>
      <c r="SL12" s="64"/>
      <c r="SM12" s="64"/>
      <c r="SV12" s="64"/>
      <c r="TA12" s="218"/>
      <c r="TB12" s="64"/>
      <c r="TC12" s="64"/>
      <c r="TL12" s="64"/>
      <c r="TQ12" s="218"/>
      <c r="TR12" s="64"/>
      <c r="TS12" s="64"/>
      <c r="UB12" s="64"/>
      <c r="UG12" s="218"/>
      <c r="UH12" s="64"/>
      <c r="UI12" s="64"/>
      <c r="UR12" s="64"/>
      <c r="UW12" s="218"/>
      <c r="UX12" s="64"/>
      <c r="UY12" s="64"/>
      <c r="VH12" s="64"/>
      <c r="VM12" s="218"/>
      <c r="VN12" s="64"/>
      <c r="VO12" s="64"/>
      <c r="VX12" s="64"/>
      <c r="WC12" s="218"/>
      <c r="WD12" s="64"/>
      <c r="WE12" s="64"/>
      <c r="WN12" s="64"/>
      <c r="WS12" s="218"/>
      <c r="WT12" s="64"/>
      <c r="WU12" s="64"/>
      <c r="XD12" s="64"/>
      <c r="XI12" s="218"/>
      <c r="XJ12" s="64"/>
      <c r="XK12" s="64"/>
      <c r="XT12" s="64"/>
      <c r="XY12" s="218"/>
      <c r="XZ12" s="64"/>
      <c r="YA12" s="64"/>
      <c r="YJ12" s="64"/>
      <c r="YO12" s="218"/>
      <c r="YP12" s="64"/>
      <c r="YQ12" s="64"/>
      <c r="YZ12" s="64"/>
      <c r="ZE12" s="218"/>
      <c r="ZF12" s="64"/>
      <c r="ZG12" s="64"/>
      <c r="ZP12" s="64"/>
      <c r="ZU12" s="218"/>
      <c r="ZV12" s="64"/>
      <c r="ZW12" s="64"/>
      <c r="AAF12" s="64"/>
      <c r="AAK12" s="218"/>
      <c r="AAL12" s="64"/>
      <c r="AAM12" s="64"/>
      <c r="AAV12" s="64"/>
      <c r="ABA12" s="218"/>
      <c r="ABB12" s="64"/>
      <c r="ABC12" s="64"/>
      <c r="ABL12" s="64"/>
      <c r="ABQ12" s="218"/>
      <c r="ABR12" s="64"/>
      <c r="ABS12" s="64"/>
      <c r="ACB12" s="64"/>
      <c r="ACG12" s="218"/>
      <c r="ACH12" s="64"/>
      <c r="ACI12" s="64"/>
      <c r="ACR12" s="64"/>
      <c r="ACW12" s="218"/>
      <c r="ACX12" s="64"/>
      <c r="ACY12" s="64"/>
      <c r="ADH12" s="64"/>
      <c r="ADM12" s="218"/>
      <c r="ADN12" s="64"/>
      <c r="ADO12" s="64"/>
      <c r="ADX12" s="64"/>
      <c r="AEC12" s="218"/>
      <c r="AED12" s="64"/>
      <c r="AEE12" s="64"/>
      <c r="AEN12" s="64"/>
      <c r="AES12" s="218"/>
      <c r="AET12" s="64"/>
      <c r="AEU12" s="64"/>
      <c r="AFD12" s="64"/>
      <c r="AFI12" s="218"/>
      <c r="AFJ12" s="64"/>
      <c r="AFK12" s="64"/>
      <c r="AFT12" s="64"/>
      <c r="AFY12" s="218"/>
      <c r="AFZ12" s="64"/>
      <c r="AGA12" s="64"/>
      <c r="AGJ12" s="64"/>
      <c r="AGO12" s="218"/>
      <c r="AGP12" s="64"/>
      <c r="AGQ12" s="64"/>
      <c r="AGZ12" s="64"/>
      <c r="AHE12" s="218"/>
      <c r="AHF12" s="64"/>
      <c r="AHG12" s="64"/>
      <c r="AHP12" s="64"/>
      <c r="AHU12" s="218"/>
      <c r="AHV12" s="64"/>
      <c r="AHW12" s="64"/>
      <c r="AIF12" s="64"/>
      <c r="AIK12" s="218"/>
      <c r="AIL12" s="64"/>
      <c r="AIM12" s="64"/>
      <c r="AIV12" s="64"/>
      <c r="AJA12" s="218"/>
      <c r="AJB12" s="64"/>
      <c r="AJC12" s="64"/>
      <c r="AJL12" s="64"/>
      <c r="AJQ12" s="218"/>
      <c r="AJR12" s="64"/>
      <c r="AJS12" s="64"/>
      <c r="AKB12" s="64"/>
      <c r="AKG12" s="218"/>
      <c r="AKH12" s="64"/>
      <c r="AKI12" s="64"/>
      <c r="AKR12" s="64"/>
      <c r="AKW12" s="218"/>
      <c r="AKX12" s="64"/>
      <c r="AKY12" s="64"/>
      <c r="ALH12" s="64"/>
      <c r="ALM12" s="218"/>
      <c r="ALN12" s="64"/>
      <c r="ALO12" s="64"/>
      <c r="ALX12" s="64"/>
      <c r="AMC12" s="218"/>
      <c r="AMD12" s="64"/>
      <c r="AME12" s="64"/>
      <c r="AMN12" s="64"/>
      <c r="AMS12" s="218"/>
      <c r="AMT12" s="64"/>
      <c r="AMU12" s="64"/>
      <c r="AND12" s="64"/>
      <c r="ANI12" s="218"/>
      <c r="ANJ12" s="64"/>
      <c r="ANK12" s="64"/>
      <c r="ANT12" s="64"/>
      <c r="ANY12" s="218"/>
      <c r="ANZ12" s="64"/>
      <c r="AOA12" s="64"/>
      <c r="AOJ12" s="64"/>
      <c r="AOO12" s="218"/>
      <c r="AOP12" s="64"/>
      <c r="AOQ12" s="64"/>
      <c r="AOZ12" s="64"/>
      <c r="APE12" s="218"/>
      <c r="APF12" s="64"/>
      <c r="APG12" s="64"/>
      <c r="APP12" s="64"/>
      <c r="APU12" s="218"/>
      <c r="APV12" s="64"/>
      <c r="APW12" s="64"/>
      <c r="AQF12" s="64"/>
      <c r="AQK12" s="218"/>
      <c r="AQL12" s="64"/>
      <c r="AQM12" s="64"/>
      <c r="AQV12" s="64"/>
      <c r="ARA12" s="218"/>
      <c r="ARB12" s="64"/>
      <c r="ARC12" s="64"/>
      <c r="ARL12" s="64"/>
      <c r="ARQ12" s="218"/>
      <c r="ARR12" s="64"/>
      <c r="ARS12" s="64"/>
      <c r="ASB12" s="64"/>
      <c r="ASG12" s="218"/>
      <c r="ASH12" s="64"/>
      <c r="ASI12" s="64"/>
      <c r="ASR12" s="64"/>
      <c r="ASW12" s="218"/>
      <c r="ASX12" s="64"/>
      <c r="ASY12" s="64"/>
      <c r="ATH12" s="64"/>
      <c r="ATM12" s="218"/>
      <c r="ATN12" s="64"/>
      <c r="ATO12" s="64"/>
      <c r="ATX12" s="64"/>
      <c r="AUC12" s="218"/>
      <c r="AUD12" s="64"/>
      <c r="AUE12" s="64"/>
      <c r="AUN12" s="64"/>
      <c r="AUS12" s="218"/>
      <c r="AUT12" s="64"/>
      <c r="AUU12" s="64"/>
      <c r="AVD12" s="64"/>
      <c r="AVI12" s="218"/>
      <c r="AVJ12" s="64"/>
      <c r="AVK12" s="64"/>
      <c r="AVT12" s="64"/>
      <c r="AVY12" s="218"/>
      <c r="AVZ12" s="64"/>
      <c r="AWA12" s="64"/>
      <c r="AWJ12" s="64"/>
      <c r="AWO12" s="218"/>
      <c r="AWP12" s="64"/>
      <c r="AWQ12" s="64"/>
      <c r="AWZ12" s="64"/>
      <c r="AXE12" s="218"/>
      <c r="AXF12" s="64"/>
      <c r="AXG12" s="64"/>
      <c r="AXP12" s="64"/>
      <c r="AXU12" s="218"/>
      <c r="AXV12" s="64"/>
      <c r="AXW12" s="64"/>
      <c r="AYF12" s="64"/>
      <c r="AYK12" s="218"/>
      <c r="AYL12" s="64"/>
      <c r="AYM12" s="64"/>
      <c r="AYV12" s="64"/>
      <c r="AZA12" s="218"/>
      <c r="AZB12" s="64"/>
      <c r="AZC12" s="64"/>
      <c r="AZL12" s="64"/>
      <c r="AZQ12" s="218"/>
      <c r="AZR12" s="64"/>
      <c r="AZS12" s="64"/>
      <c r="BAB12" s="64"/>
      <c r="BAG12" s="218"/>
      <c r="BAH12" s="64"/>
      <c r="BAI12" s="64"/>
      <c r="BAR12" s="64"/>
      <c r="BAW12" s="218"/>
      <c r="BAX12" s="64"/>
      <c r="BAY12" s="64"/>
      <c r="BBH12" s="64"/>
      <c r="BBM12" s="218"/>
      <c r="BBN12" s="64"/>
      <c r="BBO12" s="64"/>
      <c r="BBX12" s="64"/>
      <c r="BCC12" s="218"/>
      <c r="BCD12" s="64"/>
      <c r="BCE12" s="64"/>
      <c r="BCN12" s="64"/>
      <c r="BCS12" s="218"/>
      <c r="BCT12" s="64"/>
      <c r="BCU12" s="64"/>
      <c r="BDD12" s="64"/>
      <c r="BDI12" s="218"/>
      <c r="BDJ12" s="64"/>
      <c r="BDK12" s="64"/>
      <c r="BDT12" s="64"/>
      <c r="BDY12" s="218"/>
      <c r="BDZ12" s="64"/>
      <c r="BEA12" s="64"/>
      <c r="BEJ12" s="64"/>
      <c r="BEO12" s="218"/>
      <c r="BEP12" s="64"/>
      <c r="BEQ12" s="64"/>
      <c r="BEZ12" s="64"/>
      <c r="BFE12" s="218"/>
      <c r="BFF12" s="64"/>
      <c r="BFG12" s="64"/>
      <c r="BFP12" s="64"/>
      <c r="BFU12" s="218"/>
      <c r="BFV12" s="64"/>
      <c r="BFW12" s="64"/>
      <c r="BGF12" s="64"/>
      <c r="BGK12" s="218"/>
      <c r="BGL12" s="64"/>
      <c r="BGM12" s="64"/>
      <c r="BGV12" s="64"/>
      <c r="BHA12" s="218"/>
      <c r="BHB12" s="64"/>
      <c r="BHC12" s="64"/>
      <c r="BHL12" s="64"/>
      <c r="BHQ12" s="218"/>
      <c r="BHR12" s="64"/>
      <c r="BHS12" s="64"/>
      <c r="BIB12" s="64"/>
      <c r="BIG12" s="218"/>
      <c r="BIH12" s="64"/>
      <c r="BII12" s="64"/>
      <c r="BIR12" s="64"/>
      <c r="BIW12" s="218"/>
      <c r="BIX12" s="64"/>
      <c r="BIY12" s="64"/>
      <c r="BJH12" s="64"/>
      <c r="BJM12" s="218"/>
      <c r="BJN12" s="64"/>
      <c r="BJO12" s="64"/>
      <c r="BJX12" s="64"/>
      <c r="BKC12" s="218"/>
      <c r="BKD12" s="64"/>
      <c r="BKE12" s="64"/>
      <c r="BKN12" s="64"/>
      <c r="BKS12" s="218"/>
      <c r="BKT12" s="64"/>
      <c r="BKU12" s="64"/>
      <c r="BLD12" s="64"/>
      <c r="BLI12" s="218"/>
      <c r="BLJ12" s="64"/>
      <c r="BLK12" s="64"/>
      <c r="BLT12" s="64"/>
      <c r="BLY12" s="218"/>
      <c r="BLZ12" s="64"/>
      <c r="BMA12" s="64"/>
      <c r="BMJ12" s="64"/>
      <c r="BMO12" s="218"/>
      <c r="BMP12" s="64"/>
      <c r="BMQ12" s="64"/>
      <c r="BMZ12" s="64"/>
      <c r="BNE12" s="218"/>
      <c r="BNF12" s="64"/>
      <c r="BNG12" s="64"/>
      <c r="BNP12" s="64"/>
      <c r="BNU12" s="218"/>
      <c r="BNV12" s="64"/>
      <c r="BNW12" s="64"/>
      <c r="BOF12" s="64"/>
      <c r="BOK12" s="218"/>
      <c r="BOL12" s="64"/>
      <c r="BOM12" s="64"/>
      <c r="BOV12" s="64"/>
      <c r="BPA12" s="218"/>
      <c r="BPB12" s="64"/>
      <c r="BPC12" s="64"/>
      <c r="BPL12" s="64"/>
      <c r="BPQ12" s="218"/>
      <c r="BPR12" s="64"/>
      <c r="BPS12" s="64"/>
      <c r="BQB12" s="64"/>
      <c r="BQG12" s="218"/>
      <c r="BQH12" s="64"/>
      <c r="BQI12" s="64"/>
      <c r="BQR12" s="64"/>
      <c r="BQW12" s="218"/>
      <c r="BQX12" s="64"/>
      <c r="BQY12" s="64"/>
      <c r="BRH12" s="64"/>
      <c r="BRM12" s="218"/>
      <c r="BRN12" s="64"/>
      <c r="BRO12" s="64"/>
      <c r="BRX12" s="64"/>
      <c r="BSC12" s="218"/>
      <c r="BSD12" s="64"/>
      <c r="BSE12" s="64"/>
      <c r="BSN12" s="64"/>
      <c r="BSS12" s="218"/>
      <c r="BST12" s="64"/>
      <c r="BSU12" s="64"/>
      <c r="BTD12" s="64"/>
      <c r="BTI12" s="218"/>
      <c r="BTJ12" s="64"/>
      <c r="BTK12" s="64"/>
      <c r="BTT12" s="64"/>
      <c r="BTY12" s="218"/>
      <c r="BTZ12" s="64"/>
      <c r="BUA12" s="64"/>
      <c r="BUJ12" s="64"/>
      <c r="BUO12" s="218"/>
      <c r="BUP12" s="64"/>
      <c r="BUQ12" s="64"/>
      <c r="BUZ12" s="64"/>
      <c r="BVE12" s="218"/>
      <c r="BVF12" s="64"/>
      <c r="BVG12" s="64"/>
      <c r="BVP12" s="64"/>
      <c r="BVU12" s="218"/>
      <c r="BVV12" s="64"/>
      <c r="BVW12" s="64"/>
      <c r="BWF12" s="64"/>
      <c r="BWK12" s="218"/>
      <c r="BWL12" s="64"/>
      <c r="BWM12" s="64"/>
      <c r="BWV12" s="64"/>
      <c r="BXA12" s="218"/>
      <c r="BXB12" s="64"/>
      <c r="BXC12" s="64"/>
      <c r="BXL12" s="64"/>
      <c r="BXQ12" s="218"/>
      <c r="BXR12" s="64"/>
      <c r="BXS12" s="64"/>
      <c r="BYB12" s="64"/>
      <c r="BYG12" s="218"/>
      <c r="BYH12" s="64"/>
      <c r="BYI12" s="64"/>
      <c r="BYR12" s="64"/>
      <c r="BYW12" s="218"/>
      <c r="BYX12" s="64"/>
      <c r="BYY12" s="64"/>
      <c r="BZH12" s="64"/>
      <c r="BZM12" s="218"/>
      <c r="BZN12" s="64"/>
      <c r="BZO12" s="64"/>
      <c r="BZX12" s="64"/>
      <c r="CAC12" s="218"/>
      <c r="CAD12" s="64"/>
      <c r="CAE12" s="64"/>
      <c r="CAN12" s="64"/>
      <c r="CAS12" s="218"/>
      <c r="CAT12" s="64"/>
      <c r="CAU12" s="64"/>
      <c r="CBD12" s="64"/>
      <c r="CBI12" s="218"/>
      <c r="CBJ12" s="64"/>
      <c r="CBK12" s="64"/>
      <c r="CBT12" s="64"/>
      <c r="CBY12" s="218"/>
      <c r="CBZ12" s="64"/>
      <c r="CCA12" s="64"/>
      <c r="CCJ12" s="64"/>
      <c r="CCO12" s="218"/>
      <c r="CCP12" s="64"/>
      <c r="CCQ12" s="64"/>
      <c r="CCZ12" s="64"/>
      <c r="CDE12" s="218"/>
      <c r="CDF12" s="64"/>
      <c r="CDG12" s="64"/>
      <c r="CDP12" s="64"/>
      <c r="CDU12" s="218"/>
      <c r="CDV12" s="64"/>
      <c r="CDW12" s="64"/>
      <c r="CEF12" s="64"/>
      <c r="CEK12" s="218"/>
      <c r="CEL12" s="64"/>
      <c r="CEM12" s="64"/>
      <c r="CEV12" s="64"/>
      <c r="CFA12" s="218"/>
      <c r="CFB12" s="64"/>
      <c r="CFC12" s="64"/>
      <c r="CFL12" s="64"/>
      <c r="CFQ12" s="218"/>
      <c r="CFR12" s="64"/>
      <c r="CFS12" s="64"/>
      <c r="CGB12" s="64"/>
      <c r="CGG12" s="218"/>
      <c r="CGH12" s="64"/>
      <c r="CGI12" s="64"/>
      <c r="CGR12" s="64"/>
      <c r="CGW12" s="218"/>
      <c r="CGX12" s="64"/>
      <c r="CGY12" s="64"/>
      <c r="CHH12" s="64"/>
      <c r="CHM12" s="218"/>
      <c r="CHN12" s="64"/>
      <c r="CHO12" s="64"/>
      <c r="CHX12" s="64"/>
      <c r="CIC12" s="218"/>
      <c r="CID12" s="64"/>
      <c r="CIE12" s="64"/>
      <c r="CIN12" s="64"/>
      <c r="CIS12" s="218"/>
      <c r="CIT12" s="64"/>
      <c r="CIU12" s="64"/>
      <c r="CJD12" s="64"/>
      <c r="CJI12" s="218"/>
      <c r="CJJ12" s="64"/>
      <c r="CJK12" s="64"/>
      <c r="CJT12" s="64"/>
      <c r="CJY12" s="218"/>
      <c r="CJZ12" s="64"/>
      <c r="CKA12" s="64"/>
      <c r="CKJ12" s="64"/>
      <c r="CKO12" s="218"/>
      <c r="CKP12" s="64"/>
      <c r="CKQ12" s="64"/>
      <c r="CKZ12" s="64"/>
      <c r="CLE12" s="218"/>
      <c r="CLF12" s="64"/>
      <c r="CLG12" s="64"/>
      <c r="CLP12" s="64"/>
      <c r="CLU12" s="218"/>
      <c r="CLV12" s="64"/>
      <c r="CLW12" s="64"/>
      <c r="CMF12" s="64"/>
      <c r="CMK12" s="218"/>
      <c r="CML12" s="64"/>
      <c r="CMM12" s="64"/>
      <c r="CMV12" s="64"/>
      <c r="CNA12" s="218"/>
      <c r="CNB12" s="64"/>
      <c r="CNC12" s="64"/>
      <c r="CNL12" s="64"/>
      <c r="CNQ12" s="218"/>
      <c r="CNR12" s="64"/>
      <c r="CNS12" s="64"/>
      <c r="COB12" s="64"/>
      <c r="COG12" s="218"/>
      <c r="COH12" s="64"/>
      <c r="COI12" s="64"/>
      <c r="COR12" s="64"/>
      <c r="COW12" s="218"/>
      <c r="COX12" s="64"/>
      <c r="COY12" s="64"/>
      <c r="CPH12" s="64"/>
      <c r="CPM12" s="218"/>
      <c r="CPN12" s="64"/>
      <c r="CPO12" s="64"/>
      <c r="CPX12" s="64"/>
      <c r="CQC12" s="218"/>
      <c r="CQD12" s="64"/>
      <c r="CQE12" s="64"/>
      <c r="CQN12" s="64"/>
      <c r="CQS12" s="218"/>
      <c r="CQT12" s="64"/>
      <c r="CQU12" s="64"/>
      <c r="CRD12" s="64"/>
      <c r="CRI12" s="218"/>
      <c r="CRJ12" s="64"/>
      <c r="CRK12" s="64"/>
      <c r="CRT12" s="64"/>
      <c r="CRY12" s="218"/>
      <c r="CRZ12" s="64"/>
      <c r="CSA12" s="64"/>
      <c r="CSJ12" s="64"/>
      <c r="CSO12" s="218"/>
      <c r="CSP12" s="64"/>
      <c r="CSQ12" s="64"/>
      <c r="CSZ12" s="64"/>
      <c r="CTE12" s="218"/>
      <c r="CTF12" s="64"/>
      <c r="CTG12" s="64"/>
      <c r="CTP12" s="64"/>
      <c r="CTU12" s="218"/>
      <c r="CTV12" s="64"/>
      <c r="CTW12" s="64"/>
      <c r="CUF12" s="64"/>
      <c r="CUK12" s="218"/>
      <c r="CUL12" s="64"/>
      <c r="CUM12" s="64"/>
      <c r="CUV12" s="64"/>
      <c r="CVA12" s="218"/>
      <c r="CVB12" s="64"/>
      <c r="CVC12" s="64"/>
      <c r="CVL12" s="64"/>
      <c r="CVQ12" s="218"/>
      <c r="CVR12" s="64"/>
      <c r="CVS12" s="64"/>
      <c r="CWB12" s="64"/>
      <c r="CWG12" s="218"/>
      <c r="CWH12" s="64"/>
      <c r="CWI12" s="64"/>
      <c r="CWR12" s="64"/>
      <c r="CWW12" s="218"/>
      <c r="CWX12" s="64"/>
      <c r="CWY12" s="64"/>
      <c r="CXH12" s="64"/>
      <c r="CXM12" s="218"/>
      <c r="CXN12" s="64"/>
      <c r="CXO12" s="64"/>
      <c r="CXX12" s="64"/>
      <c r="CYC12" s="218"/>
      <c r="CYD12" s="64"/>
      <c r="CYE12" s="64"/>
      <c r="CYN12" s="64"/>
      <c r="CYS12" s="218"/>
      <c r="CYT12" s="64"/>
      <c r="CYU12" s="64"/>
      <c r="CZD12" s="64"/>
      <c r="CZI12" s="218"/>
      <c r="CZJ12" s="64"/>
      <c r="CZK12" s="64"/>
      <c r="CZT12" s="64"/>
      <c r="CZY12" s="218"/>
      <c r="CZZ12" s="64"/>
      <c r="DAA12" s="64"/>
      <c r="DAJ12" s="64"/>
      <c r="DAO12" s="218"/>
      <c r="DAP12" s="64"/>
      <c r="DAQ12" s="64"/>
      <c r="DAZ12" s="64"/>
      <c r="DBE12" s="218"/>
      <c r="DBF12" s="64"/>
      <c r="DBG12" s="64"/>
      <c r="DBP12" s="64"/>
      <c r="DBU12" s="218"/>
      <c r="DBV12" s="64"/>
      <c r="DBW12" s="64"/>
      <c r="DCF12" s="64"/>
      <c r="DCK12" s="218"/>
      <c r="DCL12" s="64"/>
      <c r="DCM12" s="64"/>
      <c r="DCV12" s="64"/>
      <c r="DDA12" s="218"/>
      <c r="DDB12" s="64"/>
      <c r="DDC12" s="64"/>
      <c r="DDL12" s="64"/>
      <c r="DDQ12" s="218"/>
      <c r="DDR12" s="64"/>
      <c r="DDS12" s="64"/>
      <c r="DEB12" s="64"/>
      <c r="DEG12" s="218"/>
      <c r="DEH12" s="64"/>
      <c r="DEI12" s="64"/>
      <c r="DER12" s="64"/>
      <c r="DEW12" s="218"/>
      <c r="DEX12" s="64"/>
      <c r="DEY12" s="64"/>
      <c r="DFH12" s="64"/>
      <c r="DFM12" s="218"/>
      <c r="DFN12" s="64"/>
      <c r="DFO12" s="64"/>
      <c r="DFX12" s="64"/>
      <c r="DGC12" s="218"/>
      <c r="DGD12" s="64"/>
      <c r="DGE12" s="64"/>
      <c r="DGN12" s="64"/>
      <c r="DGS12" s="218"/>
      <c r="DGT12" s="64"/>
      <c r="DGU12" s="64"/>
      <c r="DHD12" s="64"/>
      <c r="DHI12" s="218"/>
      <c r="DHJ12" s="64"/>
      <c r="DHK12" s="64"/>
      <c r="DHT12" s="64"/>
      <c r="DHY12" s="218"/>
      <c r="DHZ12" s="64"/>
      <c r="DIA12" s="64"/>
      <c r="DIJ12" s="64"/>
      <c r="DIO12" s="218"/>
      <c r="DIP12" s="64"/>
      <c r="DIQ12" s="64"/>
      <c r="DIZ12" s="64"/>
      <c r="DJE12" s="218"/>
      <c r="DJF12" s="64"/>
      <c r="DJG12" s="64"/>
      <c r="DJP12" s="64"/>
      <c r="DJU12" s="218"/>
      <c r="DJV12" s="64"/>
      <c r="DJW12" s="64"/>
      <c r="DKF12" s="64"/>
      <c r="DKK12" s="218"/>
      <c r="DKL12" s="64"/>
      <c r="DKM12" s="64"/>
      <c r="DKV12" s="64"/>
      <c r="DLA12" s="218"/>
      <c r="DLB12" s="64"/>
      <c r="DLC12" s="64"/>
      <c r="DLL12" s="64"/>
      <c r="DLQ12" s="218"/>
      <c r="DLR12" s="64"/>
      <c r="DLS12" s="64"/>
      <c r="DMB12" s="64"/>
      <c r="DMG12" s="218"/>
      <c r="DMH12" s="64"/>
      <c r="DMI12" s="64"/>
      <c r="DMR12" s="64"/>
      <c r="DMW12" s="218"/>
      <c r="DMX12" s="64"/>
      <c r="DMY12" s="64"/>
      <c r="DNH12" s="64"/>
      <c r="DNM12" s="218"/>
      <c r="DNN12" s="64"/>
      <c r="DNO12" s="64"/>
      <c r="DNX12" s="64"/>
      <c r="DOC12" s="218"/>
      <c r="DOD12" s="64"/>
      <c r="DOE12" s="64"/>
      <c r="DON12" s="64"/>
      <c r="DOS12" s="218"/>
      <c r="DOT12" s="64"/>
      <c r="DOU12" s="64"/>
      <c r="DPD12" s="64"/>
      <c r="DPI12" s="218"/>
      <c r="DPJ12" s="64"/>
      <c r="DPK12" s="64"/>
      <c r="DPT12" s="64"/>
      <c r="DPY12" s="218"/>
      <c r="DPZ12" s="64"/>
      <c r="DQA12" s="64"/>
      <c r="DQJ12" s="64"/>
      <c r="DQO12" s="218"/>
      <c r="DQP12" s="64"/>
      <c r="DQQ12" s="64"/>
      <c r="DQZ12" s="64"/>
      <c r="DRE12" s="218"/>
      <c r="DRF12" s="64"/>
      <c r="DRG12" s="64"/>
      <c r="DRP12" s="64"/>
      <c r="DRU12" s="218"/>
      <c r="DRV12" s="64"/>
      <c r="DRW12" s="64"/>
      <c r="DSF12" s="64"/>
      <c r="DSK12" s="218"/>
      <c r="DSL12" s="64"/>
      <c r="DSM12" s="64"/>
      <c r="DSV12" s="64"/>
      <c r="DTA12" s="218"/>
      <c r="DTB12" s="64"/>
      <c r="DTC12" s="64"/>
      <c r="DTL12" s="64"/>
      <c r="DTQ12" s="218"/>
      <c r="DTR12" s="64"/>
      <c r="DTS12" s="64"/>
      <c r="DUB12" s="64"/>
      <c r="DUG12" s="218"/>
      <c r="DUH12" s="64"/>
      <c r="DUI12" s="64"/>
      <c r="DUR12" s="64"/>
      <c r="DUW12" s="218"/>
      <c r="DUX12" s="64"/>
      <c r="DUY12" s="64"/>
      <c r="DVH12" s="64"/>
      <c r="DVM12" s="218"/>
      <c r="DVN12" s="64"/>
      <c r="DVO12" s="64"/>
      <c r="DVX12" s="64"/>
      <c r="DWC12" s="218"/>
      <c r="DWD12" s="64"/>
      <c r="DWE12" s="64"/>
      <c r="DWN12" s="64"/>
      <c r="DWS12" s="218"/>
      <c r="DWT12" s="64"/>
      <c r="DWU12" s="64"/>
      <c r="DXD12" s="64"/>
      <c r="DXI12" s="218"/>
      <c r="DXJ12" s="64"/>
      <c r="DXK12" s="64"/>
      <c r="DXT12" s="64"/>
      <c r="DXY12" s="218"/>
      <c r="DXZ12" s="64"/>
      <c r="DYA12" s="64"/>
      <c r="DYJ12" s="64"/>
      <c r="DYO12" s="218"/>
      <c r="DYP12" s="64"/>
      <c r="DYQ12" s="64"/>
      <c r="DYZ12" s="64"/>
      <c r="DZE12" s="218"/>
      <c r="DZF12" s="64"/>
      <c r="DZG12" s="64"/>
      <c r="DZP12" s="64"/>
      <c r="DZU12" s="218"/>
      <c r="DZV12" s="64"/>
      <c r="DZW12" s="64"/>
      <c r="EAF12" s="64"/>
      <c r="EAK12" s="218"/>
      <c r="EAL12" s="64"/>
      <c r="EAM12" s="64"/>
      <c r="EAV12" s="64"/>
      <c r="EBA12" s="218"/>
      <c r="EBB12" s="64"/>
      <c r="EBC12" s="64"/>
      <c r="EBL12" s="64"/>
      <c r="EBQ12" s="218"/>
      <c r="EBR12" s="64"/>
      <c r="EBS12" s="64"/>
      <c r="ECB12" s="64"/>
      <c r="ECG12" s="218"/>
      <c r="ECH12" s="64"/>
      <c r="ECI12" s="64"/>
      <c r="ECR12" s="64"/>
      <c r="ECW12" s="218"/>
      <c r="ECX12" s="64"/>
      <c r="ECY12" s="64"/>
      <c r="EDH12" s="64"/>
      <c r="EDM12" s="218"/>
      <c r="EDN12" s="64"/>
      <c r="EDO12" s="64"/>
      <c r="EDX12" s="64"/>
      <c r="EEC12" s="218"/>
      <c r="EED12" s="64"/>
      <c r="EEE12" s="64"/>
      <c r="EEN12" s="64"/>
      <c r="EES12" s="218"/>
      <c r="EET12" s="64"/>
      <c r="EEU12" s="64"/>
      <c r="EFD12" s="64"/>
      <c r="EFI12" s="218"/>
      <c r="EFJ12" s="64"/>
      <c r="EFK12" s="64"/>
      <c r="EFT12" s="64"/>
      <c r="EFY12" s="218"/>
      <c r="EFZ12" s="64"/>
      <c r="EGA12" s="64"/>
      <c r="EGJ12" s="64"/>
      <c r="EGO12" s="218"/>
      <c r="EGP12" s="64"/>
      <c r="EGQ12" s="64"/>
      <c r="EGZ12" s="64"/>
      <c r="EHE12" s="218"/>
      <c r="EHF12" s="64"/>
      <c r="EHG12" s="64"/>
      <c r="EHP12" s="64"/>
      <c r="EHU12" s="218"/>
      <c r="EHV12" s="64"/>
      <c r="EHW12" s="64"/>
      <c r="EIF12" s="64"/>
      <c r="EIK12" s="218"/>
      <c r="EIL12" s="64"/>
      <c r="EIM12" s="64"/>
      <c r="EIV12" s="64"/>
      <c r="EJA12" s="218"/>
      <c r="EJB12" s="64"/>
      <c r="EJC12" s="64"/>
      <c r="EJL12" s="64"/>
      <c r="EJQ12" s="218"/>
      <c r="EJR12" s="64"/>
      <c r="EJS12" s="64"/>
      <c r="EKB12" s="64"/>
      <c r="EKG12" s="218"/>
      <c r="EKH12" s="64"/>
      <c r="EKI12" s="64"/>
      <c r="EKR12" s="64"/>
      <c r="EKW12" s="218"/>
      <c r="EKX12" s="64"/>
      <c r="EKY12" s="64"/>
      <c r="ELH12" s="64"/>
      <c r="ELM12" s="218"/>
      <c r="ELN12" s="64"/>
      <c r="ELO12" s="64"/>
      <c r="ELX12" s="64"/>
      <c r="EMC12" s="218"/>
      <c r="EMD12" s="64"/>
      <c r="EME12" s="64"/>
      <c r="EMN12" s="64"/>
      <c r="EMS12" s="218"/>
      <c r="EMT12" s="64"/>
      <c r="EMU12" s="64"/>
      <c r="END12" s="64"/>
      <c r="ENI12" s="218"/>
      <c r="ENJ12" s="64"/>
      <c r="ENK12" s="64"/>
      <c r="ENT12" s="64"/>
      <c r="ENY12" s="218"/>
      <c r="ENZ12" s="64"/>
      <c r="EOA12" s="64"/>
      <c r="EOJ12" s="64"/>
      <c r="EOO12" s="218"/>
      <c r="EOP12" s="64"/>
      <c r="EOQ12" s="64"/>
      <c r="EOZ12" s="64"/>
      <c r="EPE12" s="218"/>
      <c r="EPF12" s="64"/>
      <c r="EPG12" s="64"/>
      <c r="EPP12" s="64"/>
      <c r="EPU12" s="218"/>
      <c r="EPV12" s="64"/>
      <c r="EPW12" s="64"/>
      <c r="EQF12" s="64"/>
      <c r="EQK12" s="218"/>
      <c r="EQL12" s="64"/>
      <c r="EQM12" s="64"/>
      <c r="EQV12" s="64"/>
      <c r="ERA12" s="218"/>
      <c r="ERB12" s="64"/>
      <c r="ERC12" s="64"/>
      <c r="ERL12" s="64"/>
      <c r="ERQ12" s="218"/>
      <c r="ERR12" s="64"/>
      <c r="ERS12" s="64"/>
      <c r="ESB12" s="64"/>
      <c r="ESG12" s="218"/>
      <c r="ESH12" s="64"/>
      <c r="ESI12" s="64"/>
      <c r="ESR12" s="64"/>
      <c r="ESW12" s="218"/>
      <c r="ESX12" s="64"/>
      <c r="ESY12" s="64"/>
      <c r="ETH12" s="64"/>
      <c r="ETM12" s="218"/>
      <c r="ETN12" s="64"/>
      <c r="ETO12" s="64"/>
      <c r="ETX12" s="64"/>
      <c r="EUC12" s="218"/>
      <c r="EUD12" s="64"/>
      <c r="EUE12" s="64"/>
      <c r="EUN12" s="64"/>
      <c r="EUS12" s="218"/>
      <c r="EUT12" s="64"/>
      <c r="EUU12" s="64"/>
      <c r="EVD12" s="64"/>
      <c r="EVI12" s="218"/>
      <c r="EVJ12" s="64"/>
      <c r="EVK12" s="64"/>
      <c r="EVT12" s="64"/>
      <c r="EVY12" s="218"/>
      <c r="EVZ12" s="64"/>
      <c r="EWA12" s="64"/>
      <c r="EWJ12" s="64"/>
      <c r="EWO12" s="218"/>
      <c r="EWP12" s="64"/>
      <c r="EWQ12" s="64"/>
      <c r="EWZ12" s="64"/>
      <c r="EXE12" s="218"/>
      <c r="EXF12" s="64"/>
      <c r="EXG12" s="64"/>
      <c r="EXP12" s="64"/>
      <c r="EXU12" s="218"/>
      <c r="EXV12" s="64"/>
      <c r="EXW12" s="64"/>
      <c r="EYF12" s="64"/>
      <c r="EYK12" s="218"/>
      <c r="EYL12" s="64"/>
      <c r="EYM12" s="64"/>
      <c r="EYV12" s="64"/>
      <c r="EZA12" s="218"/>
      <c r="EZB12" s="64"/>
      <c r="EZC12" s="64"/>
      <c r="EZL12" s="64"/>
      <c r="EZQ12" s="218"/>
      <c r="EZR12" s="64"/>
      <c r="EZS12" s="64"/>
      <c r="FAB12" s="64"/>
      <c r="FAG12" s="218"/>
      <c r="FAH12" s="64"/>
      <c r="FAI12" s="64"/>
      <c r="FAR12" s="64"/>
      <c r="FAW12" s="218"/>
      <c r="FAX12" s="64"/>
      <c r="FAY12" s="64"/>
      <c r="FBH12" s="64"/>
      <c r="FBM12" s="218"/>
      <c r="FBN12" s="64"/>
      <c r="FBO12" s="64"/>
      <c r="FBX12" s="64"/>
      <c r="FCC12" s="218"/>
      <c r="FCD12" s="64"/>
      <c r="FCE12" s="64"/>
      <c r="FCN12" s="64"/>
      <c r="FCS12" s="218"/>
      <c r="FCT12" s="64"/>
      <c r="FCU12" s="64"/>
      <c r="FDD12" s="64"/>
      <c r="FDI12" s="218"/>
      <c r="FDJ12" s="64"/>
      <c r="FDK12" s="64"/>
      <c r="FDT12" s="64"/>
      <c r="FDY12" s="218"/>
      <c r="FDZ12" s="64"/>
      <c r="FEA12" s="64"/>
      <c r="FEJ12" s="64"/>
      <c r="FEO12" s="218"/>
      <c r="FEP12" s="64"/>
      <c r="FEQ12" s="64"/>
      <c r="FEZ12" s="64"/>
      <c r="FFE12" s="218"/>
      <c r="FFF12" s="64"/>
      <c r="FFG12" s="64"/>
      <c r="FFP12" s="64"/>
      <c r="FFU12" s="218"/>
      <c r="FFV12" s="64"/>
      <c r="FFW12" s="64"/>
      <c r="FGF12" s="64"/>
      <c r="FGK12" s="218"/>
      <c r="FGL12" s="64"/>
      <c r="FGM12" s="64"/>
      <c r="FGV12" s="64"/>
      <c r="FHA12" s="218"/>
      <c r="FHB12" s="64"/>
      <c r="FHC12" s="64"/>
      <c r="FHL12" s="64"/>
      <c r="FHQ12" s="218"/>
      <c r="FHR12" s="64"/>
      <c r="FHS12" s="64"/>
      <c r="FIB12" s="64"/>
      <c r="FIG12" s="218"/>
      <c r="FIH12" s="64"/>
      <c r="FII12" s="64"/>
      <c r="FIR12" s="64"/>
      <c r="FIW12" s="218"/>
      <c r="FIX12" s="64"/>
      <c r="FIY12" s="64"/>
      <c r="FJH12" s="64"/>
      <c r="FJM12" s="218"/>
      <c r="FJN12" s="64"/>
      <c r="FJO12" s="64"/>
      <c r="FJX12" s="64"/>
      <c r="FKC12" s="218"/>
      <c r="FKD12" s="64"/>
      <c r="FKE12" s="64"/>
      <c r="FKN12" s="64"/>
      <c r="FKS12" s="218"/>
      <c r="FKT12" s="64"/>
      <c r="FKU12" s="64"/>
      <c r="FLD12" s="64"/>
      <c r="FLI12" s="218"/>
      <c r="FLJ12" s="64"/>
      <c r="FLK12" s="64"/>
      <c r="FLT12" s="64"/>
      <c r="FLY12" s="218"/>
      <c r="FLZ12" s="64"/>
      <c r="FMA12" s="64"/>
      <c r="FMJ12" s="64"/>
      <c r="FMO12" s="218"/>
      <c r="FMP12" s="64"/>
      <c r="FMQ12" s="64"/>
      <c r="FMZ12" s="64"/>
      <c r="FNE12" s="218"/>
      <c r="FNF12" s="64"/>
      <c r="FNG12" s="64"/>
      <c r="FNP12" s="64"/>
      <c r="FNU12" s="218"/>
      <c r="FNV12" s="64"/>
      <c r="FNW12" s="64"/>
      <c r="FOF12" s="64"/>
      <c r="FOK12" s="218"/>
      <c r="FOL12" s="64"/>
      <c r="FOM12" s="64"/>
      <c r="FOV12" s="64"/>
      <c r="FPA12" s="218"/>
      <c r="FPB12" s="64"/>
      <c r="FPC12" s="64"/>
      <c r="FPL12" s="64"/>
      <c r="FPQ12" s="218"/>
      <c r="FPR12" s="64"/>
      <c r="FPS12" s="64"/>
      <c r="FQB12" s="64"/>
      <c r="FQG12" s="218"/>
      <c r="FQH12" s="64"/>
      <c r="FQI12" s="64"/>
      <c r="FQR12" s="64"/>
      <c r="FQW12" s="218"/>
      <c r="FQX12" s="64"/>
      <c r="FQY12" s="64"/>
      <c r="FRH12" s="64"/>
      <c r="FRM12" s="218"/>
      <c r="FRN12" s="64"/>
      <c r="FRO12" s="64"/>
      <c r="FRX12" s="64"/>
      <c r="FSC12" s="218"/>
      <c r="FSD12" s="64"/>
      <c r="FSE12" s="64"/>
      <c r="FSN12" s="64"/>
      <c r="FSS12" s="218"/>
      <c r="FST12" s="64"/>
      <c r="FSU12" s="64"/>
      <c r="FTD12" s="64"/>
      <c r="FTI12" s="218"/>
      <c r="FTJ12" s="64"/>
      <c r="FTK12" s="64"/>
      <c r="FTT12" s="64"/>
      <c r="FTY12" s="218"/>
      <c r="FTZ12" s="64"/>
      <c r="FUA12" s="64"/>
      <c r="FUJ12" s="64"/>
      <c r="FUO12" s="218"/>
      <c r="FUP12" s="64"/>
      <c r="FUQ12" s="64"/>
      <c r="FUZ12" s="64"/>
      <c r="FVE12" s="218"/>
      <c r="FVF12" s="64"/>
      <c r="FVG12" s="64"/>
      <c r="FVP12" s="64"/>
      <c r="FVU12" s="218"/>
      <c r="FVV12" s="64"/>
      <c r="FVW12" s="64"/>
      <c r="FWF12" s="64"/>
      <c r="FWK12" s="218"/>
      <c r="FWL12" s="64"/>
      <c r="FWM12" s="64"/>
      <c r="FWV12" s="64"/>
      <c r="FXA12" s="218"/>
      <c r="FXB12" s="64"/>
      <c r="FXC12" s="64"/>
      <c r="FXL12" s="64"/>
      <c r="FXQ12" s="218"/>
      <c r="FXR12" s="64"/>
      <c r="FXS12" s="64"/>
      <c r="FYB12" s="64"/>
      <c r="FYG12" s="218"/>
      <c r="FYH12" s="64"/>
      <c r="FYI12" s="64"/>
      <c r="FYR12" s="64"/>
      <c r="FYW12" s="218"/>
      <c r="FYX12" s="64"/>
      <c r="FYY12" s="64"/>
      <c r="FZH12" s="64"/>
      <c r="FZM12" s="218"/>
      <c r="FZN12" s="64"/>
      <c r="FZO12" s="64"/>
      <c r="FZX12" s="64"/>
      <c r="GAC12" s="218"/>
      <c r="GAD12" s="64"/>
      <c r="GAE12" s="64"/>
      <c r="GAN12" s="64"/>
      <c r="GAS12" s="218"/>
      <c r="GAT12" s="64"/>
      <c r="GAU12" s="64"/>
      <c r="GBD12" s="64"/>
      <c r="GBI12" s="218"/>
      <c r="GBJ12" s="64"/>
      <c r="GBK12" s="64"/>
      <c r="GBT12" s="64"/>
      <c r="GBY12" s="218"/>
      <c r="GBZ12" s="64"/>
      <c r="GCA12" s="64"/>
      <c r="GCJ12" s="64"/>
      <c r="GCO12" s="218"/>
      <c r="GCP12" s="64"/>
      <c r="GCQ12" s="64"/>
      <c r="GCZ12" s="64"/>
      <c r="GDE12" s="218"/>
      <c r="GDF12" s="64"/>
      <c r="GDG12" s="64"/>
      <c r="GDP12" s="64"/>
      <c r="GDU12" s="218"/>
      <c r="GDV12" s="64"/>
      <c r="GDW12" s="64"/>
      <c r="GEF12" s="64"/>
      <c r="GEK12" s="218"/>
      <c r="GEL12" s="64"/>
      <c r="GEM12" s="64"/>
      <c r="GEV12" s="64"/>
      <c r="GFA12" s="218"/>
      <c r="GFB12" s="64"/>
      <c r="GFC12" s="64"/>
      <c r="GFL12" s="64"/>
      <c r="GFQ12" s="218"/>
      <c r="GFR12" s="64"/>
      <c r="GFS12" s="64"/>
      <c r="GGB12" s="64"/>
      <c r="GGG12" s="218"/>
      <c r="GGH12" s="64"/>
      <c r="GGI12" s="64"/>
      <c r="GGR12" s="64"/>
      <c r="GGW12" s="218"/>
      <c r="GGX12" s="64"/>
      <c r="GGY12" s="64"/>
      <c r="GHH12" s="64"/>
      <c r="GHM12" s="218"/>
      <c r="GHN12" s="64"/>
      <c r="GHO12" s="64"/>
      <c r="GHX12" s="64"/>
      <c r="GIC12" s="218"/>
      <c r="GID12" s="64"/>
      <c r="GIE12" s="64"/>
      <c r="GIN12" s="64"/>
      <c r="GIS12" s="218"/>
      <c r="GIT12" s="64"/>
      <c r="GIU12" s="64"/>
      <c r="GJD12" s="64"/>
      <c r="GJI12" s="218"/>
      <c r="GJJ12" s="64"/>
      <c r="GJK12" s="64"/>
      <c r="GJT12" s="64"/>
      <c r="GJY12" s="218"/>
      <c r="GJZ12" s="64"/>
      <c r="GKA12" s="64"/>
      <c r="GKJ12" s="64"/>
      <c r="GKO12" s="218"/>
      <c r="GKP12" s="64"/>
      <c r="GKQ12" s="64"/>
      <c r="GKZ12" s="64"/>
      <c r="GLE12" s="218"/>
      <c r="GLF12" s="64"/>
      <c r="GLG12" s="64"/>
      <c r="GLP12" s="64"/>
      <c r="GLU12" s="218"/>
      <c r="GLV12" s="64"/>
      <c r="GLW12" s="64"/>
      <c r="GMF12" s="64"/>
      <c r="GMK12" s="218"/>
      <c r="GML12" s="64"/>
      <c r="GMM12" s="64"/>
      <c r="GMV12" s="64"/>
      <c r="GNA12" s="218"/>
      <c r="GNB12" s="64"/>
      <c r="GNC12" s="64"/>
      <c r="GNL12" s="64"/>
      <c r="GNQ12" s="218"/>
      <c r="GNR12" s="64"/>
      <c r="GNS12" s="64"/>
      <c r="GOB12" s="64"/>
      <c r="GOG12" s="218"/>
      <c r="GOH12" s="64"/>
      <c r="GOI12" s="64"/>
      <c r="GOR12" s="64"/>
      <c r="GOW12" s="218"/>
      <c r="GOX12" s="64"/>
      <c r="GOY12" s="64"/>
      <c r="GPH12" s="64"/>
      <c r="GPM12" s="218"/>
      <c r="GPN12" s="64"/>
      <c r="GPO12" s="64"/>
      <c r="GPX12" s="64"/>
      <c r="GQC12" s="218"/>
      <c r="GQD12" s="64"/>
      <c r="GQE12" s="64"/>
      <c r="GQN12" s="64"/>
      <c r="GQS12" s="218"/>
      <c r="GQT12" s="64"/>
      <c r="GQU12" s="64"/>
      <c r="GRD12" s="64"/>
      <c r="GRI12" s="218"/>
      <c r="GRJ12" s="64"/>
      <c r="GRK12" s="64"/>
      <c r="GRT12" s="64"/>
      <c r="GRY12" s="218"/>
      <c r="GRZ12" s="64"/>
      <c r="GSA12" s="64"/>
      <c r="GSJ12" s="64"/>
      <c r="GSO12" s="218"/>
      <c r="GSP12" s="64"/>
      <c r="GSQ12" s="64"/>
      <c r="GSZ12" s="64"/>
      <c r="GTE12" s="218"/>
      <c r="GTF12" s="64"/>
      <c r="GTG12" s="64"/>
      <c r="GTP12" s="64"/>
      <c r="GTU12" s="218"/>
      <c r="GTV12" s="64"/>
      <c r="GTW12" s="64"/>
      <c r="GUF12" s="64"/>
      <c r="GUK12" s="218"/>
      <c r="GUL12" s="64"/>
      <c r="GUM12" s="64"/>
      <c r="GUV12" s="64"/>
      <c r="GVA12" s="218"/>
      <c r="GVB12" s="64"/>
      <c r="GVC12" s="64"/>
      <c r="GVL12" s="64"/>
      <c r="GVQ12" s="218"/>
      <c r="GVR12" s="64"/>
      <c r="GVS12" s="64"/>
      <c r="GWB12" s="64"/>
      <c r="GWG12" s="218"/>
      <c r="GWH12" s="64"/>
      <c r="GWI12" s="64"/>
      <c r="GWR12" s="64"/>
      <c r="GWW12" s="218"/>
      <c r="GWX12" s="64"/>
      <c r="GWY12" s="64"/>
      <c r="GXH12" s="64"/>
      <c r="GXM12" s="218"/>
      <c r="GXN12" s="64"/>
      <c r="GXO12" s="64"/>
      <c r="GXX12" s="64"/>
      <c r="GYC12" s="218"/>
      <c r="GYD12" s="64"/>
      <c r="GYE12" s="64"/>
      <c r="GYN12" s="64"/>
      <c r="GYS12" s="218"/>
      <c r="GYT12" s="64"/>
      <c r="GYU12" s="64"/>
      <c r="GZD12" s="64"/>
      <c r="GZI12" s="218"/>
      <c r="GZJ12" s="64"/>
      <c r="GZK12" s="64"/>
      <c r="GZT12" s="64"/>
      <c r="GZY12" s="218"/>
      <c r="GZZ12" s="64"/>
      <c r="HAA12" s="64"/>
      <c r="HAJ12" s="64"/>
      <c r="HAO12" s="218"/>
      <c r="HAP12" s="64"/>
      <c r="HAQ12" s="64"/>
      <c r="HAZ12" s="64"/>
      <c r="HBE12" s="218"/>
      <c r="HBF12" s="64"/>
      <c r="HBG12" s="64"/>
      <c r="HBP12" s="64"/>
      <c r="HBU12" s="218"/>
      <c r="HBV12" s="64"/>
      <c r="HBW12" s="64"/>
      <c r="HCF12" s="64"/>
      <c r="HCK12" s="218"/>
      <c r="HCL12" s="64"/>
      <c r="HCM12" s="64"/>
      <c r="HCV12" s="64"/>
      <c r="HDA12" s="218"/>
      <c r="HDB12" s="64"/>
      <c r="HDC12" s="64"/>
      <c r="HDL12" s="64"/>
      <c r="HDQ12" s="218"/>
      <c r="HDR12" s="64"/>
      <c r="HDS12" s="64"/>
      <c r="HEB12" s="64"/>
      <c r="HEG12" s="218"/>
      <c r="HEH12" s="64"/>
      <c r="HEI12" s="64"/>
      <c r="HER12" s="64"/>
      <c r="HEW12" s="218"/>
      <c r="HEX12" s="64"/>
      <c r="HEY12" s="64"/>
      <c r="HFH12" s="64"/>
      <c r="HFM12" s="218"/>
      <c r="HFN12" s="64"/>
      <c r="HFO12" s="64"/>
      <c r="HFX12" s="64"/>
      <c r="HGC12" s="218"/>
      <c r="HGD12" s="64"/>
      <c r="HGE12" s="64"/>
      <c r="HGN12" s="64"/>
      <c r="HGS12" s="218"/>
      <c r="HGT12" s="64"/>
      <c r="HGU12" s="64"/>
      <c r="HHD12" s="64"/>
      <c r="HHI12" s="218"/>
      <c r="HHJ12" s="64"/>
      <c r="HHK12" s="64"/>
      <c r="HHT12" s="64"/>
      <c r="HHY12" s="218"/>
      <c r="HHZ12" s="64"/>
      <c r="HIA12" s="64"/>
      <c r="HIJ12" s="64"/>
      <c r="HIO12" s="218"/>
      <c r="HIP12" s="64"/>
      <c r="HIQ12" s="64"/>
      <c r="HIZ12" s="64"/>
      <c r="HJE12" s="218"/>
      <c r="HJF12" s="64"/>
      <c r="HJG12" s="64"/>
      <c r="HJP12" s="64"/>
      <c r="HJU12" s="218"/>
      <c r="HJV12" s="64"/>
      <c r="HJW12" s="64"/>
      <c r="HKF12" s="64"/>
      <c r="HKK12" s="218"/>
      <c r="HKL12" s="64"/>
      <c r="HKM12" s="64"/>
      <c r="HKV12" s="64"/>
      <c r="HLA12" s="218"/>
      <c r="HLB12" s="64"/>
      <c r="HLC12" s="64"/>
      <c r="HLL12" s="64"/>
      <c r="HLQ12" s="218"/>
      <c r="HLR12" s="64"/>
      <c r="HLS12" s="64"/>
      <c r="HMB12" s="64"/>
      <c r="HMG12" s="218"/>
      <c r="HMH12" s="64"/>
      <c r="HMI12" s="64"/>
      <c r="HMR12" s="64"/>
      <c r="HMW12" s="218"/>
      <c r="HMX12" s="64"/>
      <c r="HMY12" s="64"/>
      <c r="HNH12" s="64"/>
      <c r="HNM12" s="218"/>
      <c r="HNN12" s="64"/>
      <c r="HNO12" s="64"/>
      <c r="HNX12" s="64"/>
      <c r="HOC12" s="218"/>
      <c r="HOD12" s="64"/>
      <c r="HOE12" s="64"/>
      <c r="HON12" s="64"/>
      <c r="HOS12" s="218"/>
      <c r="HOT12" s="64"/>
      <c r="HOU12" s="64"/>
      <c r="HPD12" s="64"/>
      <c r="HPI12" s="218"/>
      <c r="HPJ12" s="64"/>
      <c r="HPK12" s="64"/>
      <c r="HPT12" s="64"/>
      <c r="HPY12" s="218"/>
      <c r="HPZ12" s="64"/>
      <c r="HQA12" s="64"/>
      <c r="HQJ12" s="64"/>
      <c r="HQO12" s="218"/>
      <c r="HQP12" s="64"/>
      <c r="HQQ12" s="64"/>
      <c r="HQZ12" s="64"/>
      <c r="HRE12" s="218"/>
      <c r="HRF12" s="64"/>
      <c r="HRG12" s="64"/>
      <c r="HRP12" s="64"/>
      <c r="HRU12" s="218"/>
      <c r="HRV12" s="64"/>
      <c r="HRW12" s="64"/>
      <c r="HSF12" s="64"/>
      <c r="HSK12" s="218"/>
      <c r="HSL12" s="64"/>
      <c r="HSM12" s="64"/>
      <c r="HSV12" s="64"/>
      <c r="HTA12" s="218"/>
      <c r="HTB12" s="64"/>
      <c r="HTC12" s="64"/>
      <c r="HTL12" s="64"/>
      <c r="HTQ12" s="218"/>
      <c r="HTR12" s="64"/>
      <c r="HTS12" s="64"/>
      <c r="HUB12" s="64"/>
      <c r="HUG12" s="218"/>
      <c r="HUH12" s="64"/>
      <c r="HUI12" s="64"/>
      <c r="HUR12" s="64"/>
      <c r="HUW12" s="218"/>
      <c r="HUX12" s="64"/>
      <c r="HUY12" s="64"/>
      <c r="HVH12" s="64"/>
      <c r="HVM12" s="218"/>
      <c r="HVN12" s="64"/>
      <c r="HVO12" s="64"/>
      <c r="HVX12" s="64"/>
      <c r="HWC12" s="218"/>
      <c r="HWD12" s="64"/>
      <c r="HWE12" s="64"/>
      <c r="HWN12" s="64"/>
      <c r="HWS12" s="218"/>
      <c r="HWT12" s="64"/>
      <c r="HWU12" s="64"/>
      <c r="HXD12" s="64"/>
      <c r="HXI12" s="218"/>
      <c r="HXJ12" s="64"/>
      <c r="HXK12" s="64"/>
      <c r="HXT12" s="64"/>
      <c r="HXY12" s="218"/>
      <c r="HXZ12" s="64"/>
      <c r="HYA12" s="64"/>
      <c r="HYJ12" s="64"/>
      <c r="HYO12" s="218"/>
      <c r="HYP12" s="64"/>
      <c r="HYQ12" s="64"/>
      <c r="HYZ12" s="64"/>
      <c r="HZE12" s="218"/>
      <c r="HZF12" s="64"/>
      <c r="HZG12" s="64"/>
      <c r="HZP12" s="64"/>
      <c r="HZU12" s="218"/>
      <c r="HZV12" s="64"/>
      <c r="HZW12" s="64"/>
      <c r="IAF12" s="64"/>
      <c r="IAK12" s="218"/>
      <c r="IAL12" s="64"/>
      <c r="IAM12" s="64"/>
      <c r="IAV12" s="64"/>
      <c r="IBA12" s="218"/>
      <c r="IBB12" s="64"/>
      <c r="IBC12" s="64"/>
      <c r="IBL12" s="64"/>
      <c r="IBQ12" s="218"/>
      <c r="IBR12" s="64"/>
      <c r="IBS12" s="64"/>
      <c r="ICB12" s="64"/>
      <c r="ICG12" s="218"/>
      <c r="ICH12" s="64"/>
      <c r="ICI12" s="64"/>
      <c r="ICR12" s="64"/>
      <c r="ICW12" s="218"/>
      <c r="ICX12" s="64"/>
      <c r="ICY12" s="64"/>
      <c r="IDH12" s="64"/>
      <c r="IDM12" s="218"/>
      <c r="IDN12" s="64"/>
      <c r="IDO12" s="64"/>
      <c r="IDX12" s="64"/>
      <c r="IEC12" s="218"/>
      <c r="IED12" s="64"/>
      <c r="IEE12" s="64"/>
      <c r="IEN12" s="64"/>
      <c r="IES12" s="218"/>
      <c r="IET12" s="64"/>
      <c r="IEU12" s="64"/>
      <c r="IFD12" s="64"/>
      <c r="IFI12" s="218"/>
      <c r="IFJ12" s="64"/>
      <c r="IFK12" s="64"/>
      <c r="IFT12" s="64"/>
      <c r="IFY12" s="218"/>
      <c r="IFZ12" s="64"/>
      <c r="IGA12" s="64"/>
      <c r="IGJ12" s="64"/>
      <c r="IGO12" s="218"/>
      <c r="IGP12" s="64"/>
      <c r="IGQ12" s="64"/>
      <c r="IGZ12" s="64"/>
      <c r="IHE12" s="218"/>
      <c r="IHF12" s="64"/>
      <c r="IHG12" s="64"/>
      <c r="IHP12" s="64"/>
      <c r="IHU12" s="218"/>
      <c r="IHV12" s="64"/>
      <c r="IHW12" s="64"/>
      <c r="IIF12" s="64"/>
      <c r="IIK12" s="218"/>
      <c r="IIL12" s="64"/>
      <c r="IIM12" s="64"/>
      <c r="IIV12" s="64"/>
      <c r="IJA12" s="218"/>
      <c r="IJB12" s="64"/>
      <c r="IJC12" s="64"/>
      <c r="IJL12" s="64"/>
      <c r="IJQ12" s="218"/>
      <c r="IJR12" s="64"/>
      <c r="IJS12" s="64"/>
      <c r="IKB12" s="64"/>
      <c r="IKG12" s="218"/>
      <c r="IKH12" s="64"/>
      <c r="IKI12" s="64"/>
      <c r="IKR12" s="64"/>
      <c r="IKW12" s="218"/>
      <c r="IKX12" s="64"/>
      <c r="IKY12" s="64"/>
      <c r="ILH12" s="64"/>
      <c r="ILM12" s="218"/>
      <c r="ILN12" s="64"/>
      <c r="ILO12" s="64"/>
      <c r="ILX12" s="64"/>
      <c r="IMC12" s="218"/>
      <c r="IMD12" s="64"/>
      <c r="IME12" s="64"/>
      <c r="IMN12" s="64"/>
      <c r="IMS12" s="218"/>
      <c r="IMT12" s="64"/>
      <c r="IMU12" s="64"/>
      <c r="IND12" s="64"/>
      <c r="INI12" s="218"/>
      <c r="INJ12" s="64"/>
      <c r="INK12" s="64"/>
      <c r="INT12" s="64"/>
      <c r="INY12" s="218"/>
      <c r="INZ12" s="64"/>
      <c r="IOA12" s="64"/>
      <c r="IOJ12" s="64"/>
      <c r="IOO12" s="218"/>
      <c r="IOP12" s="64"/>
      <c r="IOQ12" s="64"/>
      <c r="IOZ12" s="64"/>
      <c r="IPE12" s="218"/>
      <c r="IPF12" s="64"/>
      <c r="IPG12" s="64"/>
      <c r="IPP12" s="64"/>
      <c r="IPU12" s="218"/>
      <c r="IPV12" s="64"/>
      <c r="IPW12" s="64"/>
      <c r="IQF12" s="64"/>
      <c r="IQK12" s="218"/>
      <c r="IQL12" s="64"/>
      <c r="IQM12" s="64"/>
      <c r="IQV12" s="64"/>
      <c r="IRA12" s="218"/>
      <c r="IRB12" s="64"/>
      <c r="IRC12" s="64"/>
      <c r="IRL12" s="64"/>
      <c r="IRQ12" s="218"/>
      <c r="IRR12" s="64"/>
      <c r="IRS12" s="64"/>
      <c r="ISB12" s="64"/>
      <c r="ISG12" s="218"/>
      <c r="ISH12" s="64"/>
      <c r="ISI12" s="64"/>
      <c r="ISR12" s="64"/>
      <c r="ISW12" s="218"/>
      <c r="ISX12" s="64"/>
      <c r="ISY12" s="64"/>
      <c r="ITH12" s="64"/>
      <c r="ITM12" s="218"/>
      <c r="ITN12" s="64"/>
      <c r="ITO12" s="64"/>
      <c r="ITX12" s="64"/>
      <c r="IUC12" s="218"/>
      <c r="IUD12" s="64"/>
      <c r="IUE12" s="64"/>
      <c r="IUN12" s="64"/>
      <c r="IUS12" s="218"/>
      <c r="IUT12" s="64"/>
      <c r="IUU12" s="64"/>
      <c r="IVD12" s="64"/>
      <c r="IVI12" s="218"/>
      <c r="IVJ12" s="64"/>
      <c r="IVK12" s="64"/>
      <c r="IVT12" s="64"/>
      <c r="IVY12" s="218"/>
      <c r="IVZ12" s="64"/>
      <c r="IWA12" s="64"/>
      <c r="IWJ12" s="64"/>
      <c r="IWO12" s="218"/>
      <c r="IWP12" s="64"/>
      <c r="IWQ12" s="64"/>
      <c r="IWZ12" s="64"/>
      <c r="IXE12" s="218"/>
      <c r="IXF12" s="64"/>
      <c r="IXG12" s="64"/>
      <c r="IXP12" s="64"/>
      <c r="IXU12" s="218"/>
      <c r="IXV12" s="64"/>
      <c r="IXW12" s="64"/>
      <c r="IYF12" s="64"/>
      <c r="IYK12" s="218"/>
      <c r="IYL12" s="64"/>
      <c r="IYM12" s="64"/>
      <c r="IYV12" s="64"/>
      <c r="IZA12" s="218"/>
      <c r="IZB12" s="64"/>
      <c r="IZC12" s="64"/>
      <c r="IZL12" s="64"/>
      <c r="IZQ12" s="218"/>
      <c r="IZR12" s="64"/>
      <c r="IZS12" s="64"/>
      <c r="JAB12" s="64"/>
      <c r="JAG12" s="218"/>
      <c r="JAH12" s="64"/>
      <c r="JAI12" s="64"/>
      <c r="JAR12" s="64"/>
      <c r="JAW12" s="218"/>
      <c r="JAX12" s="64"/>
      <c r="JAY12" s="64"/>
      <c r="JBH12" s="64"/>
      <c r="JBM12" s="218"/>
      <c r="JBN12" s="64"/>
      <c r="JBO12" s="64"/>
      <c r="JBX12" s="64"/>
      <c r="JCC12" s="218"/>
      <c r="JCD12" s="64"/>
      <c r="JCE12" s="64"/>
      <c r="JCN12" s="64"/>
      <c r="JCS12" s="218"/>
      <c r="JCT12" s="64"/>
      <c r="JCU12" s="64"/>
      <c r="JDD12" s="64"/>
      <c r="JDI12" s="218"/>
      <c r="JDJ12" s="64"/>
      <c r="JDK12" s="64"/>
      <c r="JDT12" s="64"/>
      <c r="JDY12" s="218"/>
      <c r="JDZ12" s="64"/>
      <c r="JEA12" s="64"/>
      <c r="JEJ12" s="64"/>
      <c r="JEO12" s="218"/>
      <c r="JEP12" s="64"/>
      <c r="JEQ12" s="64"/>
      <c r="JEZ12" s="64"/>
      <c r="JFE12" s="218"/>
      <c r="JFF12" s="64"/>
      <c r="JFG12" s="64"/>
      <c r="JFP12" s="64"/>
      <c r="JFU12" s="218"/>
      <c r="JFV12" s="64"/>
      <c r="JFW12" s="64"/>
      <c r="JGF12" s="64"/>
      <c r="JGK12" s="218"/>
      <c r="JGL12" s="64"/>
      <c r="JGM12" s="64"/>
      <c r="JGV12" s="64"/>
      <c r="JHA12" s="218"/>
      <c r="JHB12" s="64"/>
      <c r="JHC12" s="64"/>
      <c r="JHL12" s="64"/>
      <c r="JHQ12" s="218"/>
      <c r="JHR12" s="64"/>
      <c r="JHS12" s="64"/>
      <c r="JIB12" s="64"/>
      <c r="JIG12" s="218"/>
      <c r="JIH12" s="64"/>
      <c r="JII12" s="64"/>
      <c r="JIR12" s="64"/>
      <c r="JIW12" s="218"/>
      <c r="JIX12" s="64"/>
      <c r="JIY12" s="64"/>
      <c r="JJH12" s="64"/>
      <c r="JJM12" s="218"/>
      <c r="JJN12" s="64"/>
      <c r="JJO12" s="64"/>
      <c r="JJX12" s="64"/>
      <c r="JKC12" s="218"/>
      <c r="JKD12" s="64"/>
      <c r="JKE12" s="64"/>
      <c r="JKN12" s="64"/>
      <c r="JKS12" s="218"/>
      <c r="JKT12" s="64"/>
      <c r="JKU12" s="64"/>
      <c r="JLD12" s="64"/>
      <c r="JLI12" s="218"/>
      <c r="JLJ12" s="64"/>
      <c r="JLK12" s="64"/>
      <c r="JLT12" s="64"/>
      <c r="JLY12" s="218"/>
      <c r="JLZ12" s="64"/>
      <c r="JMA12" s="64"/>
      <c r="JMJ12" s="64"/>
      <c r="JMO12" s="218"/>
      <c r="JMP12" s="64"/>
      <c r="JMQ12" s="64"/>
      <c r="JMZ12" s="64"/>
      <c r="JNE12" s="218"/>
      <c r="JNF12" s="64"/>
      <c r="JNG12" s="64"/>
      <c r="JNP12" s="64"/>
      <c r="JNU12" s="218"/>
      <c r="JNV12" s="64"/>
      <c r="JNW12" s="64"/>
      <c r="JOF12" s="64"/>
      <c r="JOK12" s="218"/>
      <c r="JOL12" s="64"/>
      <c r="JOM12" s="64"/>
      <c r="JOV12" s="64"/>
      <c r="JPA12" s="218"/>
      <c r="JPB12" s="64"/>
      <c r="JPC12" s="64"/>
      <c r="JPL12" s="64"/>
      <c r="JPQ12" s="218"/>
      <c r="JPR12" s="64"/>
      <c r="JPS12" s="64"/>
      <c r="JQB12" s="64"/>
      <c r="JQG12" s="218"/>
      <c r="JQH12" s="64"/>
      <c r="JQI12" s="64"/>
      <c r="JQR12" s="64"/>
      <c r="JQW12" s="218"/>
      <c r="JQX12" s="64"/>
      <c r="JQY12" s="64"/>
      <c r="JRH12" s="64"/>
      <c r="JRM12" s="218"/>
      <c r="JRN12" s="64"/>
      <c r="JRO12" s="64"/>
      <c r="JRX12" s="64"/>
      <c r="JSC12" s="218"/>
      <c r="JSD12" s="64"/>
      <c r="JSE12" s="64"/>
      <c r="JSN12" s="64"/>
      <c r="JSS12" s="218"/>
      <c r="JST12" s="64"/>
      <c r="JSU12" s="64"/>
      <c r="JTD12" s="64"/>
      <c r="JTI12" s="218"/>
      <c r="JTJ12" s="64"/>
      <c r="JTK12" s="64"/>
      <c r="JTT12" s="64"/>
      <c r="JTY12" s="218"/>
      <c r="JTZ12" s="64"/>
      <c r="JUA12" s="64"/>
      <c r="JUJ12" s="64"/>
      <c r="JUO12" s="218"/>
      <c r="JUP12" s="64"/>
      <c r="JUQ12" s="64"/>
      <c r="JUZ12" s="64"/>
      <c r="JVE12" s="218"/>
      <c r="JVF12" s="64"/>
      <c r="JVG12" s="64"/>
      <c r="JVP12" s="64"/>
      <c r="JVU12" s="218"/>
      <c r="JVV12" s="64"/>
      <c r="JVW12" s="64"/>
      <c r="JWF12" s="64"/>
      <c r="JWK12" s="218"/>
      <c r="JWL12" s="64"/>
      <c r="JWM12" s="64"/>
      <c r="JWV12" s="64"/>
      <c r="JXA12" s="218"/>
      <c r="JXB12" s="64"/>
      <c r="JXC12" s="64"/>
      <c r="JXL12" s="64"/>
      <c r="JXQ12" s="218"/>
      <c r="JXR12" s="64"/>
      <c r="JXS12" s="64"/>
      <c r="JYB12" s="64"/>
      <c r="JYG12" s="218"/>
      <c r="JYH12" s="64"/>
      <c r="JYI12" s="64"/>
      <c r="JYR12" s="64"/>
      <c r="JYW12" s="218"/>
      <c r="JYX12" s="64"/>
      <c r="JYY12" s="64"/>
      <c r="JZH12" s="64"/>
      <c r="JZM12" s="218"/>
      <c r="JZN12" s="64"/>
      <c r="JZO12" s="64"/>
      <c r="JZX12" s="64"/>
      <c r="KAC12" s="218"/>
      <c r="KAD12" s="64"/>
      <c r="KAE12" s="64"/>
      <c r="KAN12" s="64"/>
      <c r="KAS12" s="218"/>
      <c r="KAT12" s="64"/>
      <c r="KAU12" s="64"/>
      <c r="KBD12" s="64"/>
      <c r="KBI12" s="218"/>
      <c r="KBJ12" s="64"/>
      <c r="KBK12" s="64"/>
      <c r="KBT12" s="64"/>
      <c r="KBY12" s="218"/>
      <c r="KBZ12" s="64"/>
      <c r="KCA12" s="64"/>
      <c r="KCJ12" s="64"/>
      <c r="KCO12" s="218"/>
      <c r="KCP12" s="64"/>
      <c r="KCQ12" s="64"/>
      <c r="KCZ12" s="64"/>
      <c r="KDE12" s="218"/>
      <c r="KDF12" s="64"/>
      <c r="KDG12" s="64"/>
      <c r="KDP12" s="64"/>
      <c r="KDU12" s="218"/>
      <c r="KDV12" s="64"/>
      <c r="KDW12" s="64"/>
      <c r="KEF12" s="64"/>
      <c r="KEK12" s="218"/>
      <c r="KEL12" s="64"/>
      <c r="KEM12" s="64"/>
      <c r="KEV12" s="64"/>
      <c r="KFA12" s="218"/>
      <c r="KFB12" s="64"/>
      <c r="KFC12" s="64"/>
      <c r="KFL12" s="64"/>
      <c r="KFQ12" s="218"/>
      <c r="KFR12" s="64"/>
      <c r="KFS12" s="64"/>
      <c r="KGB12" s="64"/>
      <c r="KGG12" s="218"/>
      <c r="KGH12" s="64"/>
      <c r="KGI12" s="64"/>
      <c r="KGR12" s="64"/>
      <c r="KGW12" s="218"/>
      <c r="KGX12" s="64"/>
      <c r="KGY12" s="64"/>
      <c r="KHH12" s="64"/>
      <c r="KHM12" s="218"/>
      <c r="KHN12" s="64"/>
      <c r="KHO12" s="64"/>
      <c r="KHX12" s="64"/>
      <c r="KIC12" s="218"/>
      <c r="KID12" s="64"/>
      <c r="KIE12" s="64"/>
      <c r="KIN12" s="64"/>
      <c r="KIS12" s="218"/>
      <c r="KIT12" s="64"/>
      <c r="KIU12" s="64"/>
      <c r="KJD12" s="64"/>
      <c r="KJI12" s="218"/>
      <c r="KJJ12" s="64"/>
      <c r="KJK12" s="64"/>
      <c r="KJT12" s="64"/>
      <c r="KJY12" s="218"/>
      <c r="KJZ12" s="64"/>
      <c r="KKA12" s="64"/>
      <c r="KKJ12" s="64"/>
      <c r="KKO12" s="218"/>
      <c r="KKP12" s="64"/>
      <c r="KKQ12" s="64"/>
      <c r="KKZ12" s="64"/>
      <c r="KLE12" s="218"/>
      <c r="KLF12" s="64"/>
      <c r="KLG12" s="64"/>
      <c r="KLP12" s="64"/>
      <c r="KLU12" s="218"/>
      <c r="KLV12" s="64"/>
      <c r="KLW12" s="64"/>
      <c r="KMF12" s="64"/>
      <c r="KMK12" s="218"/>
      <c r="KML12" s="64"/>
      <c r="KMM12" s="64"/>
      <c r="KMV12" s="64"/>
      <c r="KNA12" s="218"/>
      <c r="KNB12" s="64"/>
      <c r="KNC12" s="64"/>
      <c r="KNL12" s="64"/>
      <c r="KNQ12" s="218"/>
      <c r="KNR12" s="64"/>
      <c r="KNS12" s="64"/>
      <c r="KOB12" s="64"/>
      <c r="KOG12" s="218"/>
      <c r="KOH12" s="64"/>
      <c r="KOI12" s="64"/>
      <c r="KOR12" s="64"/>
      <c r="KOW12" s="218"/>
      <c r="KOX12" s="64"/>
      <c r="KOY12" s="64"/>
      <c r="KPH12" s="64"/>
      <c r="KPM12" s="218"/>
      <c r="KPN12" s="64"/>
      <c r="KPO12" s="64"/>
      <c r="KPX12" s="64"/>
      <c r="KQC12" s="218"/>
      <c r="KQD12" s="64"/>
      <c r="KQE12" s="64"/>
      <c r="KQN12" s="64"/>
      <c r="KQS12" s="218"/>
      <c r="KQT12" s="64"/>
      <c r="KQU12" s="64"/>
      <c r="KRD12" s="64"/>
      <c r="KRI12" s="218"/>
      <c r="KRJ12" s="64"/>
      <c r="KRK12" s="64"/>
      <c r="KRT12" s="64"/>
      <c r="KRY12" s="218"/>
      <c r="KRZ12" s="64"/>
      <c r="KSA12" s="64"/>
      <c r="KSJ12" s="64"/>
      <c r="KSO12" s="218"/>
      <c r="KSP12" s="64"/>
      <c r="KSQ12" s="64"/>
      <c r="KSZ12" s="64"/>
      <c r="KTE12" s="218"/>
      <c r="KTF12" s="64"/>
      <c r="KTG12" s="64"/>
      <c r="KTP12" s="64"/>
      <c r="KTU12" s="218"/>
      <c r="KTV12" s="64"/>
      <c r="KTW12" s="64"/>
      <c r="KUF12" s="64"/>
      <c r="KUK12" s="218"/>
      <c r="KUL12" s="64"/>
      <c r="KUM12" s="64"/>
      <c r="KUV12" s="64"/>
      <c r="KVA12" s="218"/>
      <c r="KVB12" s="64"/>
      <c r="KVC12" s="64"/>
      <c r="KVL12" s="64"/>
      <c r="KVQ12" s="218"/>
      <c r="KVR12" s="64"/>
      <c r="KVS12" s="64"/>
      <c r="KWB12" s="64"/>
      <c r="KWG12" s="218"/>
      <c r="KWH12" s="64"/>
      <c r="KWI12" s="64"/>
      <c r="KWR12" s="64"/>
      <c r="KWW12" s="218"/>
      <c r="KWX12" s="64"/>
      <c r="KWY12" s="64"/>
      <c r="KXH12" s="64"/>
      <c r="KXM12" s="218"/>
      <c r="KXN12" s="64"/>
      <c r="KXO12" s="64"/>
      <c r="KXX12" s="64"/>
      <c r="KYC12" s="218"/>
      <c r="KYD12" s="64"/>
      <c r="KYE12" s="64"/>
      <c r="KYN12" s="64"/>
      <c r="KYS12" s="218"/>
      <c r="KYT12" s="64"/>
      <c r="KYU12" s="64"/>
      <c r="KZD12" s="64"/>
      <c r="KZI12" s="218"/>
      <c r="KZJ12" s="64"/>
      <c r="KZK12" s="64"/>
      <c r="KZT12" s="64"/>
      <c r="KZY12" s="218"/>
      <c r="KZZ12" s="64"/>
      <c r="LAA12" s="64"/>
      <c r="LAJ12" s="64"/>
      <c r="LAO12" s="218"/>
      <c r="LAP12" s="64"/>
      <c r="LAQ12" s="64"/>
      <c r="LAZ12" s="64"/>
      <c r="LBE12" s="218"/>
      <c r="LBF12" s="64"/>
      <c r="LBG12" s="64"/>
      <c r="LBP12" s="64"/>
      <c r="LBU12" s="218"/>
      <c r="LBV12" s="64"/>
      <c r="LBW12" s="64"/>
      <c r="LCF12" s="64"/>
      <c r="LCK12" s="218"/>
      <c r="LCL12" s="64"/>
      <c r="LCM12" s="64"/>
      <c r="LCV12" s="64"/>
      <c r="LDA12" s="218"/>
      <c r="LDB12" s="64"/>
      <c r="LDC12" s="64"/>
      <c r="LDL12" s="64"/>
      <c r="LDQ12" s="218"/>
      <c r="LDR12" s="64"/>
      <c r="LDS12" s="64"/>
      <c r="LEB12" s="64"/>
      <c r="LEG12" s="218"/>
      <c r="LEH12" s="64"/>
      <c r="LEI12" s="64"/>
      <c r="LER12" s="64"/>
      <c r="LEW12" s="218"/>
      <c r="LEX12" s="64"/>
      <c r="LEY12" s="64"/>
      <c r="LFH12" s="64"/>
      <c r="LFM12" s="218"/>
      <c r="LFN12" s="64"/>
      <c r="LFO12" s="64"/>
      <c r="LFX12" s="64"/>
      <c r="LGC12" s="218"/>
      <c r="LGD12" s="64"/>
      <c r="LGE12" s="64"/>
      <c r="LGN12" s="64"/>
      <c r="LGS12" s="218"/>
      <c r="LGT12" s="64"/>
      <c r="LGU12" s="64"/>
      <c r="LHD12" s="64"/>
      <c r="LHI12" s="218"/>
      <c r="LHJ12" s="64"/>
      <c r="LHK12" s="64"/>
      <c r="LHT12" s="64"/>
      <c r="LHY12" s="218"/>
      <c r="LHZ12" s="64"/>
      <c r="LIA12" s="64"/>
      <c r="LIJ12" s="64"/>
      <c r="LIO12" s="218"/>
      <c r="LIP12" s="64"/>
      <c r="LIQ12" s="64"/>
      <c r="LIZ12" s="64"/>
      <c r="LJE12" s="218"/>
      <c r="LJF12" s="64"/>
      <c r="LJG12" s="64"/>
      <c r="LJP12" s="64"/>
      <c r="LJU12" s="218"/>
      <c r="LJV12" s="64"/>
      <c r="LJW12" s="64"/>
      <c r="LKF12" s="64"/>
      <c r="LKK12" s="218"/>
      <c r="LKL12" s="64"/>
      <c r="LKM12" s="64"/>
      <c r="LKV12" s="64"/>
      <c r="LLA12" s="218"/>
      <c r="LLB12" s="64"/>
      <c r="LLC12" s="64"/>
      <c r="LLL12" s="64"/>
      <c r="LLQ12" s="218"/>
      <c r="LLR12" s="64"/>
      <c r="LLS12" s="64"/>
      <c r="LMB12" s="64"/>
      <c r="LMG12" s="218"/>
      <c r="LMH12" s="64"/>
      <c r="LMI12" s="64"/>
      <c r="LMR12" s="64"/>
      <c r="LMW12" s="218"/>
      <c r="LMX12" s="64"/>
      <c r="LMY12" s="64"/>
      <c r="LNH12" s="64"/>
      <c r="LNM12" s="218"/>
      <c r="LNN12" s="64"/>
      <c r="LNO12" s="64"/>
      <c r="LNX12" s="64"/>
      <c r="LOC12" s="218"/>
      <c r="LOD12" s="64"/>
      <c r="LOE12" s="64"/>
      <c r="LON12" s="64"/>
      <c r="LOS12" s="218"/>
      <c r="LOT12" s="64"/>
      <c r="LOU12" s="64"/>
      <c r="LPD12" s="64"/>
      <c r="LPI12" s="218"/>
      <c r="LPJ12" s="64"/>
      <c r="LPK12" s="64"/>
      <c r="LPT12" s="64"/>
      <c r="LPY12" s="218"/>
      <c r="LPZ12" s="64"/>
      <c r="LQA12" s="64"/>
      <c r="LQJ12" s="64"/>
      <c r="LQO12" s="218"/>
      <c r="LQP12" s="64"/>
      <c r="LQQ12" s="64"/>
      <c r="LQZ12" s="64"/>
      <c r="LRE12" s="218"/>
      <c r="LRF12" s="64"/>
      <c r="LRG12" s="64"/>
      <c r="LRP12" s="64"/>
      <c r="LRU12" s="218"/>
      <c r="LRV12" s="64"/>
      <c r="LRW12" s="64"/>
      <c r="LSF12" s="64"/>
      <c r="LSK12" s="218"/>
      <c r="LSL12" s="64"/>
      <c r="LSM12" s="64"/>
      <c r="LSV12" s="64"/>
      <c r="LTA12" s="218"/>
      <c r="LTB12" s="64"/>
      <c r="LTC12" s="64"/>
      <c r="LTL12" s="64"/>
      <c r="LTQ12" s="218"/>
      <c r="LTR12" s="64"/>
      <c r="LTS12" s="64"/>
      <c r="LUB12" s="64"/>
      <c r="LUG12" s="218"/>
      <c r="LUH12" s="64"/>
      <c r="LUI12" s="64"/>
      <c r="LUR12" s="64"/>
      <c r="LUW12" s="218"/>
      <c r="LUX12" s="64"/>
      <c r="LUY12" s="64"/>
      <c r="LVH12" s="64"/>
      <c r="LVM12" s="218"/>
      <c r="LVN12" s="64"/>
      <c r="LVO12" s="64"/>
      <c r="LVX12" s="64"/>
      <c r="LWC12" s="218"/>
      <c r="LWD12" s="64"/>
      <c r="LWE12" s="64"/>
      <c r="LWN12" s="64"/>
      <c r="LWS12" s="218"/>
      <c r="LWT12" s="64"/>
      <c r="LWU12" s="64"/>
      <c r="LXD12" s="64"/>
      <c r="LXI12" s="218"/>
      <c r="LXJ12" s="64"/>
      <c r="LXK12" s="64"/>
      <c r="LXT12" s="64"/>
      <c r="LXY12" s="218"/>
      <c r="LXZ12" s="64"/>
      <c r="LYA12" s="64"/>
      <c r="LYJ12" s="64"/>
      <c r="LYO12" s="218"/>
      <c r="LYP12" s="64"/>
      <c r="LYQ12" s="64"/>
      <c r="LYZ12" s="64"/>
      <c r="LZE12" s="218"/>
      <c r="LZF12" s="64"/>
      <c r="LZG12" s="64"/>
      <c r="LZP12" s="64"/>
      <c r="LZU12" s="218"/>
      <c r="LZV12" s="64"/>
      <c r="LZW12" s="64"/>
      <c r="MAF12" s="64"/>
      <c r="MAK12" s="218"/>
      <c r="MAL12" s="64"/>
      <c r="MAM12" s="64"/>
      <c r="MAV12" s="64"/>
      <c r="MBA12" s="218"/>
      <c r="MBB12" s="64"/>
      <c r="MBC12" s="64"/>
      <c r="MBL12" s="64"/>
      <c r="MBQ12" s="218"/>
      <c r="MBR12" s="64"/>
      <c r="MBS12" s="64"/>
      <c r="MCB12" s="64"/>
      <c r="MCG12" s="218"/>
      <c r="MCH12" s="64"/>
      <c r="MCI12" s="64"/>
      <c r="MCR12" s="64"/>
      <c r="MCW12" s="218"/>
      <c r="MCX12" s="64"/>
      <c r="MCY12" s="64"/>
      <c r="MDH12" s="64"/>
      <c r="MDM12" s="218"/>
      <c r="MDN12" s="64"/>
      <c r="MDO12" s="64"/>
      <c r="MDX12" s="64"/>
      <c r="MEC12" s="218"/>
      <c r="MED12" s="64"/>
      <c r="MEE12" s="64"/>
      <c r="MEN12" s="64"/>
      <c r="MES12" s="218"/>
      <c r="MET12" s="64"/>
      <c r="MEU12" s="64"/>
      <c r="MFD12" s="64"/>
      <c r="MFI12" s="218"/>
      <c r="MFJ12" s="64"/>
      <c r="MFK12" s="64"/>
      <c r="MFT12" s="64"/>
      <c r="MFY12" s="218"/>
      <c r="MFZ12" s="64"/>
      <c r="MGA12" s="64"/>
      <c r="MGJ12" s="64"/>
      <c r="MGO12" s="218"/>
      <c r="MGP12" s="64"/>
      <c r="MGQ12" s="64"/>
      <c r="MGZ12" s="64"/>
      <c r="MHE12" s="218"/>
      <c r="MHF12" s="64"/>
      <c r="MHG12" s="64"/>
      <c r="MHP12" s="64"/>
      <c r="MHU12" s="218"/>
      <c r="MHV12" s="64"/>
      <c r="MHW12" s="64"/>
      <c r="MIF12" s="64"/>
      <c r="MIK12" s="218"/>
      <c r="MIL12" s="64"/>
      <c r="MIM12" s="64"/>
      <c r="MIV12" s="64"/>
      <c r="MJA12" s="218"/>
      <c r="MJB12" s="64"/>
      <c r="MJC12" s="64"/>
      <c r="MJL12" s="64"/>
      <c r="MJQ12" s="218"/>
      <c r="MJR12" s="64"/>
      <c r="MJS12" s="64"/>
      <c r="MKB12" s="64"/>
      <c r="MKG12" s="218"/>
      <c r="MKH12" s="64"/>
      <c r="MKI12" s="64"/>
      <c r="MKR12" s="64"/>
      <c r="MKW12" s="218"/>
      <c r="MKX12" s="64"/>
      <c r="MKY12" s="64"/>
      <c r="MLH12" s="64"/>
      <c r="MLM12" s="218"/>
      <c r="MLN12" s="64"/>
      <c r="MLO12" s="64"/>
      <c r="MLX12" s="64"/>
      <c r="MMC12" s="218"/>
      <c r="MMD12" s="64"/>
      <c r="MME12" s="64"/>
      <c r="MMN12" s="64"/>
      <c r="MMS12" s="218"/>
      <c r="MMT12" s="64"/>
      <c r="MMU12" s="64"/>
      <c r="MND12" s="64"/>
      <c r="MNI12" s="218"/>
      <c r="MNJ12" s="64"/>
      <c r="MNK12" s="64"/>
      <c r="MNT12" s="64"/>
      <c r="MNY12" s="218"/>
      <c r="MNZ12" s="64"/>
      <c r="MOA12" s="64"/>
      <c r="MOJ12" s="64"/>
      <c r="MOO12" s="218"/>
      <c r="MOP12" s="64"/>
      <c r="MOQ12" s="64"/>
      <c r="MOZ12" s="64"/>
      <c r="MPE12" s="218"/>
      <c r="MPF12" s="64"/>
      <c r="MPG12" s="64"/>
      <c r="MPP12" s="64"/>
      <c r="MPU12" s="218"/>
      <c r="MPV12" s="64"/>
      <c r="MPW12" s="64"/>
      <c r="MQF12" s="64"/>
      <c r="MQK12" s="218"/>
      <c r="MQL12" s="64"/>
      <c r="MQM12" s="64"/>
      <c r="MQV12" s="64"/>
      <c r="MRA12" s="218"/>
      <c r="MRB12" s="64"/>
      <c r="MRC12" s="64"/>
      <c r="MRL12" s="64"/>
      <c r="MRQ12" s="218"/>
      <c r="MRR12" s="64"/>
      <c r="MRS12" s="64"/>
      <c r="MSB12" s="64"/>
      <c r="MSG12" s="218"/>
      <c r="MSH12" s="64"/>
      <c r="MSI12" s="64"/>
      <c r="MSR12" s="64"/>
      <c r="MSW12" s="218"/>
      <c r="MSX12" s="64"/>
      <c r="MSY12" s="64"/>
      <c r="MTH12" s="64"/>
      <c r="MTM12" s="218"/>
      <c r="MTN12" s="64"/>
      <c r="MTO12" s="64"/>
      <c r="MTX12" s="64"/>
      <c r="MUC12" s="218"/>
      <c r="MUD12" s="64"/>
      <c r="MUE12" s="64"/>
      <c r="MUN12" s="64"/>
      <c r="MUS12" s="218"/>
      <c r="MUT12" s="64"/>
      <c r="MUU12" s="64"/>
      <c r="MVD12" s="64"/>
      <c r="MVI12" s="218"/>
      <c r="MVJ12" s="64"/>
      <c r="MVK12" s="64"/>
      <c r="MVT12" s="64"/>
      <c r="MVY12" s="218"/>
      <c r="MVZ12" s="64"/>
      <c r="MWA12" s="64"/>
      <c r="MWJ12" s="64"/>
      <c r="MWO12" s="218"/>
      <c r="MWP12" s="64"/>
      <c r="MWQ12" s="64"/>
      <c r="MWZ12" s="64"/>
      <c r="MXE12" s="218"/>
      <c r="MXF12" s="64"/>
      <c r="MXG12" s="64"/>
      <c r="MXP12" s="64"/>
      <c r="MXU12" s="218"/>
      <c r="MXV12" s="64"/>
      <c r="MXW12" s="64"/>
      <c r="MYF12" s="64"/>
      <c r="MYK12" s="218"/>
      <c r="MYL12" s="64"/>
      <c r="MYM12" s="64"/>
      <c r="MYV12" s="64"/>
      <c r="MZA12" s="218"/>
      <c r="MZB12" s="64"/>
      <c r="MZC12" s="64"/>
      <c r="MZL12" s="64"/>
      <c r="MZQ12" s="218"/>
      <c r="MZR12" s="64"/>
      <c r="MZS12" s="64"/>
      <c r="NAB12" s="64"/>
      <c r="NAG12" s="218"/>
      <c r="NAH12" s="64"/>
      <c r="NAI12" s="64"/>
      <c r="NAR12" s="64"/>
      <c r="NAW12" s="218"/>
      <c r="NAX12" s="64"/>
      <c r="NAY12" s="64"/>
      <c r="NBH12" s="64"/>
      <c r="NBM12" s="218"/>
      <c r="NBN12" s="64"/>
      <c r="NBO12" s="64"/>
      <c r="NBX12" s="64"/>
      <c r="NCC12" s="218"/>
      <c r="NCD12" s="64"/>
      <c r="NCE12" s="64"/>
      <c r="NCN12" s="64"/>
      <c r="NCS12" s="218"/>
      <c r="NCT12" s="64"/>
      <c r="NCU12" s="64"/>
      <c r="NDD12" s="64"/>
      <c r="NDI12" s="218"/>
      <c r="NDJ12" s="64"/>
      <c r="NDK12" s="64"/>
      <c r="NDT12" s="64"/>
      <c r="NDY12" s="218"/>
      <c r="NDZ12" s="64"/>
      <c r="NEA12" s="64"/>
      <c r="NEJ12" s="64"/>
      <c r="NEO12" s="218"/>
      <c r="NEP12" s="64"/>
      <c r="NEQ12" s="64"/>
      <c r="NEZ12" s="64"/>
      <c r="NFE12" s="218"/>
      <c r="NFF12" s="64"/>
      <c r="NFG12" s="64"/>
      <c r="NFP12" s="64"/>
      <c r="NFU12" s="218"/>
      <c r="NFV12" s="64"/>
      <c r="NFW12" s="64"/>
      <c r="NGF12" s="64"/>
      <c r="NGK12" s="218"/>
      <c r="NGL12" s="64"/>
      <c r="NGM12" s="64"/>
      <c r="NGV12" s="64"/>
      <c r="NHA12" s="218"/>
      <c r="NHB12" s="64"/>
      <c r="NHC12" s="64"/>
      <c r="NHL12" s="64"/>
      <c r="NHQ12" s="218"/>
      <c r="NHR12" s="64"/>
      <c r="NHS12" s="64"/>
      <c r="NIB12" s="64"/>
      <c r="NIG12" s="218"/>
      <c r="NIH12" s="64"/>
      <c r="NII12" s="64"/>
      <c r="NIR12" s="64"/>
      <c r="NIW12" s="218"/>
      <c r="NIX12" s="64"/>
      <c r="NIY12" s="64"/>
      <c r="NJH12" s="64"/>
      <c r="NJM12" s="218"/>
      <c r="NJN12" s="64"/>
      <c r="NJO12" s="64"/>
      <c r="NJX12" s="64"/>
      <c r="NKC12" s="218"/>
      <c r="NKD12" s="64"/>
      <c r="NKE12" s="64"/>
      <c r="NKN12" s="64"/>
      <c r="NKS12" s="218"/>
      <c r="NKT12" s="64"/>
      <c r="NKU12" s="64"/>
      <c r="NLD12" s="64"/>
      <c r="NLI12" s="218"/>
      <c r="NLJ12" s="64"/>
      <c r="NLK12" s="64"/>
      <c r="NLT12" s="64"/>
      <c r="NLY12" s="218"/>
      <c r="NLZ12" s="64"/>
      <c r="NMA12" s="64"/>
      <c r="NMJ12" s="64"/>
      <c r="NMO12" s="218"/>
      <c r="NMP12" s="64"/>
      <c r="NMQ12" s="64"/>
      <c r="NMZ12" s="64"/>
      <c r="NNE12" s="218"/>
      <c r="NNF12" s="64"/>
      <c r="NNG12" s="64"/>
      <c r="NNP12" s="64"/>
      <c r="NNU12" s="218"/>
      <c r="NNV12" s="64"/>
      <c r="NNW12" s="64"/>
      <c r="NOF12" s="64"/>
      <c r="NOK12" s="218"/>
      <c r="NOL12" s="64"/>
      <c r="NOM12" s="64"/>
      <c r="NOV12" s="64"/>
      <c r="NPA12" s="218"/>
      <c r="NPB12" s="64"/>
      <c r="NPC12" s="64"/>
      <c r="NPL12" s="64"/>
      <c r="NPQ12" s="218"/>
      <c r="NPR12" s="64"/>
      <c r="NPS12" s="64"/>
      <c r="NQB12" s="64"/>
      <c r="NQG12" s="218"/>
      <c r="NQH12" s="64"/>
      <c r="NQI12" s="64"/>
      <c r="NQR12" s="64"/>
      <c r="NQW12" s="218"/>
      <c r="NQX12" s="64"/>
      <c r="NQY12" s="64"/>
      <c r="NRH12" s="64"/>
      <c r="NRM12" s="218"/>
      <c r="NRN12" s="64"/>
      <c r="NRO12" s="64"/>
      <c r="NRX12" s="64"/>
      <c r="NSC12" s="218"/>
      <c r="NSD12" s="64"/>
      <c r="NSE12" s="64"/>
      <c r="NSN12" s="64"/>
      <c r="NSS12" s="218"/>
      <c r="NST12" s="64"/>
      <c r="NSU12" s="64"/>
      <c r="NTD12" s="64"/>
      <c r="NTI12" s="218"/>
      <c r="NTJ12" s="64"/>
      <c r="NTK12" s="64"/>
      <c r="NTT12" s="64"/>
      <c r="NTY12" s="218"/>
      <c r="NTZ12" s="64"/>
      <c r="NUA12" s="64"/>
      <c r="NUJ12" s="64"/>
      <c r="NUO12" s="218"/>
      <c r="NUP12" s="64"/>
      <c r="NUQ12" s="64"/>
      <c r="NUZ12" s="64"/>
      <c r="NVE12" s="218"/>
      <c r="NVF12" s="64"/>
      <c r="NVG12" s="64"/>
      <c r="NVP12" s="64"/>
      <c r="NVU12" s="218"/>
      <c r="NVV12" s="64"/>
      <c r="NVW12" s="64"/>
      <c r="NWF12" s="64"/>
      <c r="NWK12" s="218"/>
      <c r="NWL12" s="64"/>
      <c r="NWM12" s="64"/>
      <c r="NWV12" s="64"/>
      <c r="NXA12" s="218"/>
      <c r="NXB12" s="64"/>
      <c r="NXC12" s="64"/>
      <c r="NXL12" s="64"/>
      <c r="NXQ12" s="218"/>
      <c r="NXR12" s="64"/>
      <c r="NXS12" s="64"/>
      <c r="NYB12" s="64"/>
      <c r="NYG12" s="218"/>
      <c r="NYH12" s="64"/>
      <c r="NYI12" s="64"/>
      <c r="NYR12" s="64"/>
      <c r="NYW12" s="218"/>
      <c r="NYX12" s="64"/>
      <c r="NYY12" s="64"/>
      <c r="NZH12" s="64"/>
      <c r="NZM12" s="218"/>
      <c r="NZN12" s="64"/>
      <c r="NZO12" s="64"/>
      <c r="NZX12" s="64"/>
      <c r="OAC12" s="218"/>
      <c r="OAD12" s="64"/>
      <c r="OAE12" s="64"/>
      <c r="OAN12" s="64"/>
      <c r="OAS12" s="218"/>
      <c r="OAT12" s="64"/>
      <c r="OAU12" s="64"/>
      <c r="OBD12" s="64"/>
      <c r="OBI12" s="218"/>
      <c r="OBJ12" s="64"/>
      <c r="OBK12" s="64"/>
      <c r="OBT12" s="64"/>
      <c r="OBY12" s="218"/>
      <c r="OBZ12" s="64"/>
      <c r="OCA12" s="64"/>
      <c r="OCJ12" s="64"/>
      <c r="OCO12" s="218"/>
      <c r="OCP12" s="64"/>
      <c r="OCQ12" s="64"/>
      <c r="OCZ12" s="64"/>
      <c r="ODE12" s="218"/>
      <c r="ODF12" s="64"/>
      <c r="ODG12" s="64"/>
      <c r="ODP12" s="64"/>
      <c r="ODU12" s="218"/>
      <c r="ODV12" s="64"/>
      <c r="ODW12" s="64"/>
      <c r="OEF12" s="64"/>
      <c r="OEK12" s="218"/>
      <c r="OEL12" s="64"/>
      <c r="OEM12" s="64"/>
      <c r="OEV12" s="64"/>
      <c r="OFA12" s="218"/>
      <c r="OFB12" s="64"/>
      <c r="OFC12" s="64"/>
      <c r="OFL12" s="64"/>
      <c r="OFQ12" s="218"/>
      <c r="OFR12" s="64"/>
      <c r="OFS12" s="64"/>
      <c r="OGB12" s="64"/>
      <c r="OGG12" s="218"/>
      <c r="OGH12" s="64"/>
      <c r="OGI12" s="64"/>
      <c r="OGR12" s="64"/>
      <c r="OGW12" s="218"/>
      <c r="OGX12" s="64"/>
      <c r="OGY12" s="64"/>
      <c r="OHH12" s="64"/>
      <c r="OHM12" s="218"/>
      <c r="OHN12" s="64"/>
      <c r="OHO12" s="64"/>
      <c r="OHX12" s="64"/>
      <c r="OIC12" s="218"/>
      <c r="OID12" s="64"/>
      <c r="OIE12" s="64"/>
      <c r="OIN12" s="64"/>
      <c r="OIS12" s="218"/>
      <c r="OIT12" s="64"/>
      <c r="OIU12" s="64"/>
      <c r="OJD12" s="64"/>
      <c r="OJI12" s="218"/>
      <c r="OJJ12" s="64"/>
      <c r="OJK12" s="64"/>
      <c r="OJT12" s="64"/>
      <c r="OJY12" s="218"/>
      <c r="OJZ12" s="64"/>
      <c r="OKA12" s="64"/>
      <c r="OKJ12" s="64"/>
      <c r="OKO12" s="218"/>
      <c r="OKP12" s="64"/>
      <c r="OKQ12" s="64"/>
      <c r="OKZ12" s="64"/>
      <c r="OLE12" s="218"/>
      <c r="OLF12" s="64"/>
      <c r="OLG12" s="64"/>
      <c r="OLP12" s="64"/>
      <c r="OLU12" s="218"/>
      <c r="OLV12" s="64"/>
      <c r="OLW12" s="64"/>
      <c r="OMF12" s="64"/>
      <c r="OMK12" s="218"/>
      <c r="OML12" s="64"/>
      <c r="OMM12" s="64"/>
      <c r="OMV12" s="64"/>
      <c r="ONA12" s="218"/>
      <c r="ONB12" s="64"/>
      <c r="ONC12" s="64"/>
      <c r="ONL12" s="64"/>
      <c r="ONQ12" s="218"/>
      <c r="ONR12" s="64"/>
      <c r="ONS12" s="64"/>
      <c r="OOB12" s="64"/>
      <c r="OOG12" s="218"/>
      <c r="OOH12" s="64"/>
      <c r="OOI12" s="64"/>
      <c r="OOR12" s="64"/>
      <c r="OOW12" s="218"/>
      <c r="OOX12" s="64"/>
      <c r="OOY12" s="64"/>
      <c r="OPH12" s="64"/>
      <c r="OPM12" s="218"/>
      <c r="OPN12" s="64"/>
      <c r="OPO12" s="64"/>
      <c r="OPX12" s="64"/>
      <c r="OQC12" s="218"/>
      <c r="OQD12" s="64"/>
      <c r="OQE12" s="64"/>
      <c r="OQN12" s="64"/>
      <c r="OQS12" s="218"/>
      <c r="OQT12" s="64"/>
      <c r="OQU12" s="64"/>
      <c r="ORD12" s="64"/>
      <c r="ORI12" s="218"/>
      <c r="ORJ12" s="64"/>
      <c r="ORK12" s="64"/>
      <c r="ORT12" s="64"/>
      <c r="ORY12" s="218"/>
      <c r="ORZ12" s="64"/>
      <c r="OSA12" s="64"/>
      <c r="OSJ12" s="64"/>
      <c r="OSO12" s="218"/>
      <c r="OSP12" s="64"/>
      <c r="OSQ12" s="64"/>
      <c r="OSZ12" s="64"/>
      <c r="OTE12" s="218"/>
      <c r="OTF12" s="64"/>
      <c r="OTG12" s="64"/>
      <c r="OTP12" s="64"/>
      <c r="OTU12" s="218"/>
      <c r="OTV12" s="64"/>
      <c r="OTW12" s="64"/>
      <c r="OUF12" s="64"/>
      <c r="OUK12" s="218"/>
      <c r="OUL12" s="64"/>
      <c r="OUM12" s="64"/>
      <c r="OUV12" s="64"/>
      <c r="OVA12" s="218"/>
      <c r="OVB12" s="64"/>
      <c r="OVC12" s="64"/>
      <c r="OVL12" s="64"/>
      <c r="OVQ12" s="218"/>
      <c r="OVR12" s="64"/>
      <c r="OVS12" s="64"/>
      <c r="OWB12" s="64"/>
      <c r="OWG12" s="218"/>
      <c r="OWH12" s="64"/>
      <c r="OWI12" s="64"/>
      <c r="OWR12" s="64"/>
      <c r="OWW12" s="218"/>
      <c r="OWX12" s="64"/>
      <c r="OWY12" s="64"/>
      <c r="OXH12" s="64"/>
      <c r="OXM12" s="218"/>
      <c r="OXN12" s="64"/>
      <c r="OXO12" s="64"/>
      <c r="OXX12" s="64"/>
      <c r="OYC12" s="218"/>
      <c r="OYD12" s="64"/>
      <c r="OYE12" s="64"/>
      <c r="OYN12" s="64"/>
      <c r="OYS12" s="218"/>
      <c r="OYT12" s="64"/>
      <c r="OYU12" s="64"/>
      <c r="OZD12" s="64"/>
      <c r="OZI12" s="218"/>
      <c r="OZJ12" s="64"/>
      <c r="OZK12" s="64"/>
      <c r="OZT12" s="64"/>
      <c r="OZY12" s="218"/>
      <c r="OZZ12" s="64"/>
      <c r="PAA12" s="64"/>
      <c r="PAJ12" s="64"/>
      <c r="PAO12" s="218"/>
      <c r="PAP12" s="64"/>
      <c r="PAQ12" s="64"/>
      <c r="PAZ12" s="64"/>
      <c r="PBE12" s="218"/>
      <c r="PBF12" s="64"/>
      <c r="PBG12" s="64"/>
      <c r="PBP12" s="64"/>
      <c r="PBU12" s="218"/>
      <c r="PBV12" s="64"/>
      <c r="PBW12" s="64"/>
      <c r="PCF12" s="64"/>
      <c r="PCK12" s="218"/>
      <c r="PCL12" s="64"/>
      <c r="PCM12" s="64"/>
      <c r="PCV12" s="64"/>
      <c r="PDA12" s="218"/>
      <c r="PDB12" s="64"/>
      <c r="PDC12" s="64"/>
      <c r="PDL12" s="64"/>
      <c r="PDQ12" s="218"/>
      <c r="PDR12" s="64"/>
      <c r="PDS12" s="64"/>
      <c r="PEB12" s="64"/>
      <c r="PEG12" s="218"/>
      <c r="PEH12" s="64"/>
      <c r="PEI12" s="64"/>
      <c r="PER12" s="64"/>
      <c r="PEW12" s="218"/>
      <c r="PEX12" s="64"/>
      <c r="PEY12" s="64"/>
      <c r="PFH12" s="64"/>
      <c r="PFM12" s="218"/>
      <c r="PFN12" s="64"/>
      <c r="PFO12" s="64"/>
      <c r="PFX12" s="64"/>
      <c r="PGC12" s="218"/>
      <c r="PGD12" s="64"/>
      <c r="PGE12" s="64"/>
      <c r="PGN12" s="64"/>
      <c r="PGS12" s="218"/>
      <c r="PGT12" s="64"/>
      <c r="PGU12" s="64"/>
      <c r="PHD12" s="64"/>
      <c r="PHI12" s="218"/>
      <c r="PHJ12" s="64"/>
      <c r="PHK12" s="64"/>
      <c r="PHT12" s="64"/>
      <c r="PHY12" s="218"/>
      <c r="PHZ12" s="64"/>
      <c r="PIA12" s="64"/>
      <c r="PIJ12" s="64"/>
      <c r="PIO12" s="218"/>
      <c r="PIP12" s="64"/>
      <c r="PIQ12" s="64"/>
      <c r="PIZ12" s="64"/>
      <c r="PJE12" s="218"/>
      <c r="PJF12" s="64"/>
      <c r="PJG12" s="64"/>
      <c r="PJP12" s="64"/>
      <c r="PJU12" s="218"/>
      <c r="PJV12" s="64"/>
      <c r="PJW12" s="64"/>
      <c r="PKF12" s="64"/>
      <c r="PKK12" s="218"/>
      <c r="PKL12" s="64"/>
      <c r="PKM12" s="64"/>
      <c r="PKV12" s="64"/>
      <c r="PLA12" s="218"/>
      <c r="PLB12" s="64"/>
      <c r="PLC12" s="64"/>
      <c r="PLL12" s="64"/>
      <c r="PLQ12" s="218"/>
      <c r="PLR12" s="64"/>
      <c r="PLS12" s="64"/>
      <c r="PMB12" s="64"/>
      <c r="PMG12" s="218"/>
      <c r="PMH12" s="64"/>
      <c r="PMI12" s="64"/>
      <c r="PMR12" s="64"/>
      <c r="PMW12" s="218"/>
      <c r="PMX12" s="64"/>
      <c r="PMY12" s="64"/>
      <c r="PNH12" s="64"/>
      <c r="PNM12" s="218"/>
      <c r="PNN12" s="64"/>
      <c r="PNO12" s="64"/>
      <c r="PNX12" s="64"/>
      <c r="POC12" s="218"/>
      <c r="POD12" s="64"/>
      <c r="POE12" s="64"/>
      <c r="PON12" s="64"/>
      <c r="POS12" s="218"/>
      <c r="POT12" s="64"/>
      <c r="POU12" s="64"/>
      <c r="PPD12" s="64"/>
      <c r="PPI12" s="218"/>
      <c r="PPJ12" s="64"/>
      <c r="PPK12" s="64"/>
      <c r="PPT12" s="64"/>
      <c r="PPY12" s="218"/>
      <c r="PPZ12" s="64"/>
      <c r="PQA12" s="64"/>
      <c r="PQJ12" s="64"/>
      <c r="PQO12" s="218"/>
      <c r="PQP12" s="64"/>
      <c r="PQQ12" s="64"/>
      <c r="PQZ12" s="64"/>
      <c r="PRE12" s="218"/>
      <c r="PRF12" s="64"/>
      <c r="PRG12" s="64"/>
      <c r="PRP12" s="64"/>
      <c r="PRU12" s="218"/>
      <c r="PRV12" s="64"/>
      <c r="PRW12" s="64"/>
      <c r="PSF12" s="64"/>
      <c r="PSK12" s="218"/>
      <c r="PSL12" s="64"/>
      <c r="PSM12" s="64"/>
      <c r="PSV12" s="64"/>
      <c r="PTA12" s="218"/>
      <c r="PTB12" s="64"/>
      <c r="PTC12" s="64"/>
      <c r="PTL12" s="64"/>
      <c r="PTQ12" s="218"/>
      <c r="PTR12" s="64"/>
      <c r="PTS12" s="64"/>
      <c r="PUB12" s="64"/>
      <c r="PUG12" s="218"/>
      <c r="PUH12" s="64"/>
      <c r="PUI12" s="64"/>
      <c r="PUR12" s="64"/>
      <c r="PUW12" s="218"/>
      <c r="PUX12" s="64"/>
      <c r="PUY12" s="64"/>
      <c r="PVH12" s="64"/>
      <c r="PVM12" s="218"/>
      <c r="PVN12" s="64"/>
      <c r="PVO12" s="64"/>
      <c r="PVX12" s="64"/>
      <c r="PWC12" s="218"/>
      <c r="PWD12" s="64"/>
      <c r="PWE12" s="64"/>
      <c r="PWN12" s="64"/>
      <c r="PWS12" s="218"/>
      <c r="PWT12" s="64"/>
      <c r="PWU12" s="64"/>
      <c r="PXD12" s="64"/>
      <c r="PXI12" s="218"/>
      <c r="PXJ12" s="64"/>
      <c r="PXK12" s="64"/>
      <c r="PXT12" s="64"/>
      <c r="PXY12" s="218"/>
      <c r="PXZ12" s="64"/>
      <c r="PYA12" s="64"/>
      <c r="PYJ12" s="64"/>
      <c r="PYO12" s="218"/>
      <c r="PYP12" s="64"/>
      <c r="PYQ12" s="64"/>
      <c r="PYZ12" s="64"/>
      <c r="PZE12" s="218"/>
      <c r="PZF12" s="64"/>
      <c r="PZG12" s="64"/>
      <c r="PZP12" s="64"/>
      <c r="PZU12" s="218"/>
      <c r="PZV12" s="64"/>
      <c r="PZW12" s="64"/>
      <c r="QAF12" s="64"/>
      <c r="QAK12" s="218"/>
      <c r="QAL12" s="64"/>
      <c r="QAM12" s="64"/>
      <c r="QAV12" s="64"/>
      <c r="QBA12" s="218"/>
      <c r="QBB12" s="64"/>
      <c r="QBC12" s="64"/>
      <c r="QBL12" s="64"/>
      <c r="QBQ12" s="218"/>
      <c r="QBR12" s="64"/>
      <c r="QBS12" s="64"/>
      <c r="QCB12" s="64"/>
      <c r="QCG12" s="218"/>
      <c r="QCH12" s="64"/>
      <c r="QCI12" s="64"/>
      <c r="QCR12" s="64"/>
      <c r="QCW12" s="218"/>
      <c r="QCX12" s="64"/>
      <c r="QCY12" s="64"/>
      <c r="QDH12" s="64"/>
      <c r="QDM12" s="218"/>
      <c r="QDN12" s="64"/>
      <c r="QDO12" s="64"/>
      <c r="QDX12" s="64"/>
      <c r="QEC12" s="218"/>
      <c r="QED12" s="64"/>
      <c r="QEE12" s="64"/>
      <c r="QEN12" s="64"/>
      <c r="QES12" s="218"/>
      <c r="QET12" s="64"/>
      <c r="QEU12" s="64"/>
      <c r="QFD12" s="64"/>
      <c r="QFI12" s="218"/>
      <c r="QFJ12" s="64"/>
      <c r="QFK12" s="64"/>
      <c r="QFT12" s="64"/>
      <c r="QFY12" s="218"/>
      <c r="QFZ12" s="64"/>
      <c r="QGA12" s="64"/>
      <c r="QGJ12" s="64"/>
      <c r="QGO12" s="218"/>
      <c r="QGP12" s="64"/>
      <c r="QGQ12" s="64"/>
      <c r="QGZ12" s="64"/>
      <c r="QHE12" s="218"/>
      <c r="QHF12" s="64"/>
      <c r="QHG12" s="64"/>
      <c r="QHP12" s="64"/>
      <c r="QHU12" s="218"/>
      <c r="QHV12" s="64"/>
      <c r="QHW12" s="64"/>
      <c r="QIF12" s="64"/>
      <c r="QIK12" s="218"/>
      <c r="QIL12" s="64"/>
      <c r="QIM12" s="64"/>
      <c r="QIV12" s="64"/>
      <c r="QJA12" s="218"/>
      <c r="QJB12" s="64"/>
      <c r="QJC12" s="64"/>
      <c r="QJL12" s="64"/>
      <c r="QJQ12" s="218"/>
      <c r="QJR12" s="64"/>
      <c r="QJS12" s="64"/>
      <c r="QKB12" s="64"/>
      <c r="QKG12" s="218"/>
      <c r="QKH12" s="64"/>
      <c r="QKI12" s="64"/>
      <c r="QKR12" s="64"/>
      <c r="QKW12" s="218"/>
      <c r="QKX12" s="64"/>
      <c r="QKY12" s="64"/>
      <c r="QLH12" s="64"/>
      <c r="QLM12" s="218"/>
      <c r="QLN12" s="64"/>
      <c r="QLO12" s="64"/>
      <c r="QLX12" s="64"/>
      <c r="QMC12" s="218"/>
      <c r="QMD12" s="64"/>
      <c r="QME12" s="64"/>
      <c r="QMN12" s="64"/>
      <c r="QMS12" s="218"/>
      <c r="QMT12" s="64"/>
      <c r="QMU12" s="64"/>
      <c r="QND12" s="64"/>
      <c r="QNI12" s="218"/>
      <c r="QNJ12" s="64"/>
      <c r="QNK12" s="64"/>
      <c r="QNT12" s="64"/>
      <c r="QNY12" s="218"/>
      <c r="QNZ12" s="64"/>
      <c r="QOA12" s="64"/>
      <c r="QOJ12" s="64"/>
      <c r="QOO12" s="218"/>
      <c r="QOP12" s="64"/>
      <c r="QOQ12" s="64"/>
      <c r="QOZ12" s="64"/>
      <c r="QPE12" s="218"/>
      <c r="QPF12" s="64"/>
      <c r="QPG12" s="64"/>
      <c r="QPP12" s="64"/>
      <c r="QPU12" s="218"/>
      <c r="QPV12" s="64"/>
      <c r="QPW12" s="64"/>
      <c r="QQF12" s="64"/>
      <c r="QQK12" s="218"/>
      <c r="QQL12" s="64"/>
      <c r="QQM12" s="64"/>
      <c r="QQV12" s="64"/>
      <c r="QRA12" s="218"/>
      <c r="QRB12" s="64"/>
      <c r="QRC12" s="64"/>
      <c r="QRL12" s="64"/>
      <c r="QRQ12" s="218"/>
      <c r="QRR12" s="64"/>
      <c r="QRS12" s="64"/>
      <c r="QSB12" s="64"/>
      <c r="QSG12" s="218"/>
      <c r="QSH12" s="64"/>
      <c r="QSI12" s="64"/>
      <c r="QSR12" s="64"/>
      <c r="QSW12" s="218"/>
      <c r="QSX12" s="64"/>
      <c r="QSY12" s="64"/>
      <c r="QTH12" s="64"/>
      <c r="QTM12" s="218"/>
      <c r="QTN12" s="64"/>
      <c r="QTO12" s="64"/>
      <c r="QTX12" s="64"/>
      <c r="QUC12" s="218"/>
      <c r="QUD12" s="64"/>
      <c r="QUE12" s="64"/>
      <c r="QUN12" s="64"/>
      <c r="QUS12" s="218"/>
      <c r="QUT12" s="64"/>
      <c r="QUU12" s="64"/>
      <c r="QVD12" s="64"/>
      <c r="QVI12" s="218"/>
      <c r="QVJ12" s="64"/>
      <c r="QVK12" s="64"/>
      <c r="QVT12" s="64"/>
      <c r="QVY12" s="218"/>
      <c r="QVZ12" s="64"/>
      <c r="QWA12" s="64"/>
      <c r="QWJ12" s="64"/>
      <c r="QWO12" s="218"/>
      <c r="QWP12" s="64"/>
      <c r="QWQ12" s="64"/>
      <c r="QWZ12" s="64"/>
      <c r="QXE12" s="218"/>
      <c r="QXF12" s="64"/>
      <c r="QXG12" s="64"/>
      <c r="QXP12" s="64"/>
      <c r="QXU12" s="218"/>
      <c r="QXV12" s="64"/>
      <c r="QXW12" s="64"/>
      <c r="QYF12" s="64"/>
      <c r="QYK12" s="218"/>
      <c r="QYL12" s="64"/>
      <c r="QYM12" s="64"/>
      <c r="QYV12" s="64"/>
      <c r="QZA12" s="218"/>
      <c r="QZB12" s="64"/>
      <c r="QZC12" s="64"/>
      <c r="QZL12" s="64"/>
      <c r="QZQ12" s="218"/>
      <c r="QZR12" s="64"/>
      <c r="QZS12" s="64"/>
      <c r="RAB12" s="64"/>
      <c r="RAG12" s="218"/>
      <c r="RAH12" s="64"/>
      <c r="RAI12" s="64"/>
      <c r="RAR12" s="64"/>
      <c r="RAW12" s="218"/>
      <c r="RAX12" s="64"/>
      <c r="RAY12" s="64"/>
      <c r="RBH12" s="64"/>
      <c r="RBM12" s="218"/>
      <c r="RBN12" s="64"/>
      <c r="RBO12" s="64"/>
      <c r="RBX12" s="64"/>
      <c r="RCC12" s="218"/>
      <c r="RCD12" s="64"/>
      <c r="RCE12" s="64"/>
      <c r="RCN12" s="64"/>
      <c r="RCS12" s="218"/>
      <c r="RCT12" s="64"/>
      <c r="RCU12" s="64"/>
      <c r="RDD12" s="64"/>
      <c r="RDI12" s="218"/>
      <c r="RDJ12" s="64"/>
      <c r="RDK12" s="64"/>
      <c r="RDT12" s="64"/>
      <c r="RDY12" s="218"/>
      <c r="RDZ12" s="64"/>
      <c r="REA12" s="64"/>
      <c r="REJ12" s="64"/>
      <c r="REO12" s="218"/>
      <c r="REP12" s="64"/>
      <c r="REQ12" s="64"/>
      <c r="REZ12" s="64"/>
      <c r="RFE12" s="218"/>
      <c r="RFF12" s="64"/>
      <c r="RFG12" s="64"/>
      <c r="RFP12" s="64"/>
      <c r="RFU12" s="218"/>
      <c r="RFV12" s="64"/>
      <c r="RFW12" s="64"/>
      <c r="RGF12" s="64"/>
      <c r="RGK12" s="218"/>
      <c r="RGL12" s="64"/>
      <c r="RGM12" s="64"/>
      <c r="RGV12" s="64"/>
      <c r="RHA12" s="218"/>
      <c r="RHB12" s="64"/>
      <c r="RHC12" s="64"/>
      <c r="RHL12" s="64"/>
      <c r="RHQ12" s="218"/>
      <c r="RHR12" s="64"/>
      <c r="RHS12" s="64"/>
      <c r="RIB12" s="64"/>
      <c r="RIG12" s="218"/>
      <c r="RIH12" s="64"/>
      <c r="RII12" s="64"/>
      <c r="RIR12" s="64"/>
      <c r="RIW12" s="218"/>
      <c r="RIX12" s="64"/>
      <c r="RIY12" s="64"/>
      <c r="RJH12" s="64"/>
      <c r="RJM12" s="218"/>
      <c r="RJN12" s="64"/>
      <c r="RJO12" s="64"/>
      <c r="RJX12" s="64"/>
      <c r="RKC12" s="218"/>
      <c r="RKD12" s="64"/>
      <c r="RKE12" s="64"/>
      <c r="RKN12" s="64"/>
      <c r="RKS12" s="218"/>
      <c r="RKT12" s="64"/>
      <c r="RKU12" s="64"/>
      <c r="RLD12" s="64"/>
      <c r="RLI12" s="218"/>
      <c r="RLJ12" s="64"/>
      <c r="RLK12" s="64"/>
      <c r="RLT12" s="64"/>
      <c r="RLY12" s="218"/>
      <c r="RLZ12" s="64"/>
      <c r="RMA12" s="64"/>
      <c r="RMJ12" s="64"/>
      <c r="RMO12" s="218"/>
      <c r="RMP12" s="64"/>
      <c r="RMQ12" s="64"/>
      <c r="RMZ12" s="64"/>
      <c r="RNE12" s="218"/>
      <c r="RNF12" s="64"/>
      <c r="RNG12" s="64"/>
      <c r="RNP12" s="64"/>
      <c r="RNU12" s="218"/>
      <c r="RNV12" s="64"/>
      <c r="RNW12" s="64"/>
      <c r="ROF12" s="64"/>
      <c r="ROK12" s="218"/>
      <c r="ROL12" s="64"/>
      <c r="ROM12" s="64"/>
      <c r="ROV12" s="64"/>
      <c r="RPA12" s="218"/>
      <c r="RPB12" s="64"/>
      <c r="RPC12" s="64"/>
      <c r="RPL12" s="64"/>
      <c r="RPQ12" s="218"/>
      <c r="RPR12" s="64"/>
      <c r="RPS12" s="64"/>
      <c r="RQB12" s="64"/>
      <c r="RQG12" s="218"/>
      <c r="RQH12" s="64"/>
      <c r="RQI12" s="64"/>
      <c r="RQR12" s="64"/>
      <c r="RQW12" s="218"/>
      <c r="RQX12" s="64"/>
      <c r="RQY12" s="64"/>
      <c r="RRH12" s="64"/>
      <c r="RRM12" s="218"/>
      <c r="RRN12" s="64"/>
      <c r="RRO12" s="64"/>
      <c r="RRX12" s="64"/>
      <c r="RSC12" s="218"/>
      <c r="RSD12" s="64"/>
      <c r="RSE12" s="64"/>
      <c r="RSN12" s="64"/>
      <c r="RSS12" s="218"/>
      <c r="RST12" s="64"/>
      <c r="RSU12" s="64"/>
      <c r="RTD12" s="64"/>
      <c r="RTI12" s="218"/>
      <c r="RTJ12" s="64"/>
      <c r="RTK12" s="64"/>
      <c r="RTT12" s="64"/>
      <c r="RTY12" s="218"/>
      <c r="RTZ12" s="64"/>
      <c r="RUA12" s="64"/>
      <c r="RUJ12" s="64"/>
      <c r="RUO12" s="218"/>
      <c r="RUP12" s="64"/>
      <c r="RUQ12" s="64"/>
      <c r="RUZ12" s="64"/>
      <c r="RVE12" s="218"/>
      <c r="RVF12" s="64"/>
      <c r="RVG12" s="64"/>
      <c r="RVP12" s="64"/>
      <c r="RVU12" s="218"/>
      <c r="RVV12" s="64"/>
      <c r="RVW12" s="64"/>
      <c r="RWF12" s="64"/>
      <c r="RWK12" s="218"/>
      <c r="RWL12" s="64"/>
      <c r="RWM12" s="64"/>
      <c r="RWV12" s="64"/>
      <c r="RXA12" s="218"/>
      <c r="RXB12" s="64"/>
      <c r="RXC12" s="64"/>
      <c r="RXL12" s="64"/>
      <c r="RXQ12" s="218"/>
      <c r="RXR12" s="64"/>
      <c r="RXS12" s="64"/>
      <c r="RYB12" s="64"/>
      <c r="RYG12" s="218"/>
      <c r="RYH12" s="64"/>
      <c r="RYI12" s="64"/>
      <c r="RYR12" s="64"/>
      <c r="RYW12" s="218"/>
      <c r="RYX12" s="64"/>
      <c r="RYY12" s="64"/>
      <c r="RZH12" s="64"/>
      <c r="RZM12" s="218"/>
      <c r="RZN12" s="64"/>
      <c r="RZO12" s="64"/>
      <c r="RZX12" s="64"/>
      <c r="SAC12" s="218"/>
      <c r="SAD12" s="64"/>
      <c r="SAE12" s="64"/>
      <c r="SAN12" s="64"/>
      <c r="SAS12" s="218"/>
      <c r="SAT12" s="64"/>
      <c r="SAU12" s="64"/>
      <c r="SBD12" s="64"/>
      <c r="SBI12" s="218"/>
      <c r="SBJ12" s="64"/>
      <c r="SBK12" s="64"/>
      <c r="SBT12" s="64"/>
      <c r="SBY12" s="218"/>
      <c r="SBZ12" s="64"/>
      <c r="SCA12" s="64"/>
      <c r="SCJ12" s="64"/>
      <c r="SCO12" s="218"/>
      <c r="SCP12" s="64"/>
      <c r="SCQ12" s="64"/>
      <c r="SCZ12" s="64"/>
      <c r="SDE12" s="218"/>
      <c r="SDF12" s="64"/>
      <c r="SDG12" s="64"/>
      <c r="SDP12" s="64"/>
      <c r="SDU12" s="218"/>
      <c r="SDV12" s="64"/>
      <c r="SDW12" s="64"/>
      <c r="SEF12" s="64"/>
      <c r="SEK12" s="218"/>
      <c r="SEL12" s="64"/>
      <c r="SEM12" s="64"/>
      <c r="SEV12" s="64"/>
      <c r="SFA12" s="218"/>
      <c r="SFB12" s="64"/>
      <c r="SFC12" s="64"/>
      <c r="SFL12" s="64"/>
      <c r="SFQ12" s="218"/>
      <c r="SFR12" s="64"/>
      <c r="SFS12" s="64"/>
      <c r="SGB12" s="64"/>
      <c r="SGG12" s="218"/>
      <c r="SGH12" s="64"/>
      <c r="SGI12" s="64"/>
      <c r="SGR12" s="64"/>
      <c r="SGW12" s="218"/>
      <c r="SGX12" s="64"/>
      <c r="SGY12" s="64"/>
      <c r="SHH12" s="64"/>
      <c r="SHM12" s="218"/>
      <c r="SHN12" s="64"/>
      <c r="SHO12" s="64"/>
      <c r="SHX12" s="64"/>
      <c r="SIC12" s="218"/>
      <c r="SID12" s="64"/>
      <c r="SIE12" s="64"/>
      <c r="SIN12" s="64"/>
      <c r="SIS12" s="218"/>
      <c r="SIT12" s="64"/>
      <c r="SIU12" s="64"/>
      <c r="SJD12" s="64"/>
      <c r="SJI12" s="218"/>
      <c r="SJJ12" s="64"/>
      <c r="SJK12" s="64"/>
      <c r="SJT12" s="64"/>
      <c r="SJY12" s="218"/>
      <c r="SJZ12" s="64"/>
      <c r="SKA12" s="64"/>
      <c r="SKJ12" s="64"/>
      <c r="SKO12" s="218"/>
      <c r="SKP12" s="64"/>
      <c r="SKQ12" s="64"/>
      <c r="SKZ12" s="64"/>
      <c r="SLE12" s="218"/>
      <c r="SLF12" s="64"/>
      <c r="SLG12" s="64"/>
      <c r="SLP12" s="64"/>
      <c r="SLU12" s="218"/>
      <c r="SLV12" s="64"/>
      <c r="SLW12" s="64"/>
      <c r="SMF12" s="64"/>
      <c r="SMK12" s="218"/>
      <c r="SML12" s="64"/>
      <c r="SMM12" s="64"/>
      <c r="SMV12" s="64"/>
      <c r="SNA12" s="218"/>
      <c r="SNB12" s="64"/>
      <c r="SNC12" s="64"/>
      <c r="SNL12" s="64"/>
      <c r="SNQ12" s="218"/>
      <c r="SNR12" s="64"/>
      <c r="SNS12" s="64"/>
      <c r="SOB12" s="64"/>
      <c r="SOG12" s="218"/>
      <c r="SOH12" s="64"/>
      <c r="SOI12" s="64"/>
      <c r="SOR12" s="64"/>
      <c r="SOW12" s="218"/>
      <c r="SOX12" s="64"/>
      <c r="SOY12" s="64"/>
      <c r="SPH12" s="64"/>
      <c r="SPM12" s="218"/>
      <c r="SPN12" s="64"/>
      <c r="SPO12" s="64"/>
      <c r="SPX12" s="64"/>
      <c r="SQC12" s="218"/>
      <c r="SQD12" s="64"/>
      <c r="SQE12" s="64"/>
      <c r="SQN12" s="64"/>
      <c r="SQS12" s="218"/>
      <c r="SQT12" s="64"/>
      <c r="SQU12" s="64"/>
      <c r="SRD12" s="64"/>
      <c r="SRI12" s="218"/>
      <c r="SRJ12" s="64"/>
      <c r="SRK12" s="64"/>
      <c r="SRT12" s="64"/>
      <c r="SRY12" s="218"/>
      <c r="SRZ12" s="64"/>
      <c r="SSA12" s="64"/>
      <c r="SSJ12" s="64"/>
      <c r="SSO12" s="218"/>
      <c r="SSP12" s="64"/>
      <c r="SSQ12" s="64"/>
      <c r="SSZ12" s="64"/>
      <c r="STE12" s="218"/>
      <c r="STF12" s="64"/>
      <c r="STG12" s="64"/>
      <c r="STP12" s="64"/>
      <c r="STU12" s="218"/>
      <c r="STV12" s="64"/>
      <c r="STW12" s="64"/>
      <c r="SUF12" s="64"/>
      <c r="SUK12" s="218"/>
      <c r="SUL12" s="64"/>
      <c r="SUM12" s="64"/>
      <c r="SUV12" s="64"/>
      <c r="SVA12" s="218"/>
      <c r="SVB12" s="64"/>
      <c r="SVC12" s="64"/>
      <c r="SVL12" s="64"/>
      <c r="SVQ12" s="218"/>
      <c r="SVR12" s="64"/>
      <c r="SVS12" s="64"/>
      <c r="SWB12" s="64"/>
      <c r="SWG12" s="218"/>
      <c r="SWH12" s="64"/>
      <c r="SWI12" s="64"/>
      <c r="SWR12" s="64"/>
      <c r="SWW12" s="218"/>
      <c r="SWX12" s="64"/>
      <c r="SWY12" s="64"/>
      <c r="SXH12" s="64"/>
      <c r="SXM12" s="218"/>
      <c r="SXN12" s="64"/>
      <c r="SXO12" s="64"/>
      <c r="SXX12" s="64"/>
      <c r="SYC12" s="218"/>
      <c r="SYD12" s="64"/>
      <c r="SYE12" s="64"/>
      <c r="SYN12" s="64"/>
      <c r="SYS12" s="218"/>
      <c r="SYT12" s="64"/>
      <c r="SYU12" s="64"/>
      <c r="SZD12" s="64"/>
      <c r="SZI12" s="218"/>
      <c r="SZJ12" s="64"/>
      <c r="SZK12" s="64"/>
      <c r="SZT12" s="64"/>
      <c r="SZY12" s="218"/>
      <c r="SZZ12" s="64"/>
      <c r="TAA12" s="64"/>
      <c r="TAJ12" s="64"/>
      <c r="TAO12" s="218"/>
      <c r="TAP12" s="64"/>
      <c r="TAQ12" s="64"/>
      <c r="TAZ12" s="64"/>
      <c r="TBE12" s="218"/>
      <c r="TBF12" s="64"/>
      <c r="TBG12" s="64"/>
      <c r="TBP12" s="64"/>
      <c r="TBU12" s="218"/>
      <c r="TBV12" s="64"/>
      <c r="TBW12" s="64"/>
      <c r="TCF12" s="64"/>
      <c r="TCK12" s="218"/>
      <c r="TCL12" s="64"/>
      <c r="TCM12" s="64"/>
      <c r="TCV12" s="64"/>
      <c r="TDA12" s="218"/>
      <c r="TDB12" s="64"/>
      <c r="TDC12" s="64"/>
      <c r="TDL12" s="64"/>
      <c r="TDQ12" s="218"/>
      <c r="TDR12" s="64"/>
      <c r="TDS12" s="64"/>
      <c r="TEB12" s="64"/>
      <c r="TEG12" s="218"/>
      <c r="TEH12" s="64"/>
      <c r="TEI12" s="64"/>
      <c r="TER12" s="64"/>
      <c r="TEW12" s="218"/>
      <c r="TEX12" s="64"/>
      <c r="TEY12" s="64"/>
      <c r="TFH12" s="64"/>
      <c r="TFM12" s="218"/>
      <c r="TFN12" s="64"/>
      <c r="TFO12" s="64"/>
      <c r="TFX12" s="64"/>
      <c r="TGC12" s="218"/>
      <c r="TGD12" s="64"/>
      <c r="TGE12" s="64"/>
      <c r="TGN12" s="64"/>
      <c r="TGS12" s="218"/>
      <c r="TGT12" s="64"/>
      <c r="TGU12" s="64"/>
      <c r="THD12" s="64"/>
      <c r="THI12" s="218"/>
      <c r="THJ12" s="64"/>
      <c r="THK12" s="64"/>
      <c r="THT12" s="64"/>
      <c r="THY12" s="218"/>
      <c r="THZ12" s="64"/>
      <c r="TIA12" s="64"/>
      <c r="TIJ12" s="64"/>
      <c r="TIO12" s="218"/>
      <c r="TIP12" s="64"/>
      <c r="TIQ12" s="64"/>
      <c r="TIZ12" s="64"/>
      <c r="TJE12" s="218"/>
      <c r="TJF12" s="64"/>
      <c r="TJG12" s="64"/>
      <c r="TJP12" s="64"/>
      <c r="TJU12" s="218"/>
      <c r="TJV12" s="64"/>
      <c r="TJW12" s="64"/>
      <c r="TKF12" s="64"/>
      <c r="TKK12" s="218"/>
      <c r="TKL12" s="64"/>
      <c r="TKM12" s="64"/>
      <c r="TKV12" s="64"/>
      <c r="TLA12" s="218"/>
      <c r="TLB12" s="64"/>
      <c r="TLC12" s="64"/>
      <c r="TLL12" s="64"/>
      <c r="TLQ12" s="218"/>
      <c r="TLR12" s="64"/>
      <c r="TLS12" s="64"/>
      <c r="TMB12" s="64"/>
      <c r="TMG12" s="218"/>
      <c r="TMH12" s="64"/>
      <c r="TMI12" s="64"/>
      <c r="TMR12" s="64"/>
      <c r="TMW12" s="218"/>
      <c r="TMX12" s="64"/>
      <c r="TMY12" s="64"/>
      <c r="TNH12" s="64"/>
      <c r="TNM12" s="218"/>
      <c r="TNN12" s="64"/>
      <c r="TNO12" s="64"/>
      <c r="TNX12" s="64"/>
      <c r="TOC12" s="218"/>
      <c r="TOD12" s="64"/>
      <c r="TOE12" s="64"/>
      <c r="TON12" s="64"/>
      <c r="TOS12" s="218"/>
      <c r="TOT12" s="64"/>
      <c r="TOU12" s="64"/>
      <c r="TPD12" s="64"/>
      <c r="TPI12" s="218"/>
      <c r="TPJ12" s="64"/>
      <c r="TPK12" s="64"/>
      <c r="TPT12" s="64"/>
      <c r="TPY12" s="218"/>
      <c r="TPZ12" s="64"/>
      <c r="TQA12" s="64"/>
      <c r="TQJ12" s="64"/>
      <c r="TQO12" s="218"/>
      <c r="TQP12" s="64"/>
      <c r="TQQ12" s="64"/>
      <c r="TQZ12" s="64"/>
      <c r="TRE12" s="218"/>
      <c r="TRF12" s="64"/>
      <c r="TRG12" s="64"/>
      <c r="TRP12" s="64"/>
      <c r="TRU12" s="218"/>
      <c r="TRV12" s="64"/>
      <c r="TRW12" s="64"/>
      <c r="TSF12" s="64"/>
      <c r="TSK12" s="218"/>
      <c r="TSL12" s="64"/>
      <c r="TSM12" s="64"/>
      <c r="TSV12" s="64"/>
      <c r="TTA12" s="218"/>
      <c r="TTB12" s="64"/>
      <c r="TTC12" s="64"/>
      <c r="TTL12" s="64"/>
      <c r="TTQ12" s="218"/>
      <c r="TTR12" s="64"/>
      <c r="TTS12" s="64"/>
      <c r="TUB12" s="64"/>
      <c r="TUG12" s="218"/>
      <c r="TUH12" s="64"/>
      <c r="TUI12" s="64"/>
      <c r="TUR12" s="64"/>
      <c r="TUW12" s="218"/>
      <c r="TUX12" s="64"/>
      <c r="TUY12" s="64"/>
      <c r="TVH12" s="64"/>
      <c r="TVM12" s="218"/>
      <c r="TVN12" s="64"/>
      <c r="TVO12" s="64"/>
      <c r="TVX12" s="64"/>
      <c r="TWC12" s="218"/>
      <c r="TWD12" s="64"/>
      <c r="TWE12" s="64"/>
      <c r="TWN12" s="64"/>
      <c r="TWS12" s="218"/>
      <c r="TWT12" s="64"/>
      <c r="TWU12" s="64"/>
      <c r="TXD12" s="64"/>
      <c r="TXI12" s="218"/>
      <c r="TXJ12" s="64"/>
      <c r="TXK12" s="64"/>
      <c r="TXT12" s="64"/>
      <c r="TXY12" s="218"/>
      <c r="TXZ12" s="64"/>
      <c r="TYA12" s="64"/>
      <c r="TYJ12" s="64"/>
      <c r="TYO12" s="218"/>
      <c r="TYP12" s="64"/>
      <c r="TYQ12" s="64"/>
      <c r="TYZ12" s="64"/>
      <c r="TZE12" s="218"/>
      <c r="TZF12" s="64"/>
      <c r="TZG12" s="64"/>
      <c r="TZP12" s="64"/>
      <c r="TZU12" s="218"/>
      <c r="TZV12" s="64"/>
      <c r="TZW12" s="64"/>
      <c r="UAF12" s="64"/>
      <c r="UAK12" s="218"/>
      <c r="UAL12" s="64"/>
      <c r="UAM12" s="64"/>
      <c r="UAV12" s="64"/>
      <c r="UBA12" s="218"/>
      <c r="UBB12" s="64"/>
      <c r="UBC12" s="64"/>
      <c r="UBL12" s="64"/>
      <c r="UBQ12" s="218"/>
      <c r="UBR12" s="64"/>
      <c r="UBS12" s="64"/>
      <c r="UCB12" s="64"/>
      <c r="UCG12" s="218"/>
      <c r="UCH12" s="64"/>
      <c r="UCI12" s="64"/>
      <c r="UCR12" s="64"/>
      <c r="UCW12" s="218"/>
      <c r="UCX12" s="64"/>
      <c r="UCY12" s="64"/>
      <c r="UDH12" s="64"/>
      <c r="UDM12" s="218"/>
      <c r="UDN12" s="64"/>
      <c r="UDO12" s="64"/>
      <c r="UDX12" s="64"/>
      <c r="UEC12" s="218"/>
      <c r="UED12" s="64"/>
      <c r="UEE12" s="64"/>
      <c r="UEN12" s="64"/>
      <c r="UES12" s="218"/>
      <c r="UET12" s="64"/>
      <c r="UEU12" s="64"/>
      <c r="UFD12" s="64"/>
      <c r="UFI12" s="218"/>
      <c r="UFJ12" s="64"/>
      <c r="UFK12" s="64"/>
      <c r="UFT12" s="64"/>
      <c r="UFY12" s="218"/>
      <c r="UFZ12" s="64"/>
      <c r="UGA12" s="64"/>
      <c r="UGJ12" s="64"/>
      <c r="UGO12" s="218"/>
      <c r="UGP12" s="64"/>
      <c r="UGQ12" s="64"/>
      <c r="UGZ12" s="64"/>
      <c r="UHE12" s="218"/>
      <c r="UHF12" s="64"/>
      <c r="UHG12" s="64"/>
      <c r="UHP12" s="64"/>
      <c r="UHU12" s="218"/>
      <c r="UHV12" s="64"/>
      <c r="UHW12" s="64"/>
      <c r="UIF12" s="64"/>
      <c r="UIK12" s="218"/>
      <c r="UIL12" s="64"/>
      <c r="UIM12" s="64"/>
      <c r="UIV12" s="64"/>
      <c r="UJA12" s="218"/>
      <c r="UJB12" s="64"/>
      <c r="UJC12" s="64"/>
      <c r="UJL12" s="64"/>
      <c r="UJQ12" s="218"/>
      <c r="UJR12" s="64"/>
      <c r="UJS12" s="64"/>
      <c r="UKB12" s="64"/>
      <c r="UKG12" s="218"/>
      <c r="UKH12" s="64"/>
      <c r="UKI12" s="64"/>
      <c r="UKR12" s="64"/>
      <c r="UKW12" s="218"/>
      <c r="UKX12" s="64"/>
      <c r="UKY12" s="64"/>
      <c r="ULH12" s="64"/>
      <c r="ULM12" s="218"/>
      <c r="ULN12" s="64"/>
      <c r="ULO12" s="64"/>
      <c r="ULX12" s="64"/>
      <c r="UMC12" s="218"/>
      <c r="UMD12" s="64"/>
      <c r="UME12" s="64"/>
      <c r="UMN12" s="64"/>
      <c r="UMS12" s="218"/>
      <c r="UMT12" s="64"/>
      <c r="UMU12" s="64"/>
      <c r="UND12" s="64"/>
      <c r="UNI12" s="218"/>
      <c r="UNJ12" s="64"/>
      <c r="UNK12" s="64"/>
      <c r="UNT12" s="64"/>
      <c r="UNY12" s="218"/>
      <c r="UNZ12" s="64"/>
      <c r="UOA12" s="64"/>
      <c r="UOJ12" s="64"/>
      <c r="UOO12" s="218"/>
      <c r="UOP12" s="64"/>
      <c r="UOQ12" s="64"/>
      <c r="UOZ12" s="64"/>
      <c r="UPE12" s="218"/>
      <c r="UPF12" s="64"/>
      <c r="UPG12" s="64"/>
      <c r="UPP12" s="64"/>
      <c r="UPU12" s="218"/>
      <c r="UPV12" s="64"/>
      <c r="UPW12" s="64"/>
      <c r="UQF12" s="64"/>
      <c r="UQK12" s="218"/>
      <c r="UQL12" s="64"/>
      <c r="UQM12" s="64"/>
      <c r="UQV12" s="64"/>
      <c r="URA12" s="218"/>
      <c r="URB12" s="64"/>
      <c r="URC12" s="64"/>
      <c r="URL12" s="64"/>
      <c r="URQ12" s="218"/>
      <c r="URR12" s="64"/>
      <c r="URS12" s="64"/>
      <c r="USB12" s="64"/>
      <c r="USG12" s="218"/>
      <c r="USH12" s="64"/>
      <c r="USI12" s="64"/>
      <c r="USR12" s="64"/>
      <c r="USW12" s="218"/>
      <c r="USX12" s="64"/>
      <c r="USY12" s="64"/>
      <c r="UTH12" s="64"/>
      <c r="UTM12" s="218"/>
      <c r="UTN12" s="64"/>
      <c r="UTO12" s="64"/>
      <c r="UTX12" s="64"/>
      <c r="UUC12" s="218"/>
      <c r="UUD12" s="64"/>
      <c r="UUE12" s="64"/>
      <c r="UUN12" s="64"/>
      <c r="UUS12" s="218"/>
      <c r="UUT12" s="64"/>
      <c r="UUU12" s="64"/>
      <c r="UVD12" s="64"/>
      <c r="UVI12" s="218"/>
      <c r="UVJ12" s="64"/>
      <c r="UVK12" s="64"/>
      <c r="UVT12" s="64"/>
      <c r="UVY12" s="218"/>
      <c r="UVZ12" s="64"/>
      <c r="UWA12" s="64"/>
      <c r="UWJ12" s="64"/>
      <c r="UWO12" s="218"/>
      <c r="UWP12" s="64"/>
      <c r="UWQ12" s="64"/>
      <c r="UWZ12" s="64"/>
      <c r="UXE12" s="218"/>
      <c r="UXF12" s="64"/>
      <c r="UXG12" s="64"/>
      <c r="UXP12" s="64"/>
      <c r="UXU12" s="218"/>
      <c r="UXV12" s="64"/>
      <c r="UXW12" s="64"/>
      <c r="UYF12" s="64"/>
      <c r="UYK12" s="218"/>
      <c r="UYL12" s="64"/>
      <c r="UYM12" s="64"/>
      <c r="UYV12" s="64"/>
      <c r="UZA12" s="218"/>
      <c r="UZB12" s="64"/>
      <c r="UZC12" s="64"/>
      <c r="UZL12" s="64"/>
      <c r="UZQ12" s="218"/>
      <c r="UZR12" s="64"/>
      <c r="UZS12" s="64"/>
      <c r="VAB12" s="64"/>
      <c r="VAG12" s="218"/>
      <c r="VAH12" s="64"/>
      <c r="VAI12" s="64"/>
      <c r="VAR12" s="64"/>
      <c r="VAW12" s="218"/>
      <c r="VAX12" s="64"/>
      <c r="VAY12" s="64"/>
      <c r="VBH12" s="64"/>
      <c r="VBM12" s="218"/>
      <c r="VBN12" s="64"/>
      <c r="VBO12" s="64"/>
      <c r="VBX12" s="64"/>
      <c r="VCC12" s="218"/>
      <c r="VCD12" s="64"/>
      <c r="VCE12" s="64"/>
      <c r="VCN12" s="64"/>
      <c r="VCS12" s="218"/>
      <c r="VCT12" s="64"/>
      <c r="VCU12" s="64"/>
      <c r="VDD12" s="64"/>
      <c r="VDI12" s="218"/>
      <c r="VDJ12" s="64"/>
      <c r="VDK12" s="64"/>
      <c r="VDT12" s="64"/>
      <c r="VDY12" s="218"/>
      <c r="VDZ12" s="64"/>
      <c r="VEA12" s="64"/>
      <c r="VEJ12" s="64"/>
      <c r="VEO12" s="218"/>
      <c r="VEP12" s="64"/>
      <c r="VEQ12" s="64"/>
      <c r="VEZ12" s="64"/>
      <c r="VFE12" s="218"/>
      <c r="VFF12" s="64"/>
      <c r="VFG12" s="64"/>
      <c r="VFP12" s="64"/>
      <c r="VFU12" s="218"/>
      <c r="VFV12" s="64"/>
      <c r="VFW12" s="64"/>
      <c r="VGF12" s="64"/>
      <c r="VGK12" s="218"/>
      <c r="VGL12" s="64"/>
      <c r="VGM12" s="64"/>
      <c r="VGV12" s="64"/>
      <c r="VHA12" s="218"/>
      <c r="VHB12" s="64"/>
      <c r="VHC12" s="64"/>
      <c r="VHL12" s="64"/>
      <c r="VHQ12" s="218"/>
      <c r="VHR12" s="64"/>
      <c r="VHS12" s="64"/>
      <c r="VIB12" s="64"/>
      <c r="VIG12" s="218"/>
      <c r="VIH12" s="64"/>
      <c r="VII12" s="64"/>
      <c r="VIR12" s="64"/>
      <c r="VIW12" s="218"/>
      <c r="VIX12" s="64"/>
      <c r="VIY12" s="64"/>
      <c r="VJH12" s="64"/>
      <c r="VJM12" s="218"/>
      <c r="VJN12" s="64"/>
      <c r="VJO12" s="64"/>
      <c r="VJX12" s="64"/>
      <c r="VKC12" s="218"/>
      <c r="VKD12" s="64"/>
      <c r="VKE12" s="64"/>
      <c r="VKN12" s="64"/>
      <c r="VKS12" s="218"/>
      <c r="VKT12" s="64"/>
      <c r="VKU12" s="64"/>
      <c r="VLD12" s="64"/>
      <c r="VLI12" s="218"/>
      <c r="VLJ12" s="64"/>
      <c r="VLK12" s="64"/>
      <c r="VLT12" s="64"/>
      <c r="VLY12" s="218"/>
      <c r="VLZ12" s="64"/>
      <c r="VMA12" s="64"/>
      <c r="VMJ12" s="64"/>
      <c r="VMO12" s="218"/>
      <c r="VMP12" s="64"/>
      <c r="VMQ12" s="64"/>
      <c r="VMZ12" s="64"/>
      <c r="VNE12" s="218"/>
      <c r="VNF12" s="64"/>
      <c r="VNG12" s="64"/>
      <c r="VNP12" s="64"/>
      <c r="VNU12" s="218"/>
      <c r="VNV12" s="64"/>
      <c r="VNW12" s="64"/>
      <c r="VOF12" s="64"/>
      <c r="VOK12" s="218"/>
      <c r="VOL12" s="64"/>
      <c r="VOM12" s="64"/>
      <c r="VOV12" s="64"/>
      <c r="VPA12" s="218"/>
      <c r="VPB12" s="64"/>
      <c r="VPC12" s="64"/>
      <c r="VPL12" s="64"/>
      <c r="VPQ12" s="218"/>
      <c r="VPR12" s="64"/>
      <c r="VPS12" s="64"/>
      <c r="VQB12" s="64"/>
      <c r="VQG12" s="218"/>
      <c r="VQH12" s="64"/>
      <c r="VQI12" s="64"/>
      <c r="VQR12" s="64"/>
      <c r="VQW12" s="218"/>
      <c r="VQX12" s="64"/>
      <c r="VQY12" s="64"/>
      <c r="VRH12" s="64"/>
      <c r="VRM12" s="218"/>
      <c r="VRN12" s="64"/>
      <c r="VRO12" s="64"/>
      <c r="VRX12" s="64"/>
      <c r="VSC12" s="218"/>
      <c r="VSD12" s="64"/>
      <c r="VSE12" s="64"/>
      <c r="VSN12" s="64"/>
      <c r="VSS12" s="218"/>
      <c r="VST12" s="64"/>
      <c r="VSU12" s="64"/>
      <c r="VTD12" s="64"/>
      <c r="VTI12" s="218"/>
      <c r="VTJ12" s="64"/>
      <c r="VTK12" s="64"/>
      <c r="VTT12" s="64"/>
      <c r="VTY12" s="218"/>
      <c r="VTZ12" s="64"/>
      <c r="VUA12" s="64"/>
      <c r="VUJ12" s="64"/>
      <c r="VUO12" s="218"/>
      <c r="VUP12" s="64"/>
      <c r="VUQ12" s="64"/>
      <c r="VUZ12" s="64"/>
      <c r="VVE12" s="218"/>
      <c r="VVF12" s="64"/>
      <c r="VVG12" s="64"/>
      <c r="VVP12" s="64"/>
      <c r="VVU12" s="218"/>
      <c r="VVV12" s="64"/>
      <c r="VVW12" s="64"/>
      <c r="VWF12" s="64"/>
      <c r="VWK12" s="218"/>
      <c r="VWL12" s="64"/>
      <c r="VWM12" s="64"/>
      <c r="VWV12" s="64"/>
      <c r="VXA12" s="218"/>
      <c r="VXB12" s="64"/>
      <c r="VXC12" s="64"/>
      <c r="VXL12" s="64"/>
      <c r="VXQ12" s="218"/>
      <c r="VXR12" s="64"/>
      <c r="VXS12" s="64"/>
      <c r="VYB12" s="64"/>
      <c r="VYG12" s="218"/>
      <c r="VYH12" s="64"/>
      <c r="VYI12" s="64"/>
      <c r="VYR12" s="64"/>
      <c r="VYW12" s="218"/>
      <c r="VYX12" s="64"/>
      <c r="VYY12" s="64"/>
      <c r="VZH12" s="64"/>
      <c r="VZM12" s="218"/>
      <c r="VZN12" s="64"/>
      <c r="VZO12" s="64"/>
      <c r="VZX12" s="64"/>
      <c r="WAC12" s="218"/>
      <c r="WAD12" s="64"/>
      <c r="WAE12" s="64"/>
      <c r="WAN12" s="64"/>
      <c r="WAS12" s="218"/>
      <c r="WAT12" s="64"/>
      <c r="WAU12" s="64"/>
      <c r="WBD12" s="64"/>
      <c r="WBI12" s="218"/>
      <c r="WBJ12" s="64"/>
      <c r="WBK12" s="64"/>
      <c r="WBT12" s="64"/>
      <c r="WBY12" s="218"/>
      <c r="WBZ12" s="64"/>
      <c r="WCA12" s="64"/>
      <c r="WCJ12" s="64"/>
      <c r="WCO12" s="218"/>
      <c r="WCP12" s="64"/>
      <c r="WCQ12" s="64"/>
      <c r="WCZ12" s="64"/>
      <c r="WDE12" s="218"/>
      <c r="WDF12" s="64"/>
      <c r="WDG12" s="64"/>
      <c r="WDP12" s="64"/>
      <c r="WDU12" s="218"/>
      <c r="WDV12" s="64"/>
      <c r="WDW12" s="64"/>
      <c r="WEF12" s="64"/>
      <c r="WEK12" s="218"/>
      <c r="WEL12" s="64"/>
      <c r="WEM12" s="64"/>
      <c r="WEV12" s="64"/>
      <c r="WFA12" s="218"/>
      <c r="WFB12" s="64"/>
      <c r="WFC12" s="64"/>
      <c r="WFL12" s="64"/>
      <c r="WFQ12" s="218"/>
      <c r="WFR12" s="64"/>
      <c r="WFS12" s="64"/>
      <c r="WGB12" s="64"/>
      <c r="WGG12" s="218"/>
      <c r="WGH12" s="64"/>
      <c r="WGI12" s="64"/>
      <c r="WGR12" s="64"/>
      <c r="WGW12" s="218"/>
      <c r="WGX12" s="64"/>
      <c r="WGY12" s="64"/>
      <c r="WHH12" s="64"/>
      <c r="WHM12" s="218"/>
      <c r="WHN12" s="64"/>
      <c r="WHO12" s="64"/>
      <c r="WHX12" s="64"/>
      <c r="WIC12" s="218"/>
      <c r="WID12" s="64"/>
      <c r="WIE12" s="64"/>
      <c r="WIN12" s="64"/>
      <c r="WIS12" s="218"/>
      <c r="WIT12" s="64"/>
      <c r="WIU12" s="64"/>
      <c r="WJD12" s="64"/>
      <c r="WJI12" s="218"/>
      <c r="WJJ12" s="64"/>
      <c r="WJK12" s="64"/>
      <c r="WJT12" s="64"/>
      <c r="WJY12" s="218"/>
      <c r="WJZ12" s="64"/>
      <c r="WKA12" s="64"/>
      <c r="WKJ12" s="64"/>
      <c r="WKO12" s="218"/>
      <c r="WKP12" s="64"/>
      <c r="WKQ12" s="64"/>
      <c r="WKZ12" s="64"/>
      <c r="WLE12" s="218"/>
      <c r="WLF12" s="64"/>
      <c r="WLG12" s="64"/>
      <c r="WLP12" s="64"/>
      <c r="WLU12" s="218"/>
      <c r="WLV12" s="64"/>
      <c r="WLW12" s="64"/>
      <c r="WMF12" s="64"/>
      <c r="WMK12" s="218"/>
      <c r="WML12" s="64"/>
      <c r="WMM12" s="64"/>
      <c r="WMV12" s="64"/>
      <c r="WNA12" s="218"/>
      <c r="WNB12" s="64"/>
      <c r="WNC12" s="64"/>
      <c r="WNL12" s="64"/>
      <c r="WNQ12" s="218"/>
      <c r="WNR12" s="64"/>
      <c r="WNS12" s="64"/>
      <c r="WOB12" s="64"/>
      <c r="WOG12" s="218"/>
      <c r="WOH12" s="64"/>
      <c r="WOI12" s="64"/>
      <c r="WOR12" s="64"/>
      <c r="WOW12" s="218"/>
      <c r="WOX12" s="64"/>
      <c r="WOY12" s="64"/>
      <c r="WPH12" s="64"/>
      <c r="WPM12" s="218"/>
      <c r="WPN12" s="64"/>
      <c r="WPO12" s="64"/>
      <c r="WPX12" s="64"/>
      <c r="WQC12" s="218"/>
      <c r="WQD12" s="64"/>
      <c r="WQE12" s="64"/>
      <c r="WQN12" s="64"/>
      <c r="WQS12" s="218"/>
      <c r="WQT12" s="64"/>
      <c r="WQU12" s="64"/>
      <c r="WRD12" s="64"/>
      <c r="WRI12" s="218"/>
      <c r="WRJ12" s="64"/>
      <c r="WRK12" s="64"/>
      <c r="WRT12" s="64"/>
      <c r="WRY12" s="218"/>
      <c r="WRZ12" s="64"/>
      <c r="WSA12" s="64"/>
      <c r="WSJ12" s="64"/>
      <c r="WSO12" s="218"/>
      <c r="WSP12" s="64"/>
      <c r="WSQ12" s="64"/>
      <c r="WSZ12" s="64"/>
      <c r="WTE12" s="218"/>
      <c r="WTF12" s="64"/>
      <c r="WTG12" s="64"/>
      <c r="WTP12" s="64"/>
      <c r="WTU12" s="218"/>
      <c r="WTV12" s="64"/>
      <c r="WTW12" s="64"/>
      <c r="WUF12" s="64"/>
      <c r="WUK12" s="218"/>
      <c r="WUL12" s="64"/>
      <c r="WUM12" s="64"/>
      <c r="WUV12" s="64"/>
      <c r="WVA12" s="218"/>
      <c r="WVB12" s="64"/>
      <c r="WVC12" s="64"/>
      <c r="WVL12" s="64"/>
      <c r="WVQ12" s="218"/>
      <c r="WVR12" s="64"/>
      <c r="WVS12" s="64"/>
      <c r="WWB12" s="64"/>
      <c r="WWG12" s="218"/>
      <c r="WWH12" s="64"/>
      <c r="WWI12" s="64"/>
      <c r="WWR12" s="64"/>
      <c r="WWW12" s="218"/>
      <c r="WWX12" s="64"/>
      <c r="WWY12" s="64"/>
      <c r="WXH12" s="64"/>
      <c r="WXM12" s="218"/>
      <c r="WXN12" s="64"/>
      <c r="WXO12" s="64"/>
      <c r="WXX12" s="64"/>
      <c r="WYC12" s="218"/>
      <c r="WYD12" s="64"/>
      <c r="WYE12" s="64"/>
      <c r="WYN12" s="64"/>
      <c r="WYS12" s="218"/>
      <c r="WYT12" s="64"/>
      <c r="WYU12" s="64"/>
      <c r="WZD12" s="64"/>
      <c r="WZI12" s="218"/>
      <c r="WZJ12" s="64"/>
      <c r="WZK12" s="64"/>
      <c r="WZT12" s="64"/>
      <c r="WZY12" s="218"/>
      <c r="WZZ12" s="64"/>
      <c r="XAA12" s="64"/>
      <c r="XAJ12" s="64"/>
      <c r="XAO12" s="218"/>
      <c r="XAP12" s="64"/>
      <c r="XAQ12" s="64"/>
      <c r="XAZ12" s="64"/>
      <c r="XBE12" s="218"/>
      <c r="XBF12" s="64"/>
      <c r="XBG12" s="64"/>
      <c r="XBP12" s="64"/>
      <c r="XBU12" s="218"/>
      <c r="XBV12" s="64"/>
      <c r="XBW12" s="64"/>
      <c r="XCF12" s="64"/>
      <c r="XCK12" s="218"/>
      <c r="XCL12" s="64"/>
      <c r="XCM12" s="64"/>
      <c r="XCV12" s="64"/>
      <c r="XDA12" s="218"/>
      <c r="XDB12" s="64"/>
      <c r="XDC12" s="64"/>
      <c r="XDL12" s="64"/>
      <c r="XDQ12" s="218"/>
      <c r="XDR12" s="64"/>
      <c r="XDS12" s="64"/>
      <c r="XEB12" s="64"/>
      <c r="XEG12" s="218"/>
      <c r="XEH12" s="64"/>
      <c r="XEI12" s="64"/>
      <c r="XER12" s="64"/>
    </row>
    <row r="13" spans="1:1019 1028:2043 2052:3067 3076:4091 4100:5115 5124:6139 6148:7163 7172:8187 8196:9211 9220:10235 10244:11259 11268:12283 12292:13307 13316:14331 14340:15355 15364:16372" ht="15.75" x14ac:dyDescent="0.2">
      <c r="A13" s="218"/>
      <c r="B13" s="67" t="s">
        <v>1080</v>
      </c>
      <c r="C13" s="68">
        <v>0</v>
      </c>
      <c r="D13" s="68">
        <v>0</v>
      </c>
      <c r="E13" s="69">
        <v>111.37594042000001</v>
      </c>
      <c r="F13" s="70" t="s">
        <v>373</v>
      </c>
      <c r="G13" s="71">
        <v>0.95</v>
      </c>
      <c r="H13" s="72">
        <v>0.54</v>
      </c>
      <c r="I13" s="63"/>
      <c r="J13" s="63"/>
      <c r="K13" s="64"/>
      <c r="T13" s="64"/>
      <c r="Y13" s="218"/>
      <c r="Z13" s="64"/>
      <c r="AA13" s="64"/>
      <c r="AJ13" s="64"/>
      <c r="AO13" s="218"/>
      <c r="AP13" s="64"/>
      <c r="AQ13" s="64"/>
      <c r="AZ13" s="64"/>
      <c r="BE13" s="218"/>
      <c r="BF13" s="64"/>
      <c r="BG13" s="64"/>
      <c r="BP13" s="64"/>
      <c r="BU13" s="218"/>
      <c r="BV13" s="64"/>
      <c r="BW13" s="64"/>
      <c r="CF13" s="64"/>
      <c r="CK13" s="218"/>
      <c r="CL13" s="64"/>
      <c r="CM13" s="64"/>
      <c r="CV13" s="64"/>
      <c r="DA13" s="218"/>
      <c r="DB13" s="64"/>
      <c r="DC13" s="64"/>
      <c r="DL13" s="64"/>
      <c r="DQ13" s="218"/>
      <c r="DR13" s="64"/>
      <c r="DS13" s="64"/>
      <c r="EB13" s="64"/>
      <c r="EG13" s="218"/>
      <c r="EH13" s="64"/>
      <c r="EI13" s="64"/>
      <c r="ER13" s="64"/>
      <c r="EW13" s="218"/>
      <c r="EX13" s="64"/>
      <c r="EY13" s="64"/>
      <c r="FH13" s="64"/>
      <c r="FM13" s="218"/>
      <c r="FN13" s="64"/>
      <c r="FO13" s="64"/>
      <c r="FX13" s="64"/>
      <c r="GC13" s="218"/>
      <c r="GD13" s="64"/>
      <c r="GE13" s="64"/>
      <c r="GN13" s="64"/>
      <c r="GS13" s="218"/>
      <c r="GT13" s="64"/>
      <c r="GU13" s="64"/>
      <c r="HD13" s="64"/>
      <c r="HI13" s="218"/>
      <c r="HJ13" s="64"/>
      <c r="HK13" s="64"/>
      <c r="HT13" s="64"/>
      <c r="HY13" s="218"/>
      <c r="HZ13" s="64"/>
      <c r="IA13" s="64"/>
      <c r="IJ13" s="64"/>
      <c r="IO13" s="218"/>
      <c r="IP13" s="64"/>
      <c r="IQ13" s="64"/>
      <c r="IZ13" s="64"/>
      <c r="JE13" s="218"/>
      <c r="JF13" s="64"/>
      <c r="JG13" s="64"/>
      <c r="JP13" s="64"/>
      <c r="JU13" s="218"/>
      <c r="JV13" s="64"/>
      <c r="JW13" s="64"/>
      <c r="KF13" s="64"/>
      <c r="KK13" s="218"/>
      <c r="KL13" s="64"/>
      <c r="KM13" s="64"/>
      <c r="KV13" s="64"/>
      <c r="LA13" s="218"/>
      <c r="LB13" s="64"/>
      <c r="LC13" s="64"/>
      <c r="LL13" s="64"/>
      <c r="LQ13" s="218"/>
      <c r="LR13" s="64"/>
      <c r="LS13" s="64"/>
      <c r="MB13" s="64"/>
      <c r="MG13" s="218"/>
      <c r="MH13" s="64"/>
      <c r="MI13" s="64"/>
      <c r="MR13" s="64"/>
      <c r="MW13" s="218"/>
      <c r="MX13" s="64"/>
      <c r="MY13" s="64"/>
      <c r="NH13" s="64"/>
      <c r="NM13" s="218"/>
      <c r="NN13" s="64"/>
      <c r="NO13" s="64"/>
      <c r="NX13" s="64"/>
      <c r="OC13" s="218"/>
      <c r="OD13" s="64"/>
      <c r="OE13" s="64"/>
      <c r="ON13" s="64"/>
      <c r="OS13" s="218"/>
      <c r="OT13" s="64"/>
      <c r="OU13" s="64"/>
      <c r="PD13" s="64"/>
      <c r="PI13" s="218"/>
      <c r="PJ13" s="64"/>
      <c r="PK13" s="64"/>
      <c r="PT13" s="64"/>
      <c r="PY13" s="218"/>
      <c r="PZ13" s="64"/>
      <c r="QA13" s="64"/>
      <c r="QJ13" s="64"/>
      <c r="QO13" s="218"/>
      <c r="QP13" s="64"/>
      <c r="QQ13" s="64"/>
      <c r="QZ13" s="64"/>
      <c r="RE13" s="218"/>
      <c r="RF13" s="64"/>
      <c r="RG13" s="64"/>
      <c r="RP13" s="64"/>
      <c r="RU13" s="218"/>
      <c r="RV13" s="64"/>
      <c r="RW13" s="64"/>
      <c r="SF13" s="64"/>
      <c r="SK13" s="218"/>
      <c r="SL13" s="64"/>
      <c r="SM13" s="64"/>
      <c r="SV13" s="64"/>
      <c r="TA13" s="218"/>
      <c r="TB13" s="64"/>
      <c r="TC13" s="64"/>
      <c r="TL13" s="64"/>
      <c r="TQ13" s="218"/>
      <c r="TR13" s="64"/>
      <c r="TS13" s="64"/>
      <c r="UB13" s="64"/>
      <c r="UG13" s="218"/>
      <c r="UH13" s="64"/>
      <c r="UI13" s="64"/>
      <c r="UR13" s="64"/>
      <c r="UW13" s="218"/>
      <c r="UX13" s="64"/>
      <c r="UY13" s="64"/>
      <c r="VH13" s="64"/>
      <c r="VM13" s="218"/>
      <c r="VN13" s="64"/>
      <c r="VO13" s="64"/>
      <c r="VX13" s="64"/>
      <c r="WC13" s="218"/>
      <c r="WD13" s="64"/>
      <c r="WE13" s="64"/>
      <c r="WN13" s="64"/>
      <c r="WS13" s="218"/>
      <c r="WT13" s="64"/>
      <c r="WU13" s="64"/>
      <c r="XD13" s="64"/>
      <c r="XI13" s="218"/>
      <c r="XJ13" s="64"/>
      <c r="XK13" s="64"/>
      <c r="XT13" s="64"/>
      <c r="XY13" s="218"/>
      <c r="XZ13" s="64"/>
      <c r="YA13" s="64"/>
      <c r="YJ13" s="64"/>
      <c r="YO13" s="218"/>
      <c r="YP13" s="64"/>
      <c r="YQ13" s="64"/>
      <c r="YZ13" s="64"/>
      <c r="ZE13" s="218"/>
      <c r="ZF13" s="64"/>
      <c r="ZG13" s="64"/>
      <c r="ZP13" s="64"/>
      <c r="ZU13" s="218"/>
      <c r="ZV13" s="64"/>
      <c r="ZW13" s="64"/>
      <c r="AAF13" s="64"/>
      <c r="AAK13" s="218"/>
      <c r="AAL13" s="64"/>
      <c r="AAM13" s="64"/>
      <c r="AAV13" s="64"/>
      <c r="ABA13" s="218"/>
      <c r="ABB13" s="64"/>
      <c r="ABC13" s="64"/>
      <c r="ABL13" s="64"/>
      <c r="ABQ13" s="218"/>
      <c r="ABR13" s="64"/>
      <c r="ABS13" s="64"/>
      <c r="ACB13" s="64"/>
      <c r="ACG13" s="218"/>
      <c r="ACH13" s="64"/>
      <c r="ACI13" s="64"/>
      <c r="ACR13" s="64"/>
      <c r="ACW13" s="218"/>
      <c r="ACX13" s="64"/>
      <c r="ACY13" s="64"/>
      <c r="ADH13" s="64"/>
      <c r="ADM13" s="218"/>
      <c r="ADN13" s="64"/>
      <c r="ADO13" s="64"/>
      <c r="ADX13" s="64"/>
      <c r="AEC13" s="218"/>
      <c r="AED13" s="64"/>
      <c r="AEE13" s="64"/>
      <c r="AEN13" s="64"/>
      <c r="AES13" s="218"/>
      <c r="AET13" s="64"/>
      <c r="AEU13" s="64"/>
      <c r="AFD13" s="64"/>
      <c r="AFI13" s="218"/>
      <c r="AFJ13" s="64"/>
      <c r="AFK13" s="64"/>
      <c r="AFT13" s="64"/>
      <c r="AFY13" s="218"/>
      <c r="AFZ13" s="64"/>
      <c r="AGA13" s="64"/>
      <c r="AGJ13" s="64"/>
      <c r="AGO13" s="218"/>
      <c r="AGP13" s="64"/>
      <c r="AGQ13" s="64"/>
      <c r="AGZ13" s="64"/>
      <c r="AHE13" s="218"/>
      <c r="AHF13" s="64"/>
      <c r="AHG13" s="64"/>
      <c r="AHP13" s="64"/>
      <c r="AHU13" s="218"/>
      <c r="AHV13" s="64"/>
      <c r="AHW13" s="64"/>
      <c r="AIF13" s="64"/>
      <c r="AIK13" s="218"/>
      <c r="AIL13" s="64"/>
      <c r="AIM13" s="64"/>
      <c r="AIV13" s="64"/>
      <c r="AJA13" s="218"/>
      <c r="AJB13" s="64"/>
      <c r="AJC13" s="64"/>
      <c r="AJL13" s="64"/>
      <c r="AJQ13" s="218"/>
      <c r="AJR13" s="64"/>
      <c r="AJS13" s="64"/>
      <c r="AKB13" s="64"/>
      <c r="AKG13" s="218"/>
      <c r="AKH13" s="64"/>
      <c r="AKI13" s="64"/>
      <c r="AKR13" s="64"/>
      <c r="AKW13" s="218"/>
      <c r="AKX13" s="64"/>
      <c r="AKY13" s="64"/>
      <c r="ALH13" s="64"/>
      <c r="ALM13" s="218"/>
      <c r="ALN13" s="64"/>
      <c r="ALO13" s="64"/>
      <c r="ALX13" s="64"/>
      <c r="AMC13" s="218"/>
      <c r="AMD13" s="64"/>
      <c r="AME13" s="64"/>
      <c r="AMN13" s="64"/>
      <c r="AMS13" s="218"/>
      <c r="AMT13" s="64"/>
      <c r="AMU13" s="64"/>
      <c r="AND13" s="64"/>
      <c r="ANI13" s="218"/>
      <c r="ANJ13" s="64"/>
      <c r="ANK13" s="64"/>
      <c r="ANT13" s="64"/>
      <c r="ANY13" s="218"/>
      <c r="ANZ13" s="64"/>
      <c r="AOA13" s="64"/>
      <c r="AOJ13" s="64"/>
      <c r="AOO13" s="218"/>
      <c r="AOP13" s="64"/>
      <c r="AOQ13" s="64"/>
      <c r="AOZ13" s="64"/>
      <c r="APE13" s="218"/>
      <c r="APF13" s="64"/>
      <c r="APG13" s="64"/>
      <c r="APP13" s="64"/>
      <c r="APU13" s="218"/>
      <c r="APV13" s="64"/>
      <c r="APW13" s="64"/>
      <c r="AQF13" s="64"/>
      <c r="AQK13" s="218"/>
      <c r="AQL13" s="64"/>
      <c r="AQM13" s="64"/>
      <c r="AQV13" s="64"/>
      <c r="ARA13" s="218"/>
      <c r="ARB13" s="64"/>
      <c r="ARC13" s="64"/>
      <c r="ARL13" s="64"/>
      <c r="ARQ13" s="218"/>
      <c r="ARR13" s="64"/>
      <c r="ARS13" s="64"/>
      <c r="ASB13" s="64"/>
      <c r="ASG13" s="218"/>
      <c r="ASH13" s="64"/>
      <c r="ASI13" s="64"/>
      <c r="ASR13" s="64"/>
      <c r="ASW13" s="218"/>
      <c r="ASX13" s="64"/>
      <c r="ASY13" s="64"/>
      <c r="ATH13" s="64"/>
      <c r="ATM13" s="218"/>
      <c r="ATN13" s="64"/>
      <c r="ATO13" s="64"/>
      <c r="ATX13" s="64"/>
      <c r="AUC13" s="218"/>
      <c r="AUD13" s="64"/>
      <c r="AUE13" s="64"/>
      <c r="AUN13" s="64"/>
      <c r="AUS13" s="218"/>
      <c r="AUT13" s="64"/>
      <c r="AUU13" s="64"/>
      <c r="AVD13" s="64"/>
      <c r="AVI13" s="218"/>
      <c r="AVJ13" s="64"/>
      <c r="AVK13" s="64"/>
      <c r="AVT13" s="64"/>
      <c r="AVY13" s="218"/>
      <c r="AVZ13" s="64"/>
      <c r="AWA13" s="64"/>
      <c r="AWJ13" s="64"/>
      <c r="AWO13" s="218"/>
      <c r="AWP13" s="64"/>
      <c r="AWQ13" s="64"/>
      <c r="AWZ13" s="64"/>
      <c r="AXE13" s="218"/>
      <c r="AXF13" s="64"/>
      <c r="AXG13" s="64"/>
      <c r="AXP13" s="64"/>
      <c r="AXU13" s="218"/>
      <c r="AXV13" s="64"/>
      <c r="AXW13" s="64"/>
      <c r="AYF13" s="64"/>
      <c r="AYK13" s="218"/>
      <c r="AYL13" s="64"/>
      <c r="AYM13" s="64"/>
      <c r="AYV13" s="64"/>
      <c r="AZA13" s="218"/>
      <c r="AZB13" s="64"/>
      <c r="AZC13" s="64"/>
      <c r="AZL13" s="64"/>
      <c r="AZQ13" s="218"/>
      <c r="AZR13" s="64"/>
      <c r="AZS13" s="64"/>
      <c r="BAB13" s="64"/>
      <c r="BAG13" s="218"/>
      <c r="BAH13" s="64"/>
      <c r="BAI13" s="64"/>
      <c r="BAR13" s="64"/>
      <c r="BAW13" s="218"/>
      <c r="BAX13" s="64"/>
      <c r="BAY13" s="64"/>
      <c r="BBH13" s="64"/>
      <c r="BBM13" s="218"/>
      <c r="BBN13" s="64"/>
      <c r="BBO13" s="64"/>
      <c r="BBX13" s="64"/>
      <c r="BCC13" s="218"/>
      <c r="BCD13" s="64"/>
      <c r="BCE13" s="64"/>
      <c r="BCN13" s="64"/>
      <c r="BCS13" s="218"/>
      <c r="BCT13" s="64"/>
      <c r="BCU13" s="64"/>
      <c r="BDD13" s="64"/>
      <c r="BDI13" s="218"/>
      <c r="BDJ13" s="64"/>
      <c r="BDK13" s="64"/>
      <c r="BDT13" s="64"/>
      <c r="BDY13" s="218"/>
      <c r="BDZ13" s="64"/>
      <c r="BEA13" s="64"/>
      <c r="BEJ13" s="64"/>
      <c r="BEO13" s="218"/>
      <c r="BEP13" s="64"/>
      <c r="BEQ13" s="64"/>
      <c r="BEZ13" s="64"/>
      <c r="BFE13" s="218"/>
      <c r="BFF13" s="64"/>
      <c r="BFG13" s="64"/>
      <c r="BFP13" s="64"/>
      <c r="BFU13" s="218"/>
      <c r="BFV13" s="64"/>
      <c r="BFW13" s="64"/>
      <c r="BGF13" s="64"/>
      <c r="BGK13" s="218"/>
      <c r="BGL13" s="64"/>
      <c r="BGM13" s="64"/>
      <c r="BGV13" s="64"/>
      <c r="BHA13" s="218"/>
      <c r="BHB13" s="64"/>
      <c r="BHC13" s="64"/>
      <c r="BHL13" s="64"/>
      <c r="BHQ13" s="218"/>
      <c r="BHR13" s="64"/>
      <c r="BHS13" s="64"/>
      <c r="BIB13" s="64"/>
      <c r="BIG13" s="218"/>
      <c r="BIH13" s="64"/>
      <c r="BII13" s="64"/>
      <c r="BIR13" s="64"/>
      <c r="BIW13" s="218"/>
      <c r="BIX13" s="64"/>
      <c r="BIY13" s="64"/>
      <c r="BJH13" s="64"/>
      <c r="BJM13" s="218"/>
      <c r="BJN13" s="64"/>
      <c r="BJO13" s="64"/>
      <c r="BJX13" s="64"/>
      <c r="BKC13" s="218"/>
      <c r="BKD13" s="64"/>
      <c r="BKE13" s="64"/>
      <c r="BKN13" s="64"/>
      <c r="BKS13" s="218"/>
      <c r="BKT13" s="64"/>
      <c r="BKU13" s="64"/>
      <c r="BLD13" s="64"/>
      <c r="BLI13" s="218"/>
      <c r="BLJ13" s="64"/>
      <c r="BLK13" s="64"/>
      <c r="BLT13" s="64"/>
      <c r="BLY13" s="218"/>
      <c r="BLZ13" s="64"/>
      <c r="BMA13" s="64"/>
      <c r="BMJ13" s="64"/>
      <c r="BMO13" s="218"/>
      <c r="BMP13" s="64"/>
      <c r="BMQ13" s="64"/>
      <c r="BMZ13" s="64"/>
      <c r="BNE13" s="218"/>
      <c r="BNF13" s="64"/>
      <c r="BNG13" s="64"/>
      <c r="BNP13" s="64"/>
      <c r="BNU13" s="218"/>
      <c r="BNV13" s="64"/>
      <c r="BNW13" s="64"/>
      <c r="BOF13" s="64"/>
      <c r="BOK13" s="218"/>
      <c r="BOL13" s="64"/>
      <c r="BOM13" s="64"/>
      <c r="BOV13" s="64"/>
      <c r="BPA13" s="218"/>
      <c r="BPB13" s="64"/>
      <c r="BPC13" s="64"/>
      <c r="BPL13" s="64"/>
      <c r="BPQ13" s="218"/>
      <c r="BPR13" s="64"/>
      <c r="BPS13" s="64"/>
      <c r="BQB13" s="64"/>
      <c r="BQG13" s="218"/>
      <c r="BQH13" s="64"/>
      <c r="BQI13" s="64"/>
      <c r="BQR13" s="64"/>
      <c r="BQW13" s="218"/>
      <c r="BQX13" s="64"/>
      <c r="BQY13" s="64"/>
      <c r="BRH13" s="64"/>
      <c r="BRM13" s="218"/>
      <c r="BRN13" s="64"/>
      <c r="BRO13" s="64"/>
      <c r="BRX13" s="64"/>
      <c r="BSC13" s="218"/>
      <c r="BSD13" s="64"/>
      <c r="BSE13" s="64"/>
      <c r="BSN13" s="64"/>
      <c r="BSS13" s="218"/>
      <c r="BST13" s="64"/>
      <c r="BSU13" s="64"/>
      <c r="BTD13" s="64"/>
      <c r="BTI13" s="218"/>
      <c r="BTJ13" s="64"/>
      <c r="BTK13" s="64"/>
      <c r="BTT13" s="64"/>
      <c r="BTY13" s="218"/>
      <c r="BTZ13" s="64"/>
      <c r="BUA13" s="64"/>
      <c r="BUJ13" s="64"/>
      <c r="BUO13" s="218"/>
      <c r="BUP13" s="64"/>
      <c r="BUQ13" s="64"/>
      <c r="BUZ13" s="64"/>
      <c r="BVE13" s="218"/>
      <c r="BVF13" s="64"/>
      <c r="BVG13" s="64"/>
      <c r="BVP13" s="64"/>
      <c r="BVU13" s="218"/>
      <c r="BVV13" s="64"/>
      <c r="BVW13" s="64"/>
      <c r="BWF13" s="64"/>
      <c r="BWK13" s="218"/>
      <c r="BWL13" s="64"/>
      <c r="BWM13" s="64"/>
      <c r="BWV13" s="64"/>
      <c r="BXA13" s="218"/>
      <c r="BXB13" s="64"/>
      <c r="BXC13" s="64"/>
      <c r="BXL13" s="64"/>
      <c r="BXQ13" s="218"/>
      <c r="BXR13" s="64"/>
      <c r="BXS13" s="64"/>
      <c r="BYB13" s="64"/>
      <c r="BYG13" s="218"/>
      <c r="BYH13" s="64"/>
      <c r="BYI13" s="64"/>
      <c r="BYR13" s="64"/>
      <c r="BYW13" s="218"/>
      <c r="BYX13" s="64"/>
      <c r="BYY13" s="64"/>
      <c r="BZH13" s="64"/>
      <c r="BZM13" s="218"/>
      <c r="BZN13" s="64"/>
      <c r="BZO13" s="64"/>
      <c r="BZX13" s="64"/>
      <c r="CAC13" s="218"/>
      <c r="CAD13" s="64"/>
      <c r="CAE13" s="64"/>
      <c r="CAN13" s="64"/>
      <c r="CAS13" s="218"/>
      <c r="CAT13" s="64"/>
      <c r="CAU13" s="64"/>
      <c r="CBD13" s="64"/>
      <c r="CBI13" s="218"/>
      <c r="CBJ13" s="64"/>
      <c r="CBK13" s="64"/>
      <c r="CBT13" s="64"/>
      <c r="CBY13" s="218"/>
      <c r="CBZ13" s="64"/>
      <c r="CCA13" s="64"/>
      <c r="CCJ13" s="64"/>
      <c r="CCO13" s="218"/>
      <c r="CCP13" s="64"/>
      <c r="CCQ13" s="64"/>
      <c r="CCZ13" s="64"/>
      <c r="CDE13" s="218"/>
      <c r="CDF13" s="64"/>
      <c r="CDG13" s="64"/>
      <c r="CDP13" s="64"/>
      <c r="CDU13" s="218"/>
      <c r="CDV13" s="64"/>
      <c r="CDW13" s="64"/>
      <c r="CEF13" s="64"/>
      <c r="CEK13" s="218"/>
      <c r="CEL13" s="64"/>
      <c r="CEM13" s="64"/>
      <c r="CEV13" s="64"/>
      <c r="CFA13" s="218"/>
      <c r="CFB13" s="64"/>
      <c r="CFC13" s="64"/>
      <c r="CFL13" s="64"/>
      <c r="CFQ13" s="218"/>
      <c r="CFR13" s="64"/>
      <c r="CFS13" s="64"/>
      <c r="CGB13" s="64"/>
      <c r="CGG13" s="218"/>
      <c r="CGH13" s="64"/>
      <c r="CGI13" s="64"/>
      <c r="CGR13" s="64"/>
      <c r="CGW13" s="218"/>
      <c r="CGX13" s="64"/>
      <c r="CGY13" s="64"/>
      <c r="CHH13" s="64"/>
      <c r="CHM13" s="218"/>
      <c r="CHN13" s="64"/>
      <c r="CHO13" s="64"/>
      <c r="CHX13" s="64"/>
      <c r="CIC13" s="218"/>
      <c r="CID13" s="64"/>
      <c r="CIE13" s="64"/>
      <c r="CIN13" s="64"/>
      <c r="CIS13" s="218"/>
      <c r="CIT13" s="64"/>
      <c r="CIU13" s="64"/>
      <c r="CJD13" s="64"/>
      <c r="CJI13" s="218"/>
      <c r="CJJ13" s="64"/>
      <c r="CJK13" s="64"/>
      <c r="CJT13" s="64"/>
      <c r="CJY13" s="218"/>
      <c r="CJZ13" s="64"/>
      <c r="CKA13" s="64"/>
      <c r="CKJ13" s="64"/>
      <c r="CKO13" s="218"/>
      <c r="CKP13" s="64"/>
      <c r="CKQ13" s="64"/>
      <c r="CKZ13" s="64"/>
      <c r="CLE13" s="218"/>
      <c r="CLF13" s="64"/>
      <c r="CLG13" s="64"/>
      <c r="CLP13" s="64"/>
      <c r="CLU13" s="218"/>
      <c r="CLV13" s="64"/>
      <c r="CLW13" s="64"/>
      <c r="CMF13" s="64"/>
      <c r="CMK13" s="218"/>
      <c r="CML13" s="64"/>
      <c r="CMM13" s="64"/>
      <c r="CMV13" s="64"/>
      <c r="CNA13" s="218"/>
      <c r="CNB13" s="64"/>
      <c r="CNC13" s="64"/>
      <c r="CNL13" s="64"/>
      <c r="CNQ13" s="218"/>
      <c r="CNR13" s="64"/>
      <c r="CNS13" s="64"/>
      <c r="COB13" s="64"/>
      <c r="COG13" s="218"/>
      <c r="COH13" s="64"/>
      <c r="COI13" s="64"/>
      <c r="COR13" s="64"/>
      <c r="COW13" s="218"/>
      <c r="COX13" s="64"/>
      <c r="COY13" s="64"/>
      <c r="CPH13" s="64"/>
      <c r="CPM13" s="218"/>
      <c r="CPN13" s="64"/>
      <c r="CPO13" s="64"/>
      <c r="CPX13" s="64"/>
      <c r="CQC13" s="218"/>
      <c r="CQD13" s="64"/>
      <c r="CQE13" s="64"/>
      <c r="CQN13" s="64"/>
      <c r="CQS13" s="218"/>
      <c r="CQT13" s="64"/>
      <c r="CQU13" s="64"/>
      <c r="CRD13" s="64"/>
      <c r="CRI13" s="218"/>
      <c r="CRJ13" s="64"/>
      <c r="CRK13" s="64"/>
      <c r="CRT13" s="64"/>
      <c r="CRY13" s="218"/>
      <c r="CRZ13" s="64"/>
      <c r="CSA13" s="64"/>
      <c r="CSJ13" s="64"/>
      <c r="CSO13" s="218"/>
      <c r="CSP13" s="64"/>
      <c r="CSQ13" s="64"/>
      <c r="CSZ13" s="64"/>
      <c r="CTE13" s="218"/>
      <c r="CTF13" s="64"/>
      <c r="CTG13" s="64"/>
      <c r="CTP13" s="64"/>
      <c r="CTU13" s="218"/>
      <c r="CTV13" s="64"/>
      <c r="CTW13" s="64"/>
      <c r="CUF13" s="64"/>
      <c r="CUK13" s="218"/>
      <c r="CUL13" s="64"/>
      <c r="CUM13" s="64"/>
      <c r="CUV13" s="64"/>
      <c r="CVA13" s="218"/>
      <c r="CVB13" s="64"/>
      <c r="CVC13" s="64"/>
      <c r="CVL13" s="64"/>
      <c r="CVQ13" s="218"/>
      <c r="CVR13" s="64"/>
      <c r="CVS13" s="64"/>
      <c r="CWB13" s="64"/>
      <c r="CWG13" s="218"/>
      <c r="CWH13" s="64"/>
      <c r="CWI13" s="64"/>
      <c r="CWR13" s="64"/>
      <c r="CWW13" s="218"/>
      <c r="CWX13" s="64"/>
      <c r="CWY13" s="64"/>
      <c r="CXH13" s="64"/>
      <c r="CXM13" s="218"/>
      <c r="CXN13" s="64"/>
      <c r="CXO13" s="64"/>
      <c r="CXX13" s="64"/>
      <c r="CYC13" s="218"/>
      <c r="CYD13" s="64"/>
      <c r="CYE13" s="64"/>
      <c r="CYN13" s="64"/>
      <c r="CYS13" s="218"/>
      <c r="CYT13" s="64"/>
      <c r="CYU13" s="64"/>
      <c r="CZD13" s="64"/>
      <c r="CZI13" s="218"/>
      <c r="CZJ13" s="64"/>
      <c r="CZK13" s="64"/>
      <c r="CZT13" s="64"/>
      <c r="CZY13" s="218"/>
      <c r="CZZ13" s="64"/>
      <c r="DAA13" s="64"/>
      <c r="DAJ13" s="64"/>
      <c r="DAO13" s="218"/>
      <c r="DAP13" s="64"/>
      <c r="DAQ13" s="64"/>
      <c r="DAZ13" s="64"/>
      <c r="DBE13" s="218"/>
      <c r="DBF13" s="64"/>
      <c r="DBG13" s="64"/>
      <c r="DBP13" s="64"/>
      <c r="DBU13" s="218"/>
      <c r="DBV13" s="64"/>
      <c r="DBW13" s="64"/>
      <c r="DCF13" s="64"/>
      <c r="DCK13" s="218"/>
      <c r="DCL13" s="64"/>
      <c r="DCM13" s="64"/>
      <c r="DCV13" s="64"/>
      <c r="DDA13" s="218"/>
      <c r="DDB13" s="64"/>
      <c r="DDC13" s="64"/>
      <c r="DDL13" s="64"/>
      <c r="DDQ13" s="218"/>
      <c r="DDR13" s="64"/>
      <c r="DDS13" s="64"/>
      <c r="DEB13" s="64"/>
      <c r="DEG13" s="218"/>
      <c r="DEH13" s="64"/>
      <c r="DEI13" s="64"/>
      <c r="DER13" s="64"/>
      <c r="DEW13" s="218"/>
      <c r="DEX13" s="64"/>
      <c r="DEY13" s="64"/>
      <c r="DFH13" s="64"/>
      <c r="DFM13" s="218"/>
      <c r="DFN13" s="64"/>
      <c r="DFO13" s="64"/>
      <c r="DFX13" s="64"/>
      <c r="DGC13" s="218"/>
      <c r="DGD13" s="64"/>
      <c r="DGE13" s="64"/>
      <c r="DGN13" s="64"/>
      <c r="DGS13" s="218"/>
      <c r="DGT13" s="64"/>
      <c r="DGU13" s="64"/>
      <c r="DHD13" s="64"/>
      <c r="DHI13" s="218"/>
      <c r="DHJ13" s="64"/>
      <c r="DHK13" s="64"/>
      <c r="DHT13" s="64"/>
      <c r="DHY13" s="218"/>
      <c r="DHZ13" s="64"/>
      <c r="DIA13" s="64"/>
      <c r="DIJ13" s="64"/>
      <c r="DIO13" s="218"/>
      <c r="DIP13" s="64"/>
      <c r="DIQ13" s="64"/>
      <c r="DIZ13" s="64"/>
      <c r="DJE13" s="218"/>
      <c r="DJF13" s="64"/>
      <c r="DJG13" s="64"/>
      <c r="DJP13" s="64"/>
      <c r="DJU13" s="218"/>
      <c r="DJV13" s="64"/>
      <c r="DJW13" s="64"/>
      <c r="DKF13" s="64"/>
      <c r="DKK13" s="218"/>
      <c r="DKL13" s="64"/>
      <c r="DKM13" s="64"/>
      <c r="DKV13" s="64"/>
      <c r="DLA13" s="218"/>
      <c r="DLB13" s="64"/>
      <c r="DLC13" s="64"/>
      <c r="DLL13" s="64"/>
      <c r="DLQ13" s="218"/>
      <c r="DLR13" s="64"/>
      <c r="DLS13" s="64"/>
      <c r="DMB13" s="64"/>
      <c r="DMG13" s="218"/>
      <c r="DMH13" s="64"/>
      <c r="DMI13" s="64"/>
      <c r="DMR13" s="64"/>
      <c r="DMW13" s="218"/>
      <c r="DMX13" s="64"/>
      <c r="DMY13" s="64"/>
      <c r="DNH13" s="64"/>
      <c r="DNM13" s="218"/>
      <c r="DNN13" s="64"/>
      <c r="DNO13" s="64"/>
      <c r="DNX13" s="64"/>
      <c r="DOC13" s="218"/>
      <c r="DOD13" s="64"/>
      <c r="DOE13" s="64"/>
      <c r="DON13" s="64"/>
      <c r="DOS13" s="218"/>
      <c r="DOT13" s="64"/>
      <c r="DOU13" s="64"/>
      <c r="DPD13" s="64"/>
      <c r="DPI13" s="218"/>
      <c r="DPJ13" s="64"/>
      <c r="DPK13" s="64"/>
      <c r="DPT13" s="64"/>
      <c r="DPY13" s="218"/>
      <c r="DPZ13" s="64"/>
      <c r="DQA13" s="64"/>
      <c r="DQJ13" s="64"/>
      <c r="DQO13" s="218"/>
      <c r="DQP13" s="64"/>
      <c r="DQQ13" s="64"/>
      <c r="DQZ13" s="64"/>
      <c r="DRE13" s="218"/>
      <c r="DRF13" s="64"/>
      <c r="DRG13" s="64"/>
      <c r="DRP13" s="64"/>
      <c r="DRU13" s="218"/>
      <c r="DRV13" s="64"/>
      <c r="DRW13" s="64"/>
      <c r="DSF13" s="64"/>
      <c r="DSK13" s="218"/>
      <c r="DSL13" s="64"/>
      <c r="DSM13" s="64"/>
      <c r="DSV13" s="64"/>
      <c r="DTA13" s="218"/>
      <c r="DTB13" s="64"/>
      <c r="DTC13" s="64"/>
      <c r="DTL13" s="64"/>
      <c r="DTQ13" s="218"/>
      <c r="DTR13" s="64"/>
      <c r="DTS13" s="64"/>
      <c r="DUB13" s="64"/>
      <c r="DUG13" s="218"/>
      <c r="DUH13" s="64"/>
      <c r="DUI13" s="64"/>
      <c r="DUR13" s="64"/>
      <c r="DUW13" s="218"/>
      <c r="DUX13" s="64"/>
      <c r="DUY13" s="64"/>
      <c r="DVH13" s="64"/>
      <c r="DVM13" s="218"/>
      <c r="DVN13" s="64"/>
      <c r="DVO13" s="64"/>
      <c r="DVX13" s="64"/>
      <c r="DWC13" s="218"/>
      <c r="DWD13" s="64"/>
      <c r="DWE13" s="64"/>
      <c r="DWN13" s="64"/>
      <c r="DWS13" s="218"/>
      <c r="DWT13" s="64"/>
      <c r="DWU13" s="64"/>
      <c r="DXD13" s="64"/>
      <c r="DXI13" s="218"/>
      <c r="DXJ13" s="64"/>
      <c r="DXK13" s="64"/>
      <c r="DXT13" s="64"/>
      <c r="DXY13" s="218"/>
      <c r="DXZ13" s="64"/>
      <c r="DYA13" s="64"/>
      <c r="DYJ13" s="64"/>
      <c r="DYO13" s="218"/>
      <c r="DYP13" s="64"/>
      <c r="DYQ13" s="64"/>
      <c r="DYZ13" s="64"/>
      <c r="DZE13" s="218"/>
      <c r="DZF13" s="64"/>
      <c r="DZG13" s="64"/>
      <c r="DZP13" s="64"/>
      <c r="DZU13" s="218"/>
      <c r="DZV13" s="64"/>
      <c r="DZW13" s="64"/>
      <c r="EAF13" s="64"/>
      <c r="EAK13" s="218"/>
      <c r="EAL13" s="64"/>
      <c r="EAM13" s="64"/>
      <c r="EAV13" s="64"/>
      <c r="EBA13" s="218"/>
      <c r="EBB13" s="64"/>
      <c r="EBC13" s="64"/>
      <c r="EBL13" s="64"/>
      <c r="EBQ13" s="218"/>
      <c r="EBR13" s="64"/>
      <c r="EBS13" s="64"/>
      <c r="ECB13" s="64"/>
      <c r="ECG13" s="218"/>
      <c r="ECH13" s="64"/>
      <c r="ECI13" s="64"/>
      <c r="ECR13" s="64"/>
      <c r="ECW13" s="218"/>
      <c r="ECX13" s="64"/>
      <c r="ECY13" s="64"/>
      <c r="EDH13" s="64"/>
      <c r="EDM13" s="218"/>
      <c r="EDN13" s="64"/>
      <c r="EDO13" s="64"/>
      <c r="EDX13" s="64"/>
      <c r="EEC13" s="218"/>
      <c r="EED13" s="64"/>
      <c r="EEE13" s="64"/>
      <c r="EEN13" s="64"/>
      <c r="EES13" s="218"/>
      <c r="EET13" s="64"/>
      <c r="EEU13" s="64"/>
      <c r="EFD13" s="64"/>
      <c r="EFI13" s="218"/>
      <c r="EFJ13" s="64"/>
      <c r="EFK13" s="64"/>
      <c r="EFT13" s="64"/>
      <c r="EFY13" s="218"/>
      <c r="EFZ13" s="64"/>
      <c r="EGA13" s="64"/>
      <c r="EGJ13" s="64"/>
      <c r="EGO13" s="218"/>
      <c r="EGP13" s="64"/>
      <c r="EGQ13" s="64"/>
      <c r="EGZ13" s="64"/>
      <c r="EHE13" s="218"/>
      <c r="EHF13" s="64"/>
      <c r="EHG13" s="64"/>
      <c r="EHP13" s="64"/>
      <c r="EHU13" s="218"/>
      <c r="EHV13" s="64"/>
      <c r="EHW13" s="64"/>
      <c r="EIF13" s="64"/>
      <c r="EIK13" s="218"/>
      <c r="EIL13" s="64"/>
      <c r="EIM13" s="64"/>
      <c r="EIV13" s="64"/>
      <c r="EJA13" s="218"/>
      <c r="EJB13" s="64"/>
      <c r="EJC13" s="64"/>
      <c r="EJL13" s="64"/>
      <c r="EJQ13" s="218"/>
      <c r="EJR13" s="64"/>
      <c r="EJS13" s="64"/>
      <c r="EKB13" s="64"/>
      <c r="EKG13" s="218"/>
      <c r="EKH13" s="64"/>
      <c r="EKI13" s="64"/>
      <c r="EKR13" s="64"/>
      <c r="EKW13" s="218"/>
      <c r="EKX13" s="64"/>
      <c r="EKY13" s="64"/>
      <c r="ELH13" s="64"/>
      <c r="ELM13" s="218"/>
      <c r="ELN13" s="64"/>
      <c r="ELO13" s="64"/>
      <c r="ELX13" s="64"/>
      <c r="EMC13" s="218"/>
      <c r="EMD13" s="64"/>
      <c r="EME13" s="64"/>
      <c r="EMN13" s="64"/>
      <c r="EMS13" s="218"/>
      <c r="EMT13" s="64"/>
      <c r="EMU13" s="64"/>
      <c r="END13" s="64"/>
      <c r="ENI13" s="218"/>
      <c r="ENJ13" s="64"/>
      <c r="ENK13" s="64"/>
      <c r="ENT13" s="64"/>
      <c r="ENY13" s="218"/>
      <c r="ENZ13" s="64"/>
      <c r="EOA13" s="64"/>
      <c r="EOJ13" s="64"/>
      <c r="EOO13" s="218"/>
      <c r="EOP13" s="64"/>
      <c r="EOQ13" s="64"/>
      <c r="EOZ13" s="64"/>
      <c r="EPE13" s="218"/>
      <c r="EPF13" s="64"/>
      <c r="EPG13" s="64"/>
      <c r="EPP13" s="64"/>
      <c r="EPU13" s="218"/>
      <c r="EPV13" s="64"/>
      <c r="EPW13" s="64"/>
      <c r="EQF13" s="64"/>
      <c r="EQK13" s="218"/>
      <c r="EQL13" s="64"/>
      <c r="EQM13" s="64"/>
      <c r="EQV13" s="64"/>
      <c r="ERA13" s="218"/>
      <c r="ERB13" s="64"/>
      <c r="ERC13" s="64"/>
      <c r="ERL13" s="64"/>
      <c r="ERQ13" s="218"/>
      <c r="ERR13" s="64"/>
      <c r="ERS13" s="64"/>
      <c r="ESB13" s="64"/>
      <c r="ESG13" s="218"/>
      <c r="ESH13" s="64"/>
      <c r="ESI13" s="64"/>
      <c r="ESR13" s="64"/>
      <c r="ESW13" s="218"/>
      <c r="ESX13" s="64"/>
      <c r="ESY13" s="64"/>
      <c r="ETH13" s="64"/>
      <c r="ETM13" s="218"/>
      <c r="ETN13" s="64"/>
      <c r="ETO13" s="64"/>
      <c r="ETX13" s="64"/>
      <c r="EUC13" s="218"/>
      <c r="EUD13" s="64"/>
      <c r="EUE13" s="64"/>
      <c r="EUN13" s="64"/>
      <c r="EUS13" s="218"/>
      <c r="EUT13" s="64"/>
      <c r="EUU13" s="64"/>
      <c r="EVD13" s="64"/>
      <c r="EVI13" s="218"/>
      <c r="EVJ13" s="64"/>
      <c r="EVK13" s="64"/>
      <c r="EVT13" s="64"/>
      <c r="EVY13" s="218"/>
      <c r="EVZ13" s="64"/>
      <c r="EWA13" s="64"/>
      <c r="EWJ13" s="64"/>
      <c r="EWO13" s="218"/>
      <c r="EWP13" s="64"/>
      <c r="EWQ13" s="64"/>
      <c r="EWZ13" s="64"/>
      <c r="EXE13" s="218"/>
      <c r="EXF13" s="64"/>
      <c r="EXG13" s="64"/>
      <c r="EXP13" s="64"/>
      <c r="EXU13" s="218"/>
      <c r="EXV13" s="64"/>
      <c r="EXW13" s="64"/>
      <c r="EYF13" s="64"/>
      <c r="EYK13" s="218"/>
      <c r="EYL13" s="64"/>
      <c r="EYM13" s="64"/>
      <c r="EYV13" s="64"/>
      <c r="EZA13" s="218"/>
      <c r="EZB13" s="64"/>
      <c r="EZC13" s="64"/>
      <c r="EZL13" s="64"/>
      <c r="EZQ13" s="218"/>
      <c r="EZR13" s="64"/>
      <c r="EZS13" s="64"/>
      <c r="FAB13" s="64"/>
      <c r="FAG13" s="218"/>
      <c r="FAH13" s="64"/>
      <c r="FAI13" s="64"/>
      <c r="FAR13" s="64"/>
      <c r="FAW13" s="218"/>
      <c r="FAX13" s="64"/>
      <c r="FAY13" s="64"/>
      <c r="FBH13" s="64"/>
      <c r="FBM13" s="218"/>
      <c r="FBN13" s="64"/>
      <c r="FBO13" s="64"/>
      <c r="FBX13" s="64"/>
      <c r="FCC13" s="218"/>
      <c r="FCD13" s="64"/>
      <c r="FCE13" s="64"/>
      <c r="FCN13" s="64"/>
      <c r="FCS13" s="218"/>
      <c r="FCT13" s="64"/>
      <c r="FCU13" s="64"/>
      <c r="FDD13" s="64"/>
      <c r="FDI13" s="218"/>
      <c r="FDJ13" s="64"/>
      <c r="FDK13" s="64"/>
      <c r="FDT13" s="64"/>
      <c r="FDY13" s="218"/>
      <c r="FDZ13" s="64"/>
      <c r="FEA13" s="64"/>
      <c r="FEJ13" s="64"/>
      <c r="FEO13" s="218"/>
      <c r="FEP13" s="64"/>
      <c r="FEQ13" s="64"/>
      <c r="FEZ13" s="64"/>
      <c r="FFE13" s="218"/>
      <c r="FFF13" s="64"/>
      <c r="FFG13" s="64"/>
      <c r="FFP13" s="64"/>
      <c r="FFU13" s="218"/>
      <c r="FFV13" s="64"/>
      <c r="FFW13" s="64"/>
      <c r="FGF13" s="64"/>
      <c r="FGK13" s="218"/>
      <c r="FGL13" s="64"/>
      <c r="FGM13" s="64"/>
      <c r="FGV13" s="64"/>
      <c r="FHA13" s="218"/>
      <c r="FHB13" s="64"/>
      <c r="FHC13" s="64"/>
      <c r="FHL13" s="64"/>
      <c r="FHQ13" s="218"/>
      <c r="FHR13" s="64"/>
      <c r="FHS13" s="64"/>
      <c r="FIB13" s="64"/>
      <c r="FIG13" s="218"/>
      <c r="FIH13" s="64"/>
      <c r="FII13" s="64"/>
      <c r="FIR13" s="64"/>
      <c r="FIW13" s="218"/>
      <c r="FIX13" s="64"/>
      <c r="FIY13" s="64"/>
      <c r="FJH13" s="64"/>
      <c r="FJM13" s="218"/>
      <c r="FJN13" s="64"/>
      <c r="FJO13" s="64"/>
      <c r="FJX13" s="64"/>
      <c r="FKC13" s="218"/>
      <c r="FKD13" s="64"/>
      <c r="FKE13" s="64"/>
      <c r="FKN13" s="64"/>
      <c r="FKS13" s="218"/>
      <c r="FKT13" s="64"/>
      <c r="FKU13" s="64"/>
      <c r="FLD13" s="64"/>
      <c r="FLI13" s="218"/>
      <c r="FLJ13" s="64"/>
      <c r="FLK13" s="64"/>
      <c r="FLT13" s="64"/>
      <c r="FLY13" s="218"/>
      <c r="FLZ13" s="64"/>
      <c r="FMA13" s="64"/>
      <c r="FMJ13" s="64"/>
      <c r="FMO13" s="218"/>
      <c r="FMP13" s="64"/>
      <c r="FMQ13" s="64"/>
      <c r="FMZ13" s="64"/>
      <c r="FNE13" s="218"/>
      <c r="FNF13" s="64"/>
      <c r="FNG13" s="64"/>
      <c r="FNP13" s="64"/>
      <c r="FNU13" s="218"/>
      <c r="FNV13" s="64"/>
      <c r="FNW13" s="64"/>
      <c r="FOF13" s="64"/>
      <c r="FOK13" s="218"/>
      <c r="FOL13" s="64"/>
      <c r="FOM13" s="64"/>
      <c r="FOV13" s="64"/>
      <c r="FPA13" s="218"/>
      <c r="FPB13" s="64"/>
      <c r="FPC13" s="64"/>
      <c r="FPL13" s="64"/>
      <c r="FPQ13" s="218"/>
      <c r="FPR13" s="64"/>
      <c r="FPS13" s="64"/>
      <c r="FQB13" s="64"/>
      <c r="FQG13" s="218"/>
      <c r="FQH13" s="64"/>
      <c r="FQI13" s="64"/>
      <c r="FQR13" s="64"/>
      <c r="FQW13" s="218"/>
      <c r="FQX13" s="64"/>
      <c r="FQY13" s="64"/>
      <c r="FRH13" s="64"/>
      <c r="FRM13" s="218"/>
      <c r="FRN13" s="64"/>
      <c r="FRO13" s="64"/>
      <c r="FRX13" s="64"/>
      <c r="FSC13" s="218"/>
      <c r="FSD13" s="64"/>
      <c r="FSE13" s="64"/>
      <c r="FSN13" s="64"/>
      <c r="FSS13" s="218"/>
      <c r="FST13" s="64"/>
      <c r="FSU13" s="64"/>
      <c r="FTD13" s="64"/>
      <c r="FTI13" s="218"/>
      <c r="FTJ13" s="64"/>
      <c r="FTK13" s="64"/>
      <c r="FTT13" s="64"/>
      <c r="FTY13" s="218"/>
      <c r="FTZ13" s="64"/>
      <c r="FUA13" s="64"/>
      <c r="FUJ13" s="64"/>
      <c r="FUO13" s="218"/>
      <c r="FUP13" s="64"/>
      <c r="FUQ13" s="64"/>
      <c r="FUZ13" s="64"/>
      <c r="FVE13" s="218"/>
      <c r="FVF13" s="64"/>
      <c r="FVG13" s="64"/>
      <c r="FVP13" s="64"/>
      <c r="FVU13" s="218"/>
      <c r="FVV13" s="64"/>
      <c r="FVW13" s="64"/>
      <c r="FWF13" s="64"/>
      <c r="FWK13" s="218"/>
      <c r="FWL13" s="64"/>
      <c r="FWM13" s="64"/>
      <c r="FWV13" s="64"/>
      <c r="FXA13" s="218"/>
      <c r="FXB13" s="64"/>
      <c r="FXC13" s="64"/>
      <c r="FXL13" s="64"/>
      <c r="FXQ13" s="218"/>
      <c r="FXR13" s="64"/>
      <c r="FXS13" s="64"/>
      <c r="FYB13" s="64"/>
      <c r="FYG13" s="218"/>
      <c r="FYH13" s="64"/>
      <c r="FYI13" s="64"/>
      <c r="FYR13" s="64"/>
      <c r="FYW13" s="218"/>
      <c r="FYX13" s="64"/>
      <c r="FYY13" s="64"/>
      <c r="FZH13" s="64"/>
      <c r="FZM13" s="218"/>
      <c r="FZN13" s="64"/>
      <c r="FZO13" s="64"/>
      <c r="FZX13" s="64"/>
      <c r="GAC13" s="218"/>
      <c r="GAD13" s="64"/>
      <c r="GAE13" s="64"/>
      <c r="GAN13" s="64"/>
      <c r="GAS13" s="218"/>
      <c r="GAT13" s="64"/>
      <c r="GAU13" s="64"/>
      <c r="GBD13" s="64"/>
      <c r="GBI13" s="218"/>
      <c r="GBJ13" s="64"/>
      <c r="GBK13" s="64"/>
      <c r="GBT13" s="64"/>
      <c r="GBY13" s="218"/>
      <c r="GBZ13" s="64"/>
      <c r="GCA13" s="64"/>
      <c r="GCJ13" s="64"/>
      <c r="GCO13" s="218"/>
      <c r="GCP13" s="64"/>
      <c r="GCQ13" s="64"/>
      <c r="GCZ13" s="64"/>
      <c r="GDE13" s="218"/>
      <c r="GDF13" s="64"/>
      <c r="GDG13" s="64"/>
      <c r="GDP13" s="64"/>
      <c r="GDU13" s="218"/>
      <c r="GDV13" s="64"/>
      <c r="GDW13" s="64"/>
      <c r="GEF13" s="64"/>
      <c r="GEK13" s="218"/>
      <c r="GEL13" s="64"/>
      <c r="GEM13" s="64"/>
      <c r="GEV13" s="64"/>
      <c r="GFA13" s="218"/>
      <c r="GFB13" s="64"/>
      <c r="GFC13" s="64"/>
      <c r="GFL13" s="64"/>
      <c r="GFQ13" s="218"/>
      <c r="GFR13" s="64"/>
      <c r="GFS13" s="64"/>
      <c r="GGB13" s="64"/>
      <c r="GGG13" s="218"/>
      <c r="GGH13" s="64"/>
      <c r="GGI13" s="64"/>
      <c r="GGR13" s="64"/>
      <c r="GGW13" s="218"/>
      <c r="GGX13" s="64"/>
      <c r="GGY13" s="64"/>
      <c r="GHH13" s="64"/>
      <c r="GHM13" s="218"/>
      <c r="GHN13" s="64"/>
      <c r="GHO13" s="64"/>
      <c r="GHX13" s="64"/>
      <c r="GIC13" s="218"/>
      <c r="GID13" s="64"/>
      <c r="GIE13" s="64"/>
      <c r="GIN13" s="64"/>
      <c r="GIS13" s="218"/>
      <c r="GIT13" s="64"/>
      <c r="GIU13" s="64"/>
      <c r="GJD13" s="64"/>
      <c r="GJI13" s="218"/>
      <c r="GJJ13" s="64"/>
      <c r="GJK13" s="64"/>
      <c r="GJT13" s="64"/>
      <c r="GJY13" s="218"/>
      <c r="GJZ13" s="64"/>
      <c r="GKA13" s="64"/>
      <c r="GKJ13" s="64"/>
      <c r="GKO13" s="218"/>
      <c r="GKP13" s="64"/>
      <c r="GKQ13" s="64"/>
      <c r="GKZ13" s="64"/>
      <c r="GLE13" s="218"/>
      <c r="GLF13" s="64"/>
      <c r="GLG13" s="64"/>
      <c r="GLP13" s="64"/>
      <c r="GLU13" s="218"/>
      <c r="GLV13" s="64"/>
      <c r="GLW13" s="64"/>
      <c r="GMF13" s="64"/>
      <c r="GMK13" s="218"/>
      <c r="GML13" s="64"/>
      <c r="GMM13" s="64"/>
      <c r="GMV13" s="64"/>
      <c r="GNA13" s="218"/>
      <c r="GNB13" s="64"/>
      <c r="GNC13" s="64"/>
      <c r="GNL13" s="64"/>
      <c r="GNQ13" s="218"/>
      <c r="GNR13" s="64"/>
      <c r="GNS13" s="64"/>
      <c r="GOB13" s="64"/>
      <c r="GOG13" s="218"/>
      <c r="GOH13" s="64"/>
      <c r="GOI13" s="64"/>
      <c r="GOR13" s="64"/>
      <c r="GOW13" s="218"/>
      <c r="GOX13" s="64"/>
      <c r="GOY13" s="64"/>
      <c r="GPH13" s="64"/>
      <c r="GPM13" s="218"/>
      <c r="GPN13" s="64"/>
      <c r="GPO13" s="64"/>
      <c r="GPX13" s="64"/>
      <c r="GQC13" s="218"/>
      <c r="GQD13" s="64"/>
      <c r="GQE13" s="64"/>
      <c r="GQN13" s="64"/>
      <c r="GQS13" s="218"/>
      <c r="GQT13" s="64"/>
      <c r="GQU13" s="64"/>
      <c r="GRD13" s="64"/>
      <c r="GRI13" s="218"/>
      <c r="GRJ13" s="64"/>
      <c r="GRK13" s="64"/>
      <c r="GRT13" s="64"/>
      <c r="GRY13" s="218"/>
      <c r="GRZ13" s="64"/>
      <c r="GSA13" s="64"/>
      <c r="GSJ13" s="64"/>
      <c r="GSO13" s="218"/>
      <c r="GSP13" s="64"/>
      <c r="GSQ13" s="64"/>
      <c r="GSZ13" s="64"/>
      <c r="GTE13" s="218"/>
      <c r="GTF13" s="64"/>
      <c r="GTG13" s="64"/>
      <c r="GTP13" s="64"/>
      <c r="GTU13" s="218"/>
      <c r="GTV13" s="64"/>
      <c r="GTW13" s="64"/>
      <c r="GUF13" s="64"/>
      <c r="GUK13" s="218"/>
      <c r="GUL13" s="64"/>
      <c r="GUM13" s="64"/>
      <c r="GUV13" s="64"/>
      <c r="GVA13" s="218"/>
      <c r="GVB13" s="64"/>
      <c r="GVC13" s="64"/>
      <c r="GVL13" s="64"/>
      <c r="GVQ13" s="218"/>
      <c r="GVR13" s="64"/>
      <c r="GVS13" s="64"/>
      <c r="GWB13" s="64"/>
      <c r="GWG13" s="218"/>
      <c r="GWH13" s="64"/>
      <c r="GWI13" s="64"/>
      <c r="GWR13" s="64"/>
      <c r="GWW13" s="218"/>
      <c r="GWX13" s="64"/>
      <c r="GWY13" s="64"/>
      <c r="GXH13" s="64"/>
      <c r="GXM13" s="218"/>
      <c r="GXN13" s="64"/>
      <c r="GXO13" s="64"/>
      <c r="GXX13" s="64"/>
      <c r="GYC13" s="218"/>
      <c r="GYD13" s="64"/>
      <c r="GYE13" s="64"/>
      <c r="GYN13" s="64"/>
      <c r="GYS13" s="218"/>
      <c r="GYT13" s="64"/>
      <c r="GYU13" s="64"/>
      <c r="GZD13" s="64"/>
      <c r="GZI13" s="218"/>
      <c r="GZJ13" s="64"/>
      <c r="GZK13" s="64"/>
      <c r="GZT13" s="64"/>
      <c r="GZY13" s="218"/>
      <c r="GZZ13" s="64"/>
      <c r="HAA13" s="64"/>
      <c r="HAJ13" s="64"/>
      <c r="HAO13" s="218"/>
      <c r="HAP13" s="64"/>
      <c r="HAQ13" s="64"/>
      <c r="HAZ13" s="64"/>
      <c r="HBE13" s="218"/>
      <c r="HBF13" s="64"/>
      <c r="HBG13" s="64"/>
      <c r="HBP13" s="64"/>
      <c r="HBU13" s="218"/>
      <c r="HBV13" s="64"/>
      <c r="HBW13" s="64"/>
      <c r="HCF13" s="64"/>
      <c r="HCK13" s="218"/>
      <c r="HCL13" s="64"/>
      <c r="HCM13" s="64"/>
      <c r="HCV13" s="64"/>
      <c r="HDA13" s="218"/>
      <c r="HDB13" s="64"/>
      <c r="HDC13" s="64"/>
      <c r="HDL13" s="64"/>
      <c r="HDQ13" s="218"/>
      <c r="HDR13" s="64"/>
      <c r="HDS13" s="64"/>
      <c r="HEB13" s="64"/>
      <c r="HEG13" s="218"/>
      <c r="HEH13" s="64"/>
      <c r="HEI13" s="64"/>
      <c r="HER13" s="64"/>
      <c r="HEW13" s="218"/>
      <c r="HEX13" s="64"/>
      <c r="HEY13" s="64"/>
      <c r="HFH13" s="64"/>
      <c r="HFM13" s="218"/>
      <c r="HFN13" s="64"/>
      <c r="HFO13" s="64"/>
      <c r="HFX13" s="64"/>
      <c r="HGC13" s="218"/>
      <c r="HGD13" s="64"/>
      <c r="HGE13" s="64"/>
      <c r="HGN13" s="64"/>
      <c r="HGS13" s="218"/>
      <c r="HGT13" s="64"/>
      <c r="HGU13" s="64"/>
      <c r="HHD13" s="64"/>
      <c r="HHI13" s="218"/>
      <c r="HHJ13" s="64"/>
      <c r="HHK13" s="64"/>
      <c r="HHT13" s="64"/>
      <c r="HHY13" s="218"/>
      <c r="HHZ13" s="64"/>
      <c r="HIA13" s="64"/>
      <c r="HIJ13" s="64"/>
      <c r="HIO13" s="218"/>
      <c r="HIP13" s="64"/>
      <c r="HIQ13" s="64"/>
      <c r="HIZ13" s="64"/>
      <c r="HJE13" s="218"/>
      <c r="HJF13" s="64"/>
      <c r="HJG13" s="64"/>
      <c r="HJP13" s="64"/>
      <c r="HJU13" s="218"/>
      <c r="HJV13" s="64"/>
      <c r="HJW13" s="64"/>
      <c r="HKF13" s="64"/>
      <c r="HKK13" s="218"/>
      <c r="HKL13" s="64"/>
      <c r="HKM13" s="64"/>
      <c r="HKV13" s="64"/>
      <c r="HLA13" s="218"/>
      <c r="HLB13" s="64"/>
      <c r="HLC13" s="64"/>
      <c r="HLL13" s="64"/>
      <c r="HLQ13" s="218"/>
      <c r="HLR13" s="64"/>
      <c r="HLS13" s="64"/>
      <c r="HMB13" s="64"/>
      <c r="HMG13" s="218"/>
      <c r="HMH13" s="64"/>
      <c r="HMI13" s="64"/>
      <c r="HMR13" s="64"/>
      <c r="HMW13" s="218"/>
      <c r="HMX13" s="64"/>
      <c r="HMY13" s="64"/>
      <c r="HNH13" s="64"/>
      <c r="HNM13" s="218"/>
      <c r="HNN13" s="64"/>
      <c r="HNO13" s="64"/>
      <c r="HNX13" s="64"/>
      <c r="HOC13" s="218"/>
      <c r="HOD13" s="64"/>
      <c r="HOE13" s="64"/>
      <c r="HON13" s="64"/>
      <c r="HOS13" s="218"/>
      <c r="HOT13" s="64"/>
      <c r="HOU13" s="64"/>
      <c r="HPD13" s="64"/>
      <c r="HPI13" s="218"/>
      <c r="HPJ13" s="64"/>
      <c r="HPK13" s="64"/>
      <c r="HPT13" s="64"/>
      <c r="HPY13" s="218"/>
      <c r="HPZ13" s="64"/>
      <c r="HQA13" s="64"/>
      <c r="HQJ13" s="64"/>
      <c r="HQO13" s="218"/>
      <c r="HQP13" s="64"/>
      <c r="HQQ13" s="64"/>
      <c r="HQZ13" s="64"/>
      <c r="HRE13" s="218"/>
      <c r="HRF13" s="64"/>
      <c r="HRG13" s="64"/>
      <c r="HRP13" s="64"/>
      <c r="HRU13" s="218"/>
      <c r="HRV13" s="64"/>
      <c r="HRW13" s="64"/>
      <c r="HSF13" s="64"/>
      <c r="HSK13" s="218"/>
      <c r="HSL13" s="64"/>
      <c r="HSM13" s="64"/>
      <c r="HSV13" s="64"/>
      <c r="HTA13" s="218"/>
      <c r="HTB13" s="64"/>
      <c r="HTC13" s="64"/>
      <c r="HTL13" s="64"/>
      <c r="HTQ13" s="218"/>
      <c r="HTR13" s="64"/>
      <c r="HTS13" s="64"/>
      <c r="HUB13" s="64"/>
      <c r="HUG13" s="218"/>
      <c r="HUH13" s="64"/>
      <c r="HUI13" s="64"/>
      <c r="HUR13" s="64"/>
      <c r="HUW13" s="218"/>
      <c r="HUX13" s="64"/>
      <c r="HUY13" s="64"/>
      <c r="HVH13" s="64"/>
      <c r="HVM13" s="218"/>
      <c r="HVN13" s="64"/>
      <c r="HVO13" s="64"/>
      <c r="HVX13" s="64"/>
      <c r="HWC13" s="218"/>
      <c r="HWD13" s="64"/>
      <c r="HWE13" s="64"/>
      <c r="HWN13" s="64"/>
      <c r="HWS13" s="218"/>
      <c r="HWT13" s="64"/>
      <c r="HWU13" s="64"/>
      <c r="HXD13" s="64"/>
      <c r="HXI13" s="218"/>
      <c r="HXJ13" s="64"/>
      <c r="HXK13" s="64"/>
      <c r="HXT13" s="64"/>
      <c r="HXY13" s="218"/>
      <c r="HXZ13" s="64"/>
      <c r="HYA13" s="64"/>
      <c r="HYJ13" s="64"/>
      <c r="HYO13" s="218"/>
      <c r="HYP13" s="64"/>
      <c r="HYQ13" s="64"/>
      <c r="HYZ13" s="64"/>
      <c r="HZE13" s="218"/>
      <c r="HZF13" s="64"/>
      <c r="HZG13" s="64"/>
      <c r="HZP13" s="64"/>
      <c r="HZU13" s="218"/>
      <c r="HZV13" s="64"/>
      <c r="HZW13" s="64"/>
      <c r="IAF13" s="64"/>
      <c r="IAK13" s="218"/>
      <c r="IAL13" s="64"/>
      <c r="IAM13" s="64"/>
      <c r="IAV13" s="64"/>
      <c r="IBA13" s="218"/>
      <c r="IBB13" s="64"/>
      <c r="IBC13" s="64"/>
      <c r="IBL13" s="64"/>
      <c r="IBQ13" s="218"/>
      <c r="IBR13" s="64"/>
      <c r="IBS13" s="64"/>
      <c r="ICB13" s="64"/>
      <c r="ICG13" s="218"/>
      <c r="ICH13" s="64"/>
      <c r="ICI13" s="64"/>
      <c r="ICR13" s="64"/>
      <c r="ICW13" s="218"/>
      <c r="ICX13" s="64"/>
      <c r="ICY13" s="64"/>
      <c r="IDH13" s="64"/>
      <c r="IDM13" s="218"/>
      <c r="IDN13" s="64"/>
      <c r="IDO13" s="64"/>
      <c r="IDX13" s="64"/>
      <c r="IEC13" s="218"/>
      <c r="IED13" s="64"/>
      <c r="IEE13" s="64"/>
      <c r="IEN13" s="64"/>
      <c r="IES13" s="218"/>
      <c r="IET13" s="64"/>
      <c r="IEU13" s="64"/>
      <c r="IFD13" s="64"/>
      <c r="IFI13" s="218"/>
      <c r="IFJ13" s="64"/>
      <c r="IFK13" s="64"/>
      <c r="IFT13" s="64"/>
      <c r="IFY13" s="218"/>
      <c r="IFZ13" s="64"/>
      <c r="IGA13" s="64"/>
      <c r="IGJ13" s="64"/>
      <c r="IGO13" s="218"/>
      <c r="IGP13" s="64"/>
      <c r="IGQ13" s="64"/>
      <c r="IGZ13" s="64"/>
      <c r="IHE13" s="218"/>
      <c r="IHF13" s="64"/>
      <c r="IHG13" s="64"/>
      <c r="IHP13" s="64"/>
      <c r="IHU13" s="218"/>
      <c r="IHV13" s="64"/>
      <c r="IHW13" s="64"/>
      <c r="IIF13" s="64"/>
      <c r="IIK13" s="218"/>
      <c r="IIL13" s="64"/>
      <c r="IIM13" s="64"/>
      <c r="IIV13" s="64"/>
      <c r="IJA13" s="218"/>
      <c r="IJB13" s="64"/>
      <c r="IJC13" s="64"/>
      <c r="IJL13" s="64"/>
      <c r="IJQ13" s="218"/>
      <c r="IJR13" s="64"/>
      <c r="IJS13" s="64"/>
      <c r="IKB13" s="64"/>
      <c r="IKG13" s="218"/>
      <c r="IKH13" s="64"/>
      <c r="IKI13" s="64"/>
      <c r="IKR13" s="64"/>
      <c r="IKW13" s="218"/>
      <c r="IKX13" s="64"/>
      <c r="IKY13" s="64"/>
      <c r="ILH13" s="64"/>
      <c r="ILM13" s="218"/>
      <c r="ILN13" s="64"/>
      <c r="ILO13" s="64"/>
      <c r="ILX13" s="64"/>
      <c r="IMC13" s="218"/>
      <c r="IMD13" s="64"/>
      <c r="IME13" s="64"/>
      <c r="IMN13" s="64"/>
      <c r="IMS13" s="218"/>
      <c r="IMT13" s="64"/>
      <c r="IMU13" s="64"/>
      <c r="IND13" s="64"/>
      <c r="INI13" s="218"/>
      <c r="INJ13" s="64"/>
      <c r="INK13" s="64"/>
      <c r="INT13" s="64"/>
      <c r="INY13" s="218"/>
      <c r="INZ13" s="64"/>
      <c r="IOA13" s="64"/>
      <c r="IOJ13" s="64"/>
      <c r="IOO13" s="218"/>
      <c r="IOP13" s="64"/>
      <c r="IOQ13" s="64"/>
      <c r="IOZ13" s="64"/>
      <c r="IPE13" s="218"/>
      <c r="IPF13" s="64"/>
      <c r="IPG13" s="64"/>
      <c r="IPP13" s="64"/>
      <c r="IPU13" s="218"/>
      <c r="IPV13" s="64"/>
      <c r="IPW13" s="64"/>
      <c r="IQF13" s="64"/>
      <c r="IQK13" s="218"/>
      <c r="IQL13" s="64"/>
      <c r="IQM13" s="64"/>
      <c r="IQV13" s="64"/>
      <c r="IRA13" s="218"/>
      <c r="IRB13" s="64"/>
      <c r="IRC13" s="64"/>
      <c r="IRL13" s="64"/>
      <c r="IRQ13" s="218"/>
      <c r="IRR13" s="64"/>
      <c r="IRS13" s="64"/>
      <c r="ISB13" s="64"/>
      <c r="ISG13" s="218"/>
      <c r="ISH13" s="64"/>
      <c r="ISI13" s="64"/>
      <c r="ISR13" s="64"/>
      <c r="ISW13" s="218"/>
      <c r="ISX13" s="64"/>
      <c r="ISY13" s="64"/>
      <c r="ITH13" s="64"/>
      <c r="ITM13" s="218"/>
      <c r="ITN13" s="64"/>
      <c r="ITO13" s="64"/>
      <c r="ITX13" s="64"/>
      <c r="IUC13" s="218"/>
      <c r="IUD13" s="64"/>
      <c r="IUE13" s="64"/>
      <c r="IUN13" s="64"/>
      <c r="IUS13" s="218"/>
      <c r="IUT13" s="64"/>
      <c r="IUU13" s="64"/>
      <c r="IVD13" s="64"/>
      <c r="IVI13" s="218"/>
      <c r="IVJ13" s="64"/>
      <c r="IVK13" s="64"/>
      <c r="IVT13" s="64"/>
      <c r="IVY13" s="218"/>
      <c r="IVZ13" s="64"/>
      <c r="IWA13" s="64"/>
      <c r="IWJ13" s="64"/>
      <c r="IWO13" s="218"/>
      <c r="IWP13" s="64"/>
      <c r="IWQ13" s="64"/>
      <c r="IWZ13" s="64"/>
      <c r="IXE13" s="218"/>
      <c r="IXF13" s="64"/>
      <c r="IXG13" s="64"/>
      <c r="IXP13" s="64"/>
      <c r="IXU13" s="218"/>
      <c r="IXV13" s="64"/>
      <c r="IXW13" s="64"/>
      <c r="IYF13" s="64"/>
      <c r="IYK13" s="218"/>
      <c r="IYL13" s="64"/>
      <c r="IYM13" s="64"/>
      <c r="IYV13" s="64"/>
      <c r="IZA13" s="218"/>
      <c r="IZB13" s="64"/>
      <c r="IZC13" s="64"/>
      <c r="IZL13" s="64"/>
      <c r="IZQ13" s="218"/>
      <c r="IZR13" s="64"/>
      <c r="IZS13" s="64"/>
      <c r="JAB13" s="64"/>
      <c r="JAG13" s="218"/>
      <c r="JAH13" s="64"/>
      <c r="JAI13" s="64"/>
      <c r="JAR13" s="64"/>
      <c r="JAW13" s="218"/>
      <c r="JAX13" s="64"/>
      <c r="JAY13" s="64"/>
      <c r="JBH13" s="64"/>
      <c r="JBM13" s="218"/>
      <c r="JBN13" s="64"/>
      <c r="JBO13" s="64"/>
      <c r="JBX13" s="64"/>
      <c r="JCC13" s="218"/>
      <c r="JCD13" s="64"/>
      <c r="JCE13" s="64"/>
      <c r="JCN13" s="64"/>
      <c r="JCS13" s="218"/>
      <c r="JCT13" s="64"/>
      <c r="JCU13" s="64"/>
      <c r="JDD13" s="64"/>
      <c r="JDI13" s="218"/>
      <c r="JDJ13" s="64"/>
      <c r="JDK13" s="64"/>
      <c r="JDT13" s="64"/>
      <c r="JDY13" s="218"/>
      <c r="JDZ13" s="64"/>
      <c r="JEA13" s="64"/>
      <c r="JEJ13" s="64"/>
      <c r="JEO13" s="218"/>
      <c r="JEP13" s="64"/>
      <c r="JEQ13" s="64"/>
      <c r="JEZ13" s="64"/>
      <c r="JFE13" s="218"/>
      <c r="JFF13" s="64"/>
      <c r="JFG13" s="64"/>
      <c r="JFP13" s="64"/>
      <c r="JFU13" s="218"/>
      <c r="JFV13" s="64"/>
      <c r="JFW13" s="64"/>
      <c r="JGF13" s="64"/>
      <c r="JGK13" s="218"/>
      <c r="JGL13" s="64"/>
      <c r="JGM13" s="64"/>
      <c r="JGV13" s="64"/>
      <c r="JHA13" s="218"/>
      <c r="JHB13" s="64"/>
      <c r="JHC13" s="64"/>
      <c r="JHL13" s="64"/>
      <c r="JHQ13" s="218"/>
      <c r="JHR13" s="64"/>
      <c r="JHS13" s="64"/>
      <c r="JIB13" s="64"/>
      <c r="JIG13" s="218"/>
      <c r="JIH13" s="64"/>
      <c r="JII13" s="64"/>
      <c r="JIR13" s="64"/>
      <c r="JIW13" s="218"/>
      <c r="JIX13" s="64"/>
      <c r="JIY13" s="64"/>
      <c r="JJH13" s="64"/>
      <c r="JJM13" s="218"/>
      <c r="JJN13" s="64"/>
      <c r="JJO13" s="64"/>
      <c r="JJX13" s="64"/>
      <c r="JKC13" s="218"/>
      <c r="JKD13" s="64"/>
      <c r="JKE13" s="64"/>
      <c r="JKN13" s="64"/>
      <c r="JKS13" s="218"/>
      <c r="JKT13" s="64"/>
      <c r="JKU13" s="64"/>
      <c r="JLD13" s="64"/>
      <c r="JLI13" s="218"/>
      <c r="JLJ13" s="64"/>
      <c r="JLK13" s="64"/>
      <c r="JLT13" s="64"/>
      <c r="JLY13" s="218"/>
      <c r="JLZ13" s="64"/>
      <c r="JMA13" s="64"/>
      <c r="JMJ13" s="64"/>
      <c r="JMO13" s="218"/>
      <c r="JMP13" s="64"/>
      <c r="JMQ13" s="64"/>
      <c r="JMZ13" s="64"/>
      <c r="JNE13" s="218"/>
      <c r="JNF13" s="64"/>
      <c r="JNG13" s="64"/>
      <c r="JNP13" s="64"/>
      <c r="JNU13" s="218"/>
      <c r="JNV13" s="64"/>
      <c r="JNW13" s="64"/>
      <c r="JOF13" s="64"/>
      <c r="JOK13" s="218"/>
      <c r="JOL13" s="64"/>
      <c r="JOM13" s="64"/>
      <c r="JOV13" s="64"/>
      <c r="JPA13" s="218"/>
      <c r="JPB13" s="64"/>
      <c r="JPC13" s="64"/>
      <c r="JPL13" s="64"/>
      <c r="JPQ13" s="218"/>
      <c r="JPR13" s="64"/>
      <c r="JPS13" s="64"/>
      <c r="JQB13" s="64"/>
      <c r="JQG13" s="218"/>
      <c r="JQH13" s="64"/>
      <c r="JQI13" s="64"/>
      <c r="JQR13" s="64"/>
      <c r="JQW13" s="218"/>
      <c r="JQX13" s="64"/>
      <c r="JQY13" s="64"/>
      <c r="JRH13" s="64"/>
      <c r="JRM13" s="218"/>
      <c r="JRN13" s="64"/>
      <c r="JRO13" s="64"/>
      <c r="JRX13" s="64"/>
      <c r="JSC13" s="218"/>
      <c r="JSD13" s="64"/>
      <c r="JSE13" s="64"/>
      <c r="JSN13" s="64"/>
      <c r="JSS13" s="218"/>
      <c r="JST13" s="64"/>
      <c r="JSU13" s="64"/>
      <c r="JTD13" s="64"/>
      <c r="JTI13" s="218"/>
      <c r="JTJ13" s="64"/>
      <c r="JTK13" s="64"/>
      <c r="JTT13" s="64"/>
      <c r="JTY13" s="218"/>
      <c r="JTZ13" s="64"/>
      <c r="JUA13" s="64"/>
      <c r="JUJ13" s="64"/>
      <c r="JUO13" s="218"/>
      <c r="JUP13" s="64"/>
      <c r="JUQ13" s="64"/>
      <c r="JUZ13" s="64"/>
      <c r="JVE13" s="218"/>
      <c r="JVF13" s="64"/>
      <c r="JVG13" s="64"/>
      <c r="JVP13" s="64"/>
      <c r="JVU13" s="218"/>
      <c r="JVV13" s="64"/>
      <c r="JVW13" s="64"/>
      <c r="JWF13" s="64"/>
      <c r="JWK13" s="218"/>
      <c r="JWL13" s="64"/>
      <c r="JWM13" s="64"/>
      <c r="JWV13" s="64"/>
      <c r="JXA13" s="218"/>
      <c r="JXB13" s="64"/>
      <c r="JXC13" s="64"/>
      <c r="JXL13" s="64"/>
      <c r="JXQ13" s="218"/>
      <c r="JXR13" s="64"/>
      <c r="JXS13" s="64"/>
      <c r="JYB13" s="64"/>
      <c r="JYG13" s="218"/>
      <c r="JYH13" s="64"/>
      <c r="JYI13" s="64"/>
      <c r="JYR13" s="64"/>
      <c r="JYW13" s="218"/>
      <c r="JYX13" s="64"/>
      <c r="JYY13" s="64"/>
      <c r="JZH13" s="64"/>
      <c r="JZM13" s="218"/>
      <c r="JZN13" s="64"/>
      <c r="JZO13" s="64"/>
      <c r="JZX13" s="64"/>
      <c r="KAC13" s="218"/>
      <c r="KAD13" s="64"/>
      <c r="KAE13" s="64"/>
      <c r="KAN13" s="64"/>
      <c r="KAS13" s="218"/>
      <c r="KAT13" s="64"/>
      <c r="KAU13" s="64"/>
      <c r="KBD13" s="64"/>
      <c r="KBI13" s="218"/>
      <c r="KBJ13" s="64"/>
      <c r="KBK13" s="64"/>
      <c r="KBT13" s="64"/>
      <c r="KBY13" s="218"/>
      <c r="KBZ13" s="64"/>
      <c r="KCA13" s="64"/>
      <c r="KCJ13" s="64"/>
      <c r="KCO13" s="218"/>
      <c r="KCP13" s="64"/>
      <c r="KCQ13" s="64"/>
      <c r="KCZ13" s="64"/>
      <c r="KDE13" s="218"/>
      <c r="KDF13" s="64"/>
      <c r="KDG13" s="64"/>
      <c r="KDP13" s="64"/>
      <c r="KDU13" s="218"/>
      <c r="KDV13" s="64"/>
      <c r="KDW13" s="64"/>
      <c r="KEF13" s="64"/>
      <c r="KEK13" s="218"/>
      <c r="KEL13" s="64"/>
      <c r="KEM13" s="64"/>
      <c r="KEV13" s="64"/>
      <c r="KFA13" s="218"/>
      <c r="KFB13" s="64"/>
      <c r="KFC13" s="64"/>
      <c r="KFL13" s="64"/>
      <c r="KFQ13" s="218"/>
      <c r="KFR13" s="64"/>
      <c r="KFS13" s="64"/>
      <c r="KGB13" s="64"/>
      <c r="KGG13" s="218"/>
      <c r="KGH13" s="64"/>
      <c r="KGI13" s="64"/>
      <c r="KGR13" s="64"/>
      <c r="KGW13" s="218"/>
      <c r="KGX13" s="64"/>
      <c r="KGY13" s="64"/>
      <c r="KHH13" s="64"/>
      <c r="KHM13" s="218"/>
      <c r="KHN13" s="64"/>
      <c r="KHO13" s="64"/>
      <c r="KHX13" s="64"/>
      <c r="KIC13" s="218"/>
      <c r="KID13" s="64"/>
      <c r="KIE13" s="64"/>
      <c r="KIN13" s="64"/>
      <c r="KIS13" s="218"/>
      <c r="KIT13" s="64"/>
      <c r="KIU13" s="64"/>
      <c r="KJD13" s="64"/>
      <c r="KJI13" s="218"/>
      <c r="KJJ13" s="64"/>
      <c r="KJK13" s="64"/>
      <c r="KJT13" s="64"/>
      <c r="KJY13" s="218"/>
      <c r="KJZ13" s="64"/>
      <c r="KKA13" s="64"/>
      <c r="KKJ13" s="64"/>
      <c r="KKO13" s="218"/>
      <c r="KKP13" s="64"/>
      <c r="KKQ13" s="64"/>
      <c r="KKZ13" s="64"/>
      <c r="KLE13" s="218"/>
      <c r="KLF13" s="64"/>
      <c r="KLG13" s="64"/>
      <c r="KLP13" s="64"/>
      <c r="KLU13" s="218"/>
      <c r="KLV13" s="64"/>
      <c r="KLW13" s="64"/>
      <c r="KMF13" s="64"/>
      <c r="KMK13" s="218"/>
      <c r="KML13" s="64"/>
      <c r="KMM13" s="64"/>
      <c r="KMV13" s="64"/>
      <c r="KNA13" s="218"/>
      <c r="KNB13" s="64"/>
      <c r="KNC13" s="64"/>
      <c r="KNL13" s="64"/>
      <c r="KNQ13" s="218"/>
      <c r="KNR13" s="64"/>
      <c r="KNS13" s="64"/>
      <c r="KOB13" s="64"/>
      <c r="KOG13" s="218"/>
      <c r="KOH13" s="64"/>
      <c r="KOI13" s="64"/>
      <c r="KOR13" s="64"/>
      <c r="KOW13" s="218"/>
      <c r="KOX13" s="64"/>
      <c r="KOY13" s="64"/>
      <c r="KPH13" s="64"/>
      <c r="KPM13" s="218"/>
      <c r="KPN13" s="64"/>
      <c r="KPO13" s="64"/>
      <c r="KPX13" s="64"/>
      <c r="KQC13" s="218"/>
      <c r="KQD13" s="64"/>
      <c r="KQE13" s="64"/>
      <c r="KQN13" s="64"/>
      <c r="KQS13" s="218"/>
      <c r="KQT13" s="64"/>
      <c r="KQU13" s="64"/>
      <c r="KRD13" s="64"/>
      <c r="KRI13" s="218"/>
      <c r="KRJ13" s="64"/>
      <c r="KRK13" s="64"/>
      <c r="KRT13" s="64"/>
      <c r="KRY13" s="218"/>
      <c r="KRZ13" s="64"/>
      <c r="KSA13" s="64"/>
      <c r="KSJ13" s="64"/>
      <c r="KSO13" s="218"/>
      <c r="KSP13" s="64"/>
      <c r="KSQ13" s="64"/>
      <c r="KSZ13" s="64"/>
      <c r="KTE13" s="218"/>
      <c r="KTF13" s="64"/>
      <c r="KTG13" s="64"/>
      <c r="KTP13" s="64"/>
      <c r="KTU13" s="218"/>
      <c r="KTV13" s="64"/>
      <c r="KTW13" s="64"/>
      <c r="KUF13" s="64"/>
      <c r="KUK13" s="218"/>
      <c r="KUL13" s="64"/>
      <c r="KUM13" s="64"/>
      <c r="KUV13" s="64"/>
      <c r="KVA13" s="218"/>
      <c r="KVB13" s="64"/>
      <c r="KVC13" s="64"/>
      <c r="KVL13" s="64"/>
      <c r="KVQ13" s="218"/>
      <c r="KVR13" s="64"/>
      <c r="KVS13" s="64"/>
      <c r="KWB13" s="64"/>
      <c r="KWG13" s="218"/>
      <c r="KWH13" s="64"/>
      <c r="KWI13" s="64"/>
      <c r="KWR13" s="64"/>
      <c r="KWW13" s="218"/>
      <c r="KWX13" s="64"/>
      <c r="KWY13" s="64"/>
      <c r="KXH13" s="64"/>
      <c r="KXM13" s="218"/>
      <c r="KXN13" s="64"/>
      <c r="KXO13" s="64"/>
      <c r="KXX13" s="64"/>
      <c r="KYC13" s="218"/>
      <c r="KYD13" s="64"/>
      <c r="KYE13" s="64"/>
      <c r="KYN13" s="64"/>
      <c r="KYS13" s="218"/>
      <c r="KYT13" s="64"/>
      <c r="KYU13" s="64"/>
      <c r="KZD13" s="64"/>
      <c r="KZI13" s="218"/>
      <c r="KZJ13" s="64"/>
      <c r="KZK13" s="64"/>
      <c r="KZT13" s="64"/>
      <c r="KZY13" s="218"/>
      <c r="KZZ13" s="64"/>
      <c r="LAA13" s="64"/>
      <c r="LAJ13" s="64"/>
      <c r="LAO13" s="218"/>
      <c r="LAP13" s="64"/>
      <c r="LAQ13" s="64"/>
      <c r="LAZ13" s="64"/>
      <c r="LBE13" s="218"/>
      <c r="LBF13" s="64"/>
      <c r="LBG13" s="64"/>
      <c r="LBP13" s="64"/>
      <c r="LBU13" s="218"/>
      <c r="LBV13" s="64"/>
      <c r="LBW13" s="64"/>
      <c r="LCF13" s="64"/>
      <c r="LCK13" s="218"/>
      <c r="LCL13" s="64"/>
      <c r="LCM13" s="64"/>
      <c r="LCV13" s="64"/>
      <c r="LDA13" s="218"/>
      <c r="LDB13" s="64"/>
      <c r="LDC13" s="64"/>
      <c r="LDL13" s="64"/>
      <c r="LDQ13" s="218"/>
      <c r="LDR13" s="64"/>
      <c r="LDS13" s="64"/>
      <c r="LEB13" s="64"/>
      <c r="LEG13" s="218"/>
      <c r="LEH13" s="64"/>
      <c r="LEI13" s="64"/>
      <c r="LER13" s="64"/>
      <c r="LEW13" s="218"/>
      <c r="LEX13" s="64"/>
      <c r="LEY13" s="64"/>
      <c r="LFH13" s="64"/>
      <c r="LFM13" s="218"/>
      <c r="LFN13" s="64"/>
      <c r="LFO13" s="64"/>
      <c r="LFX13" s="64"/>
      <c r="LGC13" s="218"/>
      <c r="LGD13" s="64"/>
      <c r="LGE13" s="64"/>
      <c r="LGN13" s="64"/>
      <c r="LGS13" s="218"/>
      <c r="LGT13" s="64"/>
      <c r="LGU13" s="64"/>
      <c r="LHD13" s="64"/>
      <c r="LHI13" s="218"/>
      <c r="LHJ13" s="64"/>
      <c r="LHK13" s="64"/>
      <c r="LHT13" s="64"/>
      <c r="LHY13" s="218"/>
      <c r="LHZ13" s="64"/>
      <c r="LIA13" s="64"/>
      <c r="LIJ13" s="64"/>
      <c r="LIO13" s="218"/>
      <c r="LIP13" s="64"/>
      <c r="LIQ13" s="64"/>
      <c r="LIZ13" s="64"/>
      <c r="LJE13" s="218"/>
      <c r="LJF13" s="64"/>
      <c r="LJG13" s="64"/>
      <c r="LJP13" s="64"/>
      <c r="LJU13" s="218"/>
      <c r="LJV13" s="64"/>
      <c r="LJW13" s="64"/>
      <c r="LKF13" s="64"/>
      <c r="LKK13" s="218"/>
      <c r="LKL13" s="64"/>
      <c r="LKM13" s="64"/>
      <c r="LKV13" s="64"/>
      <c r="LLA13" s="218"/>
      <c r="LLB13" s="64"/>
      <c r="LLC13" s="64"/>
      <c r="LLL13" s="64"/>
      <c r="LLQ13" s="218"/>
      <c r="LLR13" s="64"/>
      <c r="LLS13" s="64"/>
      <c r="LMB13" s="64"/>
      <c r="LMG13" s="218"/>
      <c r="LMH13" s="64"/>
      <c r="LMI13" s="64"/>
      <c r="LMR13" s="64"/>
      <c r="LMW13" s="218"/>
      <c r="LMX13" s="64"/>
      <c r="LMY13" s="64"/>
      <c r="LNH13" s="64"/>
      <c r="LNM13" s="218"/>
      <c r="LNN13" s="64"/>
      <c r="LNO13" s="64"/>
      <c r="LNX13" s="64"/>
      <c r="LOC13" s="218"/>
      <c r="LOD13" s="64"/>
      <c r="LOE13" s="64"/>
      <c r="LON13" s="64"/>
      <c r="LOS13" s="218"/>
      <c r="LOT13" s="64"/>
      <c r="LOU13" s="64"/>
      <c r="LPD13" s="64"/>
      <c r="LPI13" s="218"/>
      <c r="LPJ13" s="64"/>
      <c r="LPK13" s="64"/>
      <c r="LPT13" s="64"/>
      <c r="LPY13" s="218"/>
      <c r="LPZ13" s="64"/>
      <c r="LQA13" s="64"/>
      <c r="LQJ13" s="64"/>
      <c r="LQO13" s="218"/>
      <c r="LQP13" s="64"/>
      <c r="LQQ13" s="64"/>
      <c r="LQZ13" s="64"/>
      <c r="LRE13" s="218"/>
      <c r="LRF13" s="64"/>
      <c r="LRG13" s="64"/>
      <c r="LRP13" s="64"/>
      <c r="LRU13" s="218"/>
      <c r="LRV13" s="64"/>
      <c r="LRW13" s="64"/>
      <c r="LSF13" s="64"/>
      <c r="LSK13" s="218"/>
      <c r="LSL13" s="64"/>
      <c r="LSM13" s="64"/>
      <c r="LSV13" s="64"/>
      <c r="LTA13" s="218"/>
      <c r="LTB13" s="64"/>
      <c r="LTC13" s="64"/>
      <c r="LTL13" s="64"/>
      <c r="LTQ13" s="218"/>
      <c r="LTR13" s="64"/>
      <c r="LTS13" s="64"/>
      <c r="LUB13" s="64"/>
      <c r="LUG13" s="218"/>
      <c r="LUH13" s="64"/>
      <c r="LUI13" s="64"/>
      <c r="LUR13" s="64"/>
      <c r="LUW13" s="218"/>
      <c r="LUX13" s="64"/>
      <c r="LUY13" s="64"/>
      <c r="LVH13" s="64"/>
      <c r="LVM13" s="218"/>
      <c r="LVN13" s="64"/>
      <c r="LVO13" s="64"/>
      <c r="LVX13" s="64"/>
      <c r="LWC13" s="218"/>
      <c r="LWD13" s="64"/>
      <c r="LWE13" s="64"/>
      <c r="LWN13" s="64"/>
      <c r="LWS13" s="218"/>
      <c r="LWT13" s="64"/>
      <c r="LWU13" s="64"/>
      <c r="LXD13" s="64"/>
      <c r="LXI13" s="218"/>
      <c r="LXJ13" s="64"/>
      <c r="LXK13" s="64"/>
      <c r="LXT13" s="64"/>
      <c r="LXY13" s="218"/>
      <c r="LXZ13" s="64"/>
      <c r="LYA13" s="64"/>
      <c r="LYJ13" s="64"/>
      <c r="LYO13" s="218"/>
      <c r="LYP13" s="64"/>
      <c r="LYQ13" s="64"/>
      <c r="LYZ13" s="64"/>
      <c r="LZE13" s="218"/>
      <c r="LZF13" s="64"/>
      <c r="LZG13" s="64"/>
      <c r="LZP13" s="64"/>
      <c r="LZU13" s="218"/>
      <c r="LZV13" s="64"/>
      <c r="LZW13" s="64"/>
      <c r="MAF13" s="64"/>
      <c r="MAK13" s="218"/>
      <c r="MAL13" s="64"/>
      <c r="MAM13" s="64"/>
      <c r="MAV13" s="64"/>
      <c r="MBA13" s="218"/>
      <c r="MBB13" s="64"/>
      <c r="MBC13" s="64"/>
      <c r="MBL13" s="64"/>
      <c r="MBQ13" s="218"/>
      <c r="MBR13" s="64"/>
      <c r="MBS13" s="64"/>
      <c r="MCB13" s="64"/>
      <c r="MCG13" s="218"/>
      <c r="MCH13" s="64"/>
      <c r="MCI13" s="64"/>
      <c r="MCR13" s="64"/>
      <c r="MCW13" s="218"/>
      <c r="MCX13" s="64"/>
      <c r="MCY13" s="64"/>
      <c r="MDH13" s="64"/>
      <c r="MDM13" s="218"/>
      <c r="MDN13" s="64"/>
      <c r="MDO13" s="64"/>
      <c r="MDX13" s="64"/>
      <c r="MEC13" s="218"/>
      <c r="MED13" s="64"/>
      <c r="MEE13" s="64"/>
      <c r="MEN13" s="64"/>
      <c r="MES13" s="218"/>
      <c r="MET13" s="64"/>
      <c r="MEU13" s="64"/>
      <c r="MFD13" s="64"/>
      <c r="MFI13" s="218"/>
      <c r="MFJ13" s="64"/>
      <c r="MFK13" s="64"/>
      <c r="MFT13" s="64"/>
      <c r="MFY13" s="218"/>
      <c r="MFZ13" s="64"/>
      <c r="MGA13" s="64"/>
      <c r="MGJ13" s="64"/>
      <c r="MGO13" s="218"/>
      <c r="MGP13" s="64"/>
      <c r="MGQ13" s="64"/>
      <c r="MGZ13" s="64"/>
      <c r="MHE13" s="218"/>
      <c r="MHF13" s="64"/>
      <c r="MHG13" s="64"/>
      <c r="MHP13" s="64"/>
      <c r="MHU13" s="218"/>
      <c r="MHV13" s="64"/>
      <c r="MHW13" s="64"/>
      <c r="MIF13" s="64"/>
      <c r="MIK13" s="218"/>
      <c r="MIL13" s="64"/>
      <c r="MIM13" s="64"/>
      <c r="MIV13" s="64"/>
      <c r="MJA13" s="218"/>
      <c r="MJB13" s="64"/>
      <c r="MJC13" s="64"/>
      <c r="MJL13" s="64"/>
      <c r="MJQ13" s="218"/>
      <c r="MJR13" s="64"/>
      <c r="MJS13" s="64"/>
      <c r="MKB13" s="64"/>
      <c r="MKG13" s="218"/>
      <c r="MKH13" s="64"/>
      <c r="MKI13" s="64"/>
      <c r="MKR13" s="64"/>
      <c r="MKW13" s="218"/>
      <c r="MKX13" s="64"/>
      <c r="MKY13" s="64"/>
      <c r="MLH13" s="64"/>
      <c r="MLM13" s="218"/>
      <c r="MLN13" s="64"/>
      <c r="MLO13" s="64"/>
      <c r="MLX13" s="64"/>
      <c r="MMC13" s="218"/>
      <c r="MMD13" s="64"/>
      <c r="MME13" s="64"/>
      <c r="MMN13" s="64"/>
      <c r="MMS13" s="218"/>
      <c r="MMT13" s="64"/>
      <c r="MMU13" s="64"/>
      <c r="MND13" s="64"/>
      <c r="MNI13" s="218"/>
      <c r="MNJ13" s="64"/>
      <c r="MNK13" s="64"/>
      <c r="MNT13" s="64"/>
      <c r="MNY13" s="218"/>
      <c r="MNZ13" s="64"/>
      <c r="MOA13" s="64"/>
      <c r="MOJ13" s="64"/>
      <c r="MOO13" s="218"/>
      <c r="MOP13" s="64"/>
      <c r="MOQ13" s="64"/>
      <c r="MOZ13" s="64"/>
      <c r="MPE13" s="218"/>
      <c r="MPF13" s="64"/>
      <c r="MPG13" s="64"/>
      <c r="MPP13" s="64"/>
      <c r="MPU13" s="218"/>
      <c r="MPV13" s="64"/>
      <c r="MPW13" s="64"/>
      <c r="MQF13" s="64"/>
      <c r="MQK13" s="218"/>
      <c r="MQL13" s="64"/>
      <c r="MQM13" s="64"/>
      <c r="MQV13" s="64"/>
      <c r="MRA13" s="218"/>
      <c r="MRB13" s="64"/>
      <c r="MRC13" s="64"/>
      <c r="MRL13" s="64"/>
      <c r="MRQ13" s="218"/>
      <c r="MRR13" s="64"/>
      <c r="MRS13" s="64"/>
      <c r="MSB13" s="64"/>
      <c r="MSG13" s="218"/>
      <c r="MSH13" s="64"/>
      <c r="MSI13" s="64"/>
      <c r="MSR13" s="64"/>
      <c r="MSW13" s="218"/>
      <c r="MSX13" s="64"/>
      <c r="MSY13" s="64"/>
      <c r="MTH13" s="64"/>
      <c r="MTM13" s="218"/>
      <c r="MTN13" s="64"/>
      <c r="MTO13" s="64"/>
      <c r="MTX13" s="64"/>
      <c r="MUC13" s="218"/>
      <c r="MUD13" s="64"/>
      <c r="MUE13" s="64"/>
      <c r="MUN13" s="64"/>
      <c r="MUS13" s="218"/>
      <c r="MUT13" s="64"/>
      <c r="MUU13" s="64"/>
      <c r="MVD13" s="64"/>
      <c r="MVI13" s="218"/>
      <c r="MVJ13" s="64"/>
      <c r="MVK13" s="64"/>
      <c r="MVT13" s="64"/>
      <c r="MVY13" s="218"/>
      <c r="MVZ13" s="64"/>
      <c r="MWA13" s="64"/>
      <c r="MWJ13" s="64"/>
      <c r="MWO13" s="218"/>
      <c r="MWP13" s="64"/>
      <c r="MWQ13" s="64"/>
      <c r="MWZ13" s="64"/>
      <c r="MXE13" s="218"/>
      <c r="MXF13" s="64"/>
      <c r="MXG13" s="64"/>
      <c r="MXP13" s="64"/>
      <c r="MXU13" s="218"/>
      <c r="MXV13" s="64"/>
      <c r="MXW13" s="64"/>
      <c r="MYF13" s="64"/>
      <c r="MYK13" s="218"/>
      <c r="MYL13" s="64"/>
      <c r="MYM13" s="64"/>
      <c r="MYV13" s="64"/>
      <c r="MZA13" s="218"/>
      <c r="MZB13" s="64"/>
      <c r="MZC13" s="64"/>
      <c r="MZL13" s="64"/>
      <c r="MZQ13" s="218"/>
      <c r="MZR13" s="64"/>
      <c r="MZS13" s="64"/>
      <c r="NAB13" s="64"/>
      <c r="NAG13" s="218"/>
      <c r="NAH13" s="64"/>
      <c r="NAI13" s="64"/>
      <c r="NAR13" s="64"/>
      <c r="NAW13" s="218"/>
      <c r="NAX13" s="64"/>
      <c r="NAY13" s="64"/>
      <c r="NBH13" s="64"/>
      <c r="NBM13" s="218"/>
      <c r="NBN13" s="64"/>
      <c r="NBO13" s="64"/>
      <c r="NBX13" s="64"/>
      <c r="NCC13" s="218"/>
      <c r="NCD13" s="64"/>
      <c r="NCE13" s="64"/>
      <c r="NCN13" s="64"/>
      <c r="NCS13" s="218"/>
      <c r="NCT13" s="64"/>
      <c r="NCU13" s="64"/>
      <c r="NDD13" s="64"/>
      <c r="NDI13" s="218"/>
      <c r="NDJ13" s="64"/>
      <c r="NDK13" s="64"/>
      <c r="NDT13" s="64"/>
      <c r="NDY13" s="218"/>
      <c r="NDZ13" s="64"/>
      <c r="NEA13" s="64"/>
      <c r="NEJ13" s="64"/>
      <c r="NEO13" s="218"/>
      <c r="NEP13" s="64"/>
      <c r="NEQ13" s="64"/>
      <c r="NEZ13" s="64"/>
      <c r="NFE13" s="218"/>
      <c r="NFF13" s="64"/>
      <c r="NFG13" s="64"/>
      <c r="NFP13" s="64"/>
      <c r="NFU13" s="218"/>
      <c r="NFV13" s="64"/>
      <c r="NFW13" s="64"/>
      <c r="NGF13" s="64"/>
      <c r="NGK13" s="218"/>
      <c r="NGL13" s="64"/>
      <c r="NGM13" s="64"/>
      <c r="NGV13" s="64"/>
      <c r="NHA13" s="218"/>
      <c r="NHB13" s="64"/>
      <c r="NHC13" s="64"/>
      <c r="NHL13" s="64"/>
      <c r="NHQ13" s="218"/>
      <c r="NHR13" s="64"/>
      <c r="NHS13" s="64"/>
      <c r="NIB13" s="64"/>
      <c r="NIG13" s="218"/>
      <c r="NIH13" s="64"/>
      <c r="NII13" s="64"/>
      <c r="NIR13" s="64"/>
      <c r="NIW13" s="218"/>
      <c r="NIX13" s="64"/>
      <c r="NIY13" s="64"/>
      <c r="NJH13" s="64"/>
      <c r="NJM13" s="218"/>
      <c r="NJN13" s="64"/>
      <c r="NJO13" s="64"/>
      <c r="NJX13" s="64"/>
      <c r="NKC13" s="218"/>
      <c r="NKD13" s="64"/>
      <c r="NKE13" s="64"/>
      <c r="NKN13" s="64"/>
      <c r="NKS13" s="218"/>
      <c r="NKT13" s="64"/>
      <c r="NKU13" s="64"/>
      <c r="NLD13" s="64"/>
      <c r="NLI13" s="218"/>
      <c r="NLJ13" s="64"/>
      <c r="NLK13" s="64"/>
      <c r="NLT13" s="64"/>
      <c r="NLY13" s="218"/>
      <c r="NLZ13" s="64"/>
      <c r="NMA13" s="64"/>
      <c r="NMJ13" s="64"/>
      <c r="NMO13" s="218"/>
      <c r="NMP13" s="64"/>
      <c r="NMQ13" s="64"/>
      <c r="NMZ13" s="64"/>
      <c r="NNE13" s="218"/>
      <c r="NNF13" s="64"/>
      <c r="NNG13" s="64"/>
      <c r="NNP13" s="64"/>
      <c r="NNU13" s="218"/>
      <c r="NNV13" s="64"/>
      <c r="NNW13" s="64"/>
      <c r="NOF13" s="64"/>
      <c r="NOK13" s="218"/>
      <c r="NOL13" s="64"/>
      <c r="NOM13" s="64"/>
      <c r="NOV13" s="64"/>
      <c r="NPA13" s="218"/>
      <c r="NPB13" s="64"/>
      <c r="NPC13" s="64"/>
      <c r="NPL13" s="64"/>
      <c r="NPQ13" s="218"/>
      <c r="NPR13" s="64"/>
      <c r="NPS13" s="64"/>
      <c r="NQB13" s="64"/>
      <c r="NQG13" s="218"/>
      <c r="NQH13" s="64"/>
      <c r="NQI13" s="64"/>
      <c r="NQR13" s="64"/>
      <c r="NQW13" s="218"/>
      <c r="NQX13" s="64"/>
      <c r="NQY13" s="64"/>
      <c r="NRH13" s="64"/>
      <c r="NRM13" s="218"/>
      <c r="NRN13" s="64"/>
      <c r="NRO13" s="64"/>
      <c r="NRX13" s="64"/>
      <c r="NSC13" s="218"/>
      <c r="NSD13" s="64"/>
      <c r="NSE13" s="64"/>
      <c r="NSN13" s="64"/>
      <c r="NSS13" s="218"/>
      <c r="NST13" s="64"/>
      <c r="NSU13" s="64"/>
      <c r="NTD13" s="64"/>
      <c r="NTI13" s="218"/>
      <c r="NTJ13" s="64"/>
      <c r="NTK13" s="64"/>
      <c r="NTT13" s="64"/>
      <c r="NTY13" s="218"/>
      <c r="NTZ13" s="64"/>
      <c r="NUA13" s="64"/>
      <c r="NUJ13" s="64"/>
      <c r="NUO13" s="218"/>
      <c r="NUP13" s="64"/>
      <c r="NUQ13" s="64"/>
      <c r="NUZ13" s="64"/>
      <c r="NVE13" s="218"/>
      <c r="NVF13" s="64"/>
      <c r="NVG13" s="64"/>
      <c r="NVP13" s="64"/>
      <c r="NVU13" s="218"/>
      <c r="NVV13" s="64"/>
      <c r="NVW13" s="64"/>
      <c r="NWF13" s="64"/>
      <c r="NWK13" s="218"/>
      <c r="NWL13" s="64"/>
      <c r="NWM13" s="64"/>
      <c r="NWV13" s="64"/>
      <c r="NXA13" s="218"/>
      <c r="NXB13" s="64"/>
      <c r="NXC13" s="64"/>
      <c r="NXL13" s="64"/>
      <c r="NXQ13" s="218"/>
      <c r="NXR13" s="64"/>
      <c r="NXS13" s="64"/>
      <c r="NYB13" s="64"/>
      <c r="NYG13" s="218"/>
      <c r="NYH13" s="64"/>
      <c r="NYI13" s="64"/>
      <c r="NYR13" s="64"/>
      <c r="NYW13" s="218"/>
      <c r="NYX13" s="64"/>
      <c r="NYY13" s="64"/>
      <c r="NZH13" s="64"/>
      <c r="NZM13" s="218"/>
      <c r="NZN13" s="64"/>
      <c r="NZO13" s="64"/>
      <c r="NZX13" s="64"/>
      <c r="OAC13" s="218"/>
      <c r="OAD13" s="64"/>
      <c r="OAE13" s="64"/>
      <c r="OAN13" s="64"/>
      <c r="OAS13" s="218"/>
      <c r="OAT13" s="64"/>
      <c r="OAU13" s="64"/>
      <c r="OBD13" s="64"/>
      <c r="OBI13" s="218"/>
      <c r="OBJ13" s="64"/>
      <c r="OBK13" s="64"/>
      <c r="OBT13" s="64"/>
      <c r="OBY13" s="218"/>
      <c r="OBZ13" s="64"/>
      <c r="OCA13" s="64"/>
      <c r="OCJ13" s="64"/>
      <c r="OCO13" s="218"/>
      <c r="OCP13" s="64"/>
      <c r="OCQ13" s="64"/>
      <c r="OCZ13" s="64"/>
      <c r="ODE13" s="218"/>
      <c r="ODF13" s="64"/>
      <c r="ODG13" s="64"/>
      <c r="ODP13" s="64"/>
      <c r="ODU13" s="218"/>
      <c r="ODV13" s="64"/>
      <c r="ODW13" s="64"/>
      <c r="OEF13" s="64"/>
      <c r="OEK13" s="218"/>
      <c r="OEL13" s="64"/>
      <c r="OEM13" s="64"/>
      <c r="OEV13" s="64"/>
      <c r="OFA13" s="218"/>
      <c r="OFB13" s="64"/>
      <c r="OFC13" s="64"/>
      <c r="OFL13" s="64"/>
      <c r="OFQ13" s="218"/>
      <c r="OFR13" s="64"/>
      <c r="OFS13" s="64"/>
      <c r="OGB13" s="64"/>
      <c r="OGG13" s="218"/>
      <c r="OGH13" s="64"/>
      <c r="OGI13" s="64"/>
      <c r="OGR13" s="64"/>
      <c r="OGW13" s="218"/>
      <c r="OGX13" s="64"/>
      <c r="OGY13" s="64"/>
      <c r="OHH13" s="64"/>
      <c r="OHM13" s="218"/>
      <c r="OHN13" s="64"/>
      <c r="OHO13" s="64"/>
      <c r="OHX13" s="64"/>
      <c r="OIC13" s="218"/>
      <c r="OID13" s="64"/>
      <c r="OIE13" s="64"/>
      <c r="OIN13" s="64"/>
      <c r="OIS13" s="218"/>
      <c r="OIT13" s="64"/>
      <c r="OIU13" s="64"/>
      <c r="OJD13" s="64"/>
      <c r="OJI13" s="218"/>
      <c r="OJJ13" s="64"/>
      <c r="OJK13" s="64"/>
      <c r="OJT13" s="64"/>
      <c r="OJY13" s="218"/>
      <c r="OJZ13" s="64"/>
      <c r="OKA13" s="64"/>
      <c r="OKJ13" s="64"/>
      <c r="OKO13" s="218"/>
      <c r="OKP13" s="64"/>
      <c r="OKQ13" s="64"/>
      <c r="OKZ13" s="64"/>
      <c r="OLE13" s="218"/>
      <c r="OLF13" s="64"/>
      <c r="OLG13" s="64"/>
      <c r="OLP13" s="64"/>
      <c r="OLU13" s="218"/>
      <c r="OLV13" s="64"/>
      <c r="OLW13" s="64"/>
      <c r="OMF13" s="64"/>
      <c r="OMK13" s="218"/>
      <c r="OML13" s="64"/>
      <c r="OMM13" s="64"/>
      <c r="OMV13" s="64"/>
      <c r="ONA13" s="218"/>
      <c r="ONB13" s="64"/>
      <c r="ONC13" s="64"/>
      <c r="ONL13" s="64"/>
      <c r="ONQ13" s="218"/>
      <c r="ONR13" s="64"/>
      <c r="ONS13" s="64"/>
      <c r="OOB13" s="64"/>
      <c r="OOG13" s="218"/>
      <c r="OOH13" s="64"/>
      <c r="OOI13" s="64"/>
      <c r="OOR13" s="64"/>
      <c r="OOW13" s="218"/>
      <c r="OOX13" s="64"/>
      <c r="OOY13" s="64"/>
      <c r="OPH13" s="64"/>
      <c r="OPM13" s="218"/>
      <c r="OPN13" s="64"/>
      <c r="OPO13" s="64"/>
      <c r="OPX13" s="64"/>
      <c r="OQC13" s="218"/>
      <c r="OQD13" s="64"/>
      <c r="OQE13" s="64"/>
      <c r="OQN13" s="64"/>
      <c r="OQS13" s="218"/>
      <c r="OQT13" s="64"/>
      <c r="OQU13" s="64"/>
      <c r="ORD13" s="64"/>
      <c r="ORI13" s="218"/>
      <c r="ORJ13" s="64"/>
      <c r="ORK13" s="64"/>
      <c r="ORT13" s="64"/>
      <c r="ORY13" s="218"/>
      <c r="ORZ13" s="64"/>
      <c r="OSA13" s="64"/>
      <c r="OSJ13" s="64"/>
      <c r="OSO13" s="218"/>
      <c r="OSP13" s="64"/>
      <c r="OSQ13" s="64"/>
      <c r="OSZ13" s="64"/>
      <c r="OTE13" s="218"/>
      <c r="OTF13" s="64"/>
      <c r="OTG13" s="64"/>
      <c r="OTP13" s="64"/>
      <c r="OTU13" s="218"/>
      <c r="OTV13" s="64"/>
      <c r="OTW13" s="64"/>
      <c r="OUF13" s="64"/>
      <c r="OUK13" s="218"/>
      <c r="OUL13" s="64"/>
      <c r="OUM13" s="64"/>
      <c r="OUV13" s="64"/>
      <c r="OVA13" s="218"/>
      <c r="OVB13" s="64"/>
      <c r="OVC13" s="64"/>
      <c r="OVL13" s="64"/>
      <c r="OVQ13" s="218"/>
      <c r="OVR13" s="64"/>
      <c r="OVS13" s="64"/>
      <c r="OWB13" s="64"/>
      <c r="OWG13" s="218"/>
      <c r="OWH13" s="64"/>
      <c r="OWI13" s="64"/>
      <c r="OWR13" s="64"/>
      <c r="OWW13" s="218"/>
      <c r="OWX13" s="64"/>
      <c r="OWY13" s="64"/>
      <c r="OXH13" s="64"/>
      <c r="OXM13" s="218"/>
      <c r="OXN13" s="64"/>
      <c r="OXO13" s="64"/>
      <c r="OXX13" s="64"/>
      <c r="OYC13" s="218"/>
      <c r="OYD13" s="64"/>
      <c r="OYE13" s="64"/>
      <c r="OYN13" s="64"/>
      <c r="OYS13" s="218"/>
      <c r="OYT13" s="64"/>
      <c r="OYU13" s="64"/>
      <c r="OZD13" s="64"/>
      <c r="OZI13" s="218"/>
      <c r="OZJ13" s="64"/>
      <c r="OZK13" s="64"/>
      <c r="OZT13" s="64"/>
      <c r="OZY13" s="218"/>
      <c r="OZZ13" s="64"/>
      <c r="PAA13" s="64"/>
      <c r="PAJ13" s="64"/>
      <c r="PAO13" s="218"/>
      <c r="PAP13" s="64"/>
      <c r="PAQ13" s="64"/>
      <c r="PAZ13" s="64"/>
      <c r="PBE13" s="218"/>
      <c r="PBF13" s="64"/>
      <c r="PBG13" s="64"/>
      <c r="PBP13" s="64"/>
      <c r="PBU13" s="218"/>
      <c r="PBV13" s="64"/>
      <c r="PBW13" s="64"/>
      <c r="PCF13" s="64"/>
      <c r="PCK13" s="218"/>
      <c r="PCL13" s="64"/>
      <c r="PCM13" s="64"/>
      <c r="PCV13" s="64"/>
      <c r="PDA13" s="218"/>
      <c r="PDB13" s="64"/>
      <c r="PDC13" s="64"/>
      <c r="PDL13" s="64"/>
      <c r="PDQ13" s="218"/>
      <c r="PDR13" s="64"/>
      <c r="PDS13" s="64"/>
      <c r="PEB13" s="64"/>
      <c r="PEG13" s="218"/>
      <c r="PEH13" s="64"/>
      <c r="PEI13" s="64"/>
      <c r="PER13" s="64"/>
      <c r="PEW13" s="218"/>
      <c r="PEX13" s="64"/>
      <c r="PEY13" s="64"/>
      <c r="PFH13" s="64"/>
      <c r="PFM13" s="218"/>
      <c r="PFN13" s="64"/>
      <c r="PFO13" s="64"/>
      <c r="PFX13" s="64"/>
      <c r="PGC13" s="218"/>
      <c r="PGD13" s="64"/>
      <c r="PGE13" s="64"/>
      <c r="PGN13" s="64"/>
      <c r="PGS13" s="218"/>
      <c r="PGT13" s="64"/>
      <c r="PGU13" s="64"/>
      <c r="PHD13" s="64"/>
      <c r="PHI13" s="218"/>
      <c r="PHJ13" s="64"/>
      <c r="PHK13" s="64"/>
      <c r="PHT13" s="64"/>
      <c r="PHY13" s="218"/>
      <c r="PHZ13" s="64"/>
      <c r="PIA13" s="64"/>
      <c r="PIJ13" s="64"/>
      <c r="PIO13" s="218"/>
      <c r="PIP13" s="64"/>
      <c r="PIQ13" s="64"/>
      <c r="PIZ13" s="64"/>
      <c r="PJE13" s="218"/>
      <c r="PJF13" s="64"/>
      <c r="PJG13" s="64"/>
      <c r="PJP13" s="64"/>
      <c r="PJU13" s="218"/>
      <c r="PJV13" s="64"/>
      <c r="PJW13" s="64"/>
      <c r="PKF13" s="64"/>
      <c r="PKK13" s="218"/>
      <c r="PKL13" s="64"/>
      <c r="PKM13" s="64"/>
      <c r="PKV13" s="64"/>
      <c r="PLA13" s="218"/>
      <c r="PLB13" s="64"/>
      <c r="PLC13" s="64"/>
      <c r="PLL13" s="64"/>
      <c r="PLQ13" s="218"/>
      <c r="PLR13" s="64"/>
      <c r="PLS13" s="64"/>
      <c r="PMB13" s="64"/>
      <c r="PMG13" s="218"/>
      <c r="PMH13" s="64"/>
      <c r="PMI13" s="64"/>
      <c r="PMR13" s="64"/>
      <c r="PMW13" s="218"/>
      <c r="PMX13" s="64"/>
      <c r="PMY13" s="64"/>
      <c r="PNH13" s="64"/>
      <c r="PNM13" s="218"/>
      <c r="PNN13" s="64"/>
      <c r="PNO13" s="64"/>
      <c r="PNX13" s="64"/>
      <c r="POC13" s="218"/>
      <c r="POD13" s="64"/>
      <c r="POE13" s="64"/>
      <c r="PON13" s="64"/>
      <c r="POS13" s="218"/>
      <c r="POT13" s="64"/>
      <c r="POU13" s="64"/>
      <c r="PPD13" s="64"/>
      <c r="PPI13" s="218"/>
      <c r="PPJ13" s="64"/>
      <c r="PPK13" s="64"/>
      <c r="PPT13" s="64"/>
      <c r="PPY13" s="218"/>
      <c r="PPZ13" s="64"/>
      <c r="PQA13" s="64"/>
      <c r="PQJ13" s="64"/>
      <c r="PQO13" s="218"/>
      <c r="PQP13" s="64"/>
      <c r="PQQ13" s="64"/>
      <c r="PQZ13" s="64"/>
      <c r="PRE13" s="218"/>
      <c r="PRF13" s="64"/>
      <c r="PRG13" s="64"/>
      <c r="PRP13" s="64"/>
      <c r="PRU13" s="218"/>
      <c r="PRV13" s="64"/>
      <c r="PRW13" s="64"/>
      <c r="PSF13" s="64"/>
      <c r="PSK13" s="218"/>
      <c r="PSL13" s="64"/>
      <c r="PSM13" s="64"/>
      <c r="PSV13" s="64"/>
      <c r="PTA13" s="218"/>
      <c r="PTB13" s="64"/>
      <c r="PTC13" s="64"/>
      <c r="PTL13" s="64"/>
      <c r="PTQ13" s="218"/>
      <c r="PTR13" s="64"/>
      <c r="PTS13" s="64"/>
      <c r="PUB13" s="64"/>
      <c r="PUG13" s="218"/>
      <c r="PUH13" s="64"/>
      <c r="PUI13" s="64"/>
      <c r="PUR13" s="64"/>
      <c r="PUW13" s="218"/>
      <c r="PUX13" s="64"/>
      <c r="PUY13" s="64"/>
      <c r="PVH13" s="64"/>
      <c r="PVM13" s="218"/>
      <c r="PVN13" s="64"/>
      <c r="PVO13" s="64"/>
      <c r="PVX13" s="64"/>
      <c r="PWC13" s="218"/>
      <c r="PWD13" s="64"/>
      <c r="PWE13" s="64"/>
      <c r="PWN13" s="64"/>
      <c r="PWS13" s="218"/>
      <c r="PWT13" s="64"/>
      <c r="PWU13" s="64"/>
      <c r="PXD13" s="64"/>
      <c r="PXI13" s="218"/>
      <c r="PXJ13" s="64"/>
      <c r="PXK13" s="64"/>
      <c r="PXT13" s="64"/>
      <c r="PXY13" s="218"/>
      <c r="PXZ13" s="64"/>
      <c r="PYA13" s="64"/>
      <c r="PYJ13" s="64"/>
      <c r="PYO13" s="218"/>
      <c r="PYP13" s="64"/>
      <c r="PYQ13" s="64"/>
      <c r="PYZ13" s="64"/>
      <c r="PZE13" s="218"/>
      <c r="PZF13" s="64"/>
      <c r="PZG13" s="64"/>
      <c r="PZP13" s="64"/>
      <c r="PZU13" s="218"/>
      <c r="PZV13" s="64"/>
      <c r="PZW13" s="64"/>
      <c r="QAF13" s="64"/>
      <c r="QAK13" s="218"/>
      <c r="QAL13" s="64"/>
      <c r="QAM13" s="64"/>
      <c r="QAV13" s="64"/>
      <c r="QBA13" s="218"/>
      <c r="QBB13" s="64"/>
      <c r="QBC13" s="64"/>
      <c r="QBL13" s="64"/>
      <c r="QBQ13" s="218"/>
      <c r="QBR13" s="64"/>
      <c r="QBS13" s="64"/>
      <c r="QCB13" s="64"/>
      <c r="QCG13" s="218"/>
      <c r="QCH13" s="64"/>
      <c r="QCI13" s="64"/>
      <c r="QCR13" s="64"/>
      <c r="QCW13" s="218"/>
      <c r="QCX13" s="64"/>
      <c r="QCY13" s="64"/>
      <c r="QDH13" s="64"/>
      <c r="QDM13" s="218"/>
      <c r="QDN13" s="64"/>
      <c r="QDO13" s="64"/>
      <c r="QDX13" s="64"/>
      <c r="QEC13" s="218"/>
      <c r="QED13" s="64"/>
      <c r="QEE13" s="64"/>
      <c r="QEN13" s="64"/>
      <c r="QES13" s="218"/>
      <c r="QET13" s="64"/>
      <c r="QEU13" s="64"/>
      <c r="QFD13" s="64"/>
      <c r="QFI13" s="218"/>
      <c r="QFJ13" s="64"/>
      <c r="QFK13" s="64"/>
      <c r="QFT13" s="64"/>
      <c r="QFY13" s="218"/>
      <c r="QFZ13" s="64"/>
      <c r="QGA13" s="64"/>
      <c r="QGJ13" s="64"/>
      <c r="QGO13" s="218"/>
      <c r="QGP13" s="64"/>
      <c r="QGQ13" s="64"/>
      <c r="QGZ13" s="64"/>
      <c r="QHE13" s="218"/>
      <c r="QHF13" s="64"/>
      <c r="QHG13" s="64"/>
      <c r="QHP13" s="64"/>
      <c r="QHU13" s="218"/>
      <c r="QHV13" s="64"/>
      <c r="QHW13" s="64"/>
      <c r="QIF13" s="64"/>
      <c r="QIK13" s="218"/>
      <c r="QIL13" s="64"/>
      <c r="QIM13" s="64"/>
      <c r="QIV13" s="64"/>
      <c r="QJA13" s="218"/>
      <c r="QJB13" s="64"/>
      <c r="QJC13" s="64"/>
      <c r="QJL13" s="64"/>
      <c r="QJQ13" s="218"/>
      <c r="QJR13" s="64"/>
      <c r="QJS13" s="64"/>
      <c r="QKB13" s="64"/>
      <c r="QKG13" s="218"/>
      <c r="QKH13" s="64"/>
      <c r="QKI13" s="64"/>
      <c r="QKR13" s="64"/>
      <c r="QKW13" s="218"/>
      <c r="QKX13" s="64"/>
      <c r="QKY13" s="64"/>
      <c r="QLH13" s="64"/>
      <c r="QLM13" s="218"/>
      <c r="QLN13" s="64"/>
      <c r="QLO13" s="64"/>
      <c r="QLX13" s="64"/>
      <c r="QMC13" s="218"/>
      <c r="QMD13" s="64"/>
      <c r="QME13" s="64"/>
      <c r="QMN13" s="64"/>
      <c r="QMS13" s="218"/>
      <c r="QMT13" s="64"/>
      <c r="QMU13" s="64"/>
      <c r="QND13" s="64"/>
      <c r="QNI13" s="218"/>
      <c r="QNJ13" s="64"/>
      <c r="QNK13" s="64"/>
      <c r="QNT13" s="64"/>
      <c r="QNY13" s="218"/>
      <c r="QNZ13" s="64"/>
      <c r="QOA13" s="64"/>
      <c r="QOJ13" s="64"/>
      <c r="QOO13" s="218"/>
      <c r="QOP13" s="64"/>
      <c r="QOQ13" s="64"/>
      <c r="QOZ13" s="64"/>
      <c r="QPE13" s="218"/>
      <c r="QPF13" s="64"/>
      <c r="QPG13" s="64"/>
      <c r="QPP13" s="64"/>
      <c r="QPU13" s="218"/>
      <c r="QPV13" s="64"/>
      <c r="QPW13" s="64"/>
      <c r="QQF13" s="64"/>
      <c r="QQK13" s="218"/>
      <c r="QQL13" s="64"/>
      <c r="QQM13" s="64"/>
      <c r="QQV13" s="64"/>
      <c r="QRA13" s="218"/>
      <c r="QRB13" s="64"/>
      <c r="QRC13" s="64"/>
      <c r="QRL13" s="64"/>
      <c r="QRQ13" s="218"/>
      <c r="QRR13" s="64"/>
      <c r="QRS13" s="64"/>
      <c r="QSB13" s="64"/>
      <c r="QSG13" s="218"/>
      <c r="QSH13" s="64"/>
      <c r="QSI13" s="64"/>
      <c r="QSR13" s="64"/>
      <c r="QSW13" s="218"/>
      <c r="QSX13" s="64"/>
      <c r="QSY13" s="64"/>
      <c r="QTH13" s="64"/>
      <c r="QTM13" s="218"/>
      <c r="QTN13" s="64"/>
      <c r="QTO13" s="64"/>
      <c r="QTX13" s="64"/>
      <c r="QUC13" s="218"/>
      <c r="QUD13" s="64"/>
      <c r="QUE13" s="64"/>
      <c r="QUN13" s="64"/>
      <c r="QUS13" s="218"/>
      <c r="QUT13" s="64"/>
      <c r="QUU13" s="64"/>
      <c r="QVD13" s="64"/>
      <c r="QVI13" s="218"/>
      <c r="QVJ13" s="64"/>
      <c r="QVK13" s="64"/>
      <c r="QVT13" s="64"/>
      <c r="QVY13" s="218"/>
      <c r="QVZ13" s="64"/>
      <c r="QWA13" s="64"/>
      <c r="QWJ13" s="64"/>
      <c r="QWO13" s="218"/>
      <c r="QWP13" s="64"/>
      <c r="QWQ13" s="64"/>
      <c r="QWZ13" s="64"/>
      <c r="QXE13" s="218"/>
      <c r="QXF13" s="64"/>
      <c r="QXG13" s="64"/>
      <c r="QXP13" s="64"/>
      <c r="QXU13" s="218"/>
      <c r="QXV13" s="64"/>
      <c r="QXW13" s="64"/>
      <c r="QYF13" s="64"/>
      <c r="QYK13" s="218"/>
      <c r="QYL13" s="64"/>
      <c r="QYM13" s="64"/>
      <c r="QYV13" s="64"/>
      <c r="QZA13" s="218"/>
      <c r="QZB13" s="64"/>
      <c r="QZC13" s="64"/>
      <c r="QZL13" s="64"/>
      <c r="QZQ13" s="218"/>
      <c r="QZR13" s="64"/>
      <c r="QZS13" s="64"/>
      <c r="RAB13" s="64"/>
      <c r="RAG13" s="218"/>
      <c r="RAH13" s="64"/>
      <c r="RAI13" s="64"/>
      <c r="RAR13" s="64"/>
      <c r="RAW13" s="218"/>
      <c r="RAX13" s="64"/>
      <c r="RAY13" s="64"/>
      <c r="RBH13" s="64"/>
      <c r="RBM13" s="218"/>
      <c r="RBN13" s="64"/>
      <c r="RBO13" s="64"/>
      <c r="RBX13" s="64"/>
      <c r="RCC13" s="218"/>
      <c r="RCD13" s="64"/>
      <c r="RCE13" s="64"/>
      <c r="RCN13" s="64"/>
      <c r="RCS13" s="218"/>
      <c r="RCT13" s="64"/>
      <c r="RCU13" s="64"/>
      <c r="RDD13" s="64"/>
      <c r="RDI13" s="218"/>
      <c r="RDJ13" s="64"/>
      <c r="RDK13" s="64"/>
      <c r="RDT13" s="64"/>
      <c r="RDY13" s="218"/>
      <c r="RDZ13" s="64"/>
      <c r="REA13" s="64"/>
      <c r="REJ13" s="64"/>
      <c r="REO13" s="218"/>
      <c r="REP13" s="64"/>
      <c r="REQ13" s="64"/>
      <c r="REZ13" s="64"/>
      <c r="RFE13" s="218"/>
      <c r="RFF13" s="64"/>
      <c r="RFG13" s="64"/>
      <c r="RFP13" s="64"/>
      <c r="RFU13" s="218"/>
      <c r="RFV13" s="64"/>
      <c r="RFW13" s="64"/>
      <c r="RGF13" s="64"/>
      <c r="RGK13" s="218"/>
      <c r="RGL13" s="64"/>
      <c r="RGM13" s="64"/>
      <c r="RGV13" s="64"/>
      <c r="RHA13" s="218"/>
      <c r="RHB13" s="64"/>
      <c r="RHC13" s="64"/>
      <c r="RHL13" s="64"/>
      <c r="RHQ13" s="218"/>
      <c r="RHR13" s="64"/>
      <c r="RHS13" s="64"/>
      <c r="RIB13" s="64"/>
      <c r="RIG13" s="218"/>
      <c r="RIH13" s="64"/>
      <c r="RII13" s="64"/>
      <c r="RIR13" s="64"/>
      <c r="RIW13" s="218"/>
      <c r="RIX13" s="64"/>
      <c r="RIY13" s="64"/>
      <c r="RJH13" s="64"/>
      <c r="RJM13" s="218"/>
      <c r="RJN13" s="64"/>
      <c r="RJO13" s="64"/>
      <c r="RJX13" s="64"/>
      <c r="RKC13" s="218"/>
      <c r="RKD13" s="64"/>
      <c r="RKE13" s="64"/>
      <c r="RKN13" s="64"/>
      <c r="RKS13" s="218"/>
      <c r="RKT13" s="64"/>
      <c r="RKU13" s="64"/>
      <c r="RLD13" s="64"/>
      <c r="RLI13" s="218"/>
      <c r="RLJ13" s="64"/>
      <c r="RLK13" s="64"/>
      <c r="RLT13" s="64"/>
      <c r="RLY13" s="218"/>
      <c r="RLZ13" s="64"/>
      <c r="RMA13" s="64"/>
      <c r="RMJ13" s="64"/>
      <c r="RMO13" s="218"/>
      <c r="RMP13" s="64"/>
      <c r="RMQ13" s="64"/>
      <c r="RMZ13" s="64"/>
      <c r="RNE13" s="218"/>
      <c r="RNF13" s="64"/>
      <c r="RNG13" s="64"/>
      <c r="RNP13" s="64"/>
      <c r="RNU13" s="218"/>
      <c r="RNV13" s="64"/>
      <c r="RNW13" s="64"/>
      <c r="ROF13" s="64"/>
      <c r="ROK13" s="218"/>
      <c r="ROL13" s="64"/>
      <c r="ROM13" s="64"/>
      <c r="ROV13" s="64"/>
      <c r="RPA13" s="218"/>
      <c r="RPB13" s="64"/>
      <c r="RPC13" s="64"/>
      <c r="RPL13" s="64"/>
      <c r="RPQ13" s="218"/>
      <c r="RPR13" s="64"/>
      <c r="RPS13" s="64"/>
      <c r="RQB13" s="64"/>
      <c r="RQG13" s="218"/>
      <c r="RQH13" s="64"/>
      <c r="RQI13" s="64"/>
      <c r="RQR13" s="64"/>
      <c r="RQW13" s="218"/>
      <c r="RQX13" s="64"/>
      <c r="RQY13" s="64"/>
      <c r="RRH13" s="64"/>
      <c r="RRM13" s="218"/>
      <c r="RRN13" s="64"/>
      <c r="RRO13" s="64"/>
      <c r="RRX13" s="64"/>
      <c r="RSC13" s="218"/>
      <c r="RSD13" s="64"/>
      <c r="RSE13" s="64"/>
      <c r="RSN13" s="64"/>
      <c r="RSS13" s="218"/>
      <c r="RST13" s="64"/>
      <c r="RSU13" s="64"/>
      <c r="RTD13" s="64"/>
      <c r="RTI13" s="218"/>
      <c r="RTJ13" s="64"/>
      <c r="RTK13" s="64"/>
      <c r="RTT13" s="64"/>
      <c r="RTY13" s="218"/>
      <c r="RTZ13" s="64"/>
      <c r="RUA13" s="64"/>
      <c r="RUJ13" s="64"/>
      <c r="RUO13" s="218"/>
      <c r="RUP13" s="64"/>
      <c r="RUQ13" s="64"/>
      <c r="RUZ13" s="64"/>
      <c r="RVE13" s="218"/>
      <c r="RVF13" s="64"/>
      <c r="RVG13" s="64"/>
      <c r="RVP13" s="64"/>
      <c r="RVU13" s="218"/>
      <c r="RVV13" s="64"/>
      <c r="RVW13" s="64"/>
      <c r="RWF13" s="64"/>
      <c r="RWK13" s="218"/>
      <c r="RWL13" s="64"/>
      <c r="RWM13" s="64"/>
      <c r="RWV13" s="64"/>
      <c r="RXA13" s="218"/>
      <c r="RXB13" s="64"/>
      <c r="RXC13" s="64"/>
      <c r="RXL13" s="64"/>
      <c r="RXQ13" s="218"/>
      <c r="RXR13" s="64"/>
      <c r="RXS13" s="64"/>
      <c r="RYB13" s="64"/>
      <c r="RYG13" s="218"/>
      <c r="RYH13" s="64"/>
      <c r="RYI13" s="64"/>
      <c r="RYR13" s="64"/>
      <c r="RYW13" s="218"/>
      <c r="RYX13" s="64"/>
      <c r="RYY13" s="64"/>
      <c r="RZH13" s="64"/>
      <c r="RZM13" s="218"/>
      <c r="RZN13" s="64"/>
      <c r="RZO13" s="64"/>
      <c r="RZX13" s="64"/>
      <c r="SAC13" s="218"/>
      <c r="SAD13" s="64"/>
      <c r="SAE13" s="64"/>
      <c r="SAN13" s="64"/>
      <c r="SAS13" s="218"/>
      <c r="SAT13" s="64"/>
      <c r="SAU13" s="64"/>
      <c r="SBD13" s="64"/>
      <c r="SBI13" s="218"/>
      <c r="SBJ13" s="64"/>
      <c r="SBK13" s="64"/>
      <c r="SBT13" s="64"/>
      <c r="SBY13" s="218"/>
      <c r="SBZ13" s="64"/>
      <c r="SCA13" s="64"/>
      <c r="SCJ13" s="64"/>
      <c r="SCO13" s="218"/>
      <c r="SCP13" s="64"/>
      <c r="SCQ13" s="64"/>
      <c r="SCZ13" s="64"/>
      <c r="SDE13" s="218"/>
      <c r="SDF13" s="64"/>
      <c r="SDG13" s="64"/>
      <c r="SDP13" s="64"/>
      <c r="SDU13" s="218"/>
      <c r="SDV13" s="64"/>
      <c r="SDW13" s="64"/>
      <c r="SEF13" s="64"/>
      <c r="SEK13" s="218"/>
      <c r="SEL13" s="64"/>
      <c r="SEM13" s="64"/>
      <c r="SEV13" s="64"/>
      <c r="SFA13" s="218"/>
      <c r="SFB13" s="64"/>
      <c r="SFC13" s="64"/>
      <c r="SFL13" s="64"/>
      <c r="SFQ13" s="218"/>
      <c r="SFR13" s="64"/>
      <c r="SFS13" s="64"/>
      <c r="SGB13" s="64"/>
      <c r="SGG13" s="218"/>
      <c r="SGH13" s="64"/>
      <c r="SGI13" s="64"/>
      <c r="SGR13" s="64"/>
      <c r="SGW13" s="218"/>
      <c r="SGX13" s="64"/>
      <c r="SGY13" s="64"/>
      <c r="SHH13" s="64"/>
      <c r="SHM13" s="218"/>
      <c r="SHN13" s="64"/>
      <c r="SHO13" s="64"/>
      <c r="SHX13" s="64"/>
      <c r="SIC13" s="218"/>
      <c r="SID13" s="64"/>
      <c r="SIE13" s="64"/>
      <c r="SIN13" s="64"/>
      <c r="SIS13" s="218"/>
      <c r="SIT13" s="64"/>
      <c r="SIU13" s="64"/>
      <c r="SJD13" s="64"/>
      <c r="SJI13" s="218"/>
      <c r="SJJ13" s="64"/>
      <c r="SJK13" s="64"/>
      <c r="SJT13" s="64"/>
      <c r="SJY13" s="218"/>
      <c r="SJZ13" s="64"/>
      <c r="SKA13" s="64"/>
      <c r="SKJ13" s="64"/>
      <c r="SKO13" s="218"/>
      <c r="SKP13" s="64"/>
      <c r="SKQ13" s="64"/>
      <c r="SKZ13" s="64"/>
      <c r="SLE13" s="218"/>
      <c r="SLF13" s="64"/>
      <c r="SLG13" s="64"/>
      <c r="SLP13" s="64"/>
      <c r="SLU13" s="218"/>
      <c r="SLV13" s="64"/>
      <c r="SLW13" s="64"/>
      <c r="SMF13" s="64"/>
      <c r="SMK13" s="218"/>
      <c r="SML13" s="64"/>
      <c r="SMM13" s="64"/>
      <c r="SMV13" s="64"/>
      <c r="SNA13" s="218"/>
      <c r="SNB13" s="64"/>
      <c r="SNC13" s="64"/>
      <c r="SNL13" s="64"/>
      <c r="SNQ13" s="218"/>
      <c r="SNR13" s="64"/>
      <c r="SNS13" s="64"/>
      <c r="SOB13" s="64"/>
      <c r="SOG13" s="218"/>
      <c r="SOH13" s="64"/>
      <c r="SOI13" s="64"/>
      <c r="SOR13" s="64"/>
      <c r="SOW13" s="218"/>
      <c r="SOX13" s="64"/>
      <c r="SOY13" s="64"/>
      <c r="SPH13" s="64"/>
      <c r="SPM13" s="218"/>
      <c r="SPN13" s="64"/>
      <c r="SPO13" s="64"/>
      <c r="SPX13" s="64"/>
      <c r="SQC13" s="218"/>
      <c r="SQD13" s="64"/>
      <c r="SQE13" s="64"/>
      <c r="SQN13" s="64"/>
      <c r="SQS13" s="218"/>
      <c r="SQT13" s="64"/>
      <c r="SQU13" s="64"/>
      <c r="SRD13" s="64"/>
      <c r="SRI13" s="218"/>
      <c r="SRJ13" s="64"/>
      <c r="SRK13" s="64"/>
      <c r="SRT13" s="64"/>
      <c r="SRY13" s="218"/>
      <c r="SRZ13" s="64"/>
      <c r="SSA13" s="64"/>
      <c r="SSJ13" s="64"/>
      <c r="SSO13" s="218"/>
      <c r="SSP13" s="64"/>
      <c r="SSQ13" s="64"/>
      <c r="SSZ13" s="64"/>
      <c r="STE13" s="218"/>
      <c r="STF13" s="64"/>
      <c r="STG13" s="64"/>
      <c r="STP13" s="64"/>
      <c r="STU13" s="218"/>
      <c r="STV13" s="64"/>
      <c r="STW13" s="64"/>
      <c r="SUF13" s="64"/>
      <c r="SUK13" s="218"/>
      <c r="SUL13" s="64"/>
      <c r="SUM13" s="64"/>
      <c r="SUV13" s="64"/>
      <c r="SVA13" s="218"/>
      <c r="SVB13" s="64"/>
      <c r="SVC13" s="64"/>
      <c r="SVL13" s="64"/>
      <c r="SVQ13" s="218"/>
      <c r="SVR13" s="64"/>
      <c r="SVS13" s="64"/>
      <c r="SWB13" s="64"/>
      <c r="SWG13" s="218"/>
      <c r="SWH13" s="64"/>
      <c r="SWI13" s="64"/>
      <c r="SWR13" s="64"/>
      <c r="SWW13" s="218"/>
      <c r="SWX13" s="64"/>
      <c r="SWY13" s="64"/>
      <c r="SXH13" s="64"/>
      <c r="SXM13" s="218"/>
      <c r="SXN13" s="64"/>
      <c r="SXO13" s="64"/>
      <c r="SXX13" s="64"/>
      <c r="SYC13" s="218"/>
      <c r="SYD13" s="64"/>
      <c r="SYE13" s="64"/>
      <c r="SYN13" s="64"/>
      <c r="SYS13" s="218"/>
      <c r="SYT13" s="64"/>
      <c r="SYU13" s="64"/>
      <c r="SZD13" s="64"/>
      <c r="SZI13" s="218"/>
      <c r="SZJ13" s="64"/>
      <c r="SZK13" s="64"/>
      <c r="SZT13" s="64"/>
      <c r="SZY13" s="218"/>
      <c r="SZZ13" s="64"/>
      <c r="TAA13" s="64"/>
      <c r="TAJ13" s="64"/>
      <c r="TAO13" s="218"/>
      <c r="TAP13" s="64"/>
      <c r="TAQ13" s="64"/>
      <c r="TAZ13" s="64"/>
      <c r="TBE13" s="218"/>
      <c r="TBF13" s="64"/>
      <c r="TBG13" s="64"/>
      <c r="TBP13" s="64"/>
      <c r="TBU13" s="218"/>
      <c r="TBV13" s="64"/>
      <c r="TBW13" s="64"/>
      <c r="TCF13" s="64"/>
      <c r="TCK13" s="218"/>
      <c r="TCL13" s="64"/>
      <c r="TCM13" s="64"/>
      <c r="TCV13" s="64"/>
      <c r="TDA13" s="218"/>
      <c r="TDB13" s="64"/>
      <c r="TDC13" s="64"/>
      <c r="TDL13" s="64"/>
      <c r="TDQ13" s="218"/>
      <c r="TDR13" s="64"/>
      <c r="TDS13" s="64"/>
      <c r="TEB13" s="64"/>
      <c r="TEG13" s="218"/>
      <c r="TEH13" s="64"/>
      <c r="TEI13" s="64"/>
      <c r="TER13" s="64"/>
      <c r="TEW13" s="218"/>
      <c r="TEX13" s="64"/>
      <c r="TEY13" s="64"/>
      <c r="TFH13" s="64"/>
      <c r="TFM13" s="218"/>
      <c r="TFN13" s="64"/>
      <c r="TFO13" s="64"/>
      <c r="TFX13" s="64"/>
      <c r="TGC13" s="218"/>
      <c r="TGD13" s="64"/>
      <c r="TGE13" s="64"/>
      <c r="TGN13" s="64"/>
      <c r="TGS13" s="218"/>
      <c r="TGT13" s="64"/>
      <c r="TGU13" s="64"/>
      <c r="THD13" s="64"/>
      <c r="THI13" s="218"/>
      <c r="THJ13" s="64"/>
      <c r="THK13" s="64"/>
      <c r="THT13" s="64"/>
      <c r="THY13" s="218"/>
      <c r="THZ13" s="64"/>
      <c r="TIA13" s="64"/>
      <c r="TIJ13" s="64"/>
      <c r="TIO13" s="218"/>
      <c r="TIP13" s="64"/>
      <c r="TIQ13" s="64"/>
      <c r="TIZ13" s="64"/>
      <c r="TJE13" s="218"/>
      <c r="TJF13" s="64"/>
      <c r="TJG13" s="64"/>
      <c r="TJP13" s="64"/>
      <c r="TJU13" s="218"/>
      <c r="TJV13" s="64"/>
      <c r="TJW13" s="64"/>
      <c r="TKF13" s="64"/>
      <c r="TKK13" s="218"/>
      <c r="TKL13" s="64"/>
      <c r="TKM13" s="64"/>
      <c r="TKV13" s="64"/>
      <c r="TLA13" s="218"/>
      <c r="TLB13" s="64"/>
      <c r="TLC13" s="64"/>
      <c r="TLL13" s="64"/>
      <c r="TLQ13" s="218"/>
      <c r="TLR13" s="64"/>
      <c r="TLS13" s="64"/>
      <c r="TMB13" s="64"/>
      <c r="TMG13" s="218"/>
      <c r="TMH13" s="64"/>
      <c r="TMI13" s="64"/>
      <c r="TMR13" s="64"/>
      <c r="TMW13" s="218"/>
      <c r="TMX13" s="64"/>
      <c r="TMY13" s="64"/>
      <c r="TNH13" s="64"/>
      <c r="TNM13" s="218"/>
      <c r="TNN13" s="64"/>
      <c r="TNO13" s="64"/>
      <c r="TNX13" s="64"/>
      <c r="TOC13" s="218"/>
      <c r="TOD13" s="64"/>
      <c r="TOE13" s="64"/>
      <c r="TON13" s="64"/>
      <c r="TOS13" s="218"/>
      <c r="TOT13" s="64"/>
      <c r="TOU13" s="64"/>
      <c r="TPD13" s="64"/>
      <c r="TPI13" s="218"/>
      <c r="TPJ13" s="64"/>
      <c r="TPK13" s="64"/>
      <c r="TPT13" s="64"/>
      <c r="TPY13" s="218"/>
      <c r="TPZ13" s="64"/>
      <c r="TQA13" s="64"/>
      <c r="TQJ13" s="64"/>
      <c r="TQO13" s="218"/>
      <c r="TQP13" s="64"/>
      <c r="TQQ13" s="64"/>
      <c r="TQZ13" s="64"/>
      <c r="TRE13" s="218"/>
      <c r="TRF13" s="64"/>
      <c r="TRG13" s="64"/>
      <c r="TRP13" s="64"/>
      <c r="TRU13" s="218"/>
      <c r="TRV13" s="64"/>
      <c r="TRW13" s="64"/>
      <c r="TSF13" s="64"/>
      <c r="TSK13" s="218"/>
      <c r="TSL13" s="64"/>
      <c r="TSM13" s="64"/>
      <c r="TSV13" s="64"/>
      <c r="TTA13" s="218"/>
      <c r="TTB13" s="64"/>
      <c r="TTC13" s="64"/>
      <c r="TTL13" s="64"/>
      <c r="TTQ13" s="218"/>
      <c r="TTR13" s="64"/>
      <c r="TTS13" s="64"/>
      <c r="TUB13" s="64"/>
      <c r="TUG13" s="218"/>
      <c r="TUH13" s="64"/>
      <c r="TUI13" s="64"/>
      <c r="TUR13" s="64"/>
      <c r="TUW13" s="218"/>
      <c r="TUX13" s="64"/>
      <c r="TUY13" s="64"/>
      <c r="TVH13" s="64"/>
      <c r="TVM13" s="218"/>
      <c r="TVN13" s="64"/>
      <c r="TVO13" s="64"/>
      <c r="TVX13" s="64"/>
      <c r="TWC13" s="218"/>
      <c r="TWD13" s="64"/>
      <c r="TWE13" s="64"/>
      <c r="TWN13" s="64"/>
      <c r="TWS13" s="218"/>
      <c r="TWT13" s="64"/>
      <c r="TWU13" s="64"/>
      <c r="TXD13" s="64"/>
      <c r="TXI13" s="218"/>
      <c r="TXJ13" s="64"/>
      <c r="TXK13" s="64"/>
      <c r="TXT13" s="64"/>
      <c r="TXY13" s="218"/>
      <c r="TXZ13" s="64"/>
      <c r="TYA13" s="64"/>
      <c r="TYJ13" s="64"/>
      <c r="TYO13" s="218"/>
      <c r="TYP13" s="64"/>
      <c r="TYQ13" s="64"/>
      <c r="TYZ13" s="64"/>
      <c r="TZE13" s="218"/>
      <c r="TZF13" s="64"/>
      <c r="TZG13" s="64"/>
      <c r="TZP13" s="64"/>
      <c r="TZU13" s="218"/>
      <c r="TZV13" s="64"/>
      <c r="TZW13" s="64"/>
      <c r="UAF13" s="64"/>
      <c r="UAK13" s="218"/>
      <c r="UAL13" s="64"/>
      <c r="UAM13" s="64"/>
      <c r="UAV13" s="64"/>
      <c r="UBA13" s="218"/>
      <c r="UBB13" s="64"/>
      <c r="UBC13" s="64"/>
      <c r="UBL13" s="64"/>
      <c r="UBQ13" s="218"/>
      <c r="UBR13" s="64"/>
      <c r="UBS13" s="64"/>
      <c r="UCB13" s="64"/>
      <c r="UCG13" s="218"/>
      <c r="UCH13" s="64"/>
      <c r="UCI13" s="64"/>
      <c r="UCR13" s="64"/>
      <c r="UCW13" s="218"/>
      <c r="UCX13" s="64"/>
      <c r="UCY13" s="64"/>
      <c r="UDH13" s="64"/>
      <c r="UDM13" s="218"/>
      <c r="UDN13" s="64"/>
      <c r="UDO13" s="64"/>
      <c r="UDX13" s="64"/>
      <c r="UEC13" s="218"/>
      <c r="UED13" s="64"/>
      <c r="UEE13" s="64"/>
      <c r="UEN13" s="64"/>
      <c r="UES13" s="218"/>
      <c r="UET13" s="64"/>
      <c r="UEU13" s="64"/>
      <c r="UFD13" s="64"/>
      <c r="UFI13" s="218"/>
      <c r="UFJ13" s="64"/>
      <c r="UFK13" s="64"/>
      <c r="UFT13" s="64"/>
      <c r="UFY13" s="218"/>
      <c r="UFZ13" s="64"/>
      <c r="UGA13" s="64"/>
      <c r="UGJ13" s="64"/>
      <c r="UGO13" s="218"/>
      <c r="UGP13" s="64"/>
      <c r="UGQ13" s="64"/>
      <c r="UGZ13" s="64"/>
      <c r="UHE13" s="218"/>
      <c r="UHF13" s="64"/>
      <c r="UHG13" s="64"/>
      <c r="UHP13" s="64"/>
      <c r="UHU13" s="218"/>
      <c r="UHV13" s="64"/>
      <c r="UHW13" s="64"/>
      <c r="UIF13" s="64"/>
      <c r="UIK13" s="218"/>
      <c r="UIL13" s="64"/>
      <c r="UIM13" s="64"/>
      <c r="UIV13" s="64"/>
      <c r="UJA13" s="218"/>
      <c r="UJB13" s="64"/>
      <c r="UJC13" s="64"/>
      <c r="UJL13" s="64"/>
      <c r="UJQ13" s="218"/>
      <c r="UJR13" s="64"/>
      <c r="UJS13" s="64"/>
      <c r="UKB13" s="64"/>
      <c r="UKG13" s="218"/>
      <c r="UKH13" s="64"/>
      <c r="UKI13" s="64"/>
      <c r="UKR13" s="64"/>
      <c r="UKW13" s="218"/>
      <c r="UKX13" s="64"/>
      <c r="UKY13" s="64"/>
      <c r="ULH13" s="64"/>
      <c r="ULM13" s="218"/>
      <c r="ULN13" s="64"/>
      <c r="ULO13" s="64"/>
      <c r="ULX13" s="64"/>
      <c r="UMC13" s="218"/>
      <c r="UMD13" s="64"/>
      <c r="UME13" s="64"/>
      <c r="UMN13" s="64"/>
      <c r="UMS13" s="218"/>
      <c r="UMT13" s="64"/>
      <c r="UMU13" s="64"/>
      <c r="UND13" s="64"/>
      <c r="UNI13" s="218"/>
      <c r="UNJ13" s="64"/>
      <c r="UNK13" s="64"/>
      <c r="UNT13" s="64"/>
      <c r="UNY13" s="218"/>
      <c r="UNZ13" s="64"/>
      <c r="UOA13" s="64"/>
      <c r="UOJ13" s="64"/>
      <c r="UOO13" s="218"/>
      <c r="UOP13" s="64"/>
      <c r="UOQ13" s="64"/>
      <c r="UOZ13" s="64"/>
      <c r="UPE13" s="218"/>
      <c r="UPF13" s="64"/>
      <c r="UPG13" s="64"/>
      <c r="UPP13" s="64"/>
      <c r="UPU13" s="218"/>
      <c r="UPV13" s="64"/>
      <c r="UPW13" s="64"/>
      <c r="UQF13" s="64"/>
      <c r="UQK13" s="218"/>
      <c r="UQL13" s="64"/>
      <c r="UQM13" s="64"/>
      <c r="UQV13" s="64"/>
      <c r="URA13" s="218"/>
      <c r="URB13" s="64"/>
      <c r="URC13" s="64"/>
      <c r="URL13" s="64"/>
      <c r="URQ13" s="218"/>
      <c r="URR13" s="64"/>
      <c r="URS13" s="64"/>
      <c r="USB13" s="64"/>
      <c r="USG13" s="218"/>
      <c r="USH13" s="64"/>
      <c r="USI13" s="64"/>
      <c r="USR13" s="64"/>
      <c r="USW13" s="218"/>
      <c r="USX13" s="64"/>
      <c r="USY13" s="64"/>
      <c r="UTH13" s="64"/>
      <c r="UTM13" s="218"/>
      <c r="UTN13" s="64"/>
      <c r="UTO13" s="64"/>
      <c r="UTX13" s="64"/>
      <c r="UUC13" s="218"/>
      <c r="UUD13" s="64"/>
      <c r="UUE13" s="64"/>
      <c r="UUN13" s="64"/>
      <c r="UUS13" s="218"/>
      <c r="UUT13" s="64"/>
      <c r="UUU13" s="64"/>
      <c r="UVD13" s="64"/>
      <c r="UVI13" s="218"/>
      <c r="UVJ13" s="64"/>
      <c r="UVK13" s="64"/>
      <c r="UVT13" s="64"/>
      <c r="UVY13" s="218"/>
      <c r="UVZ13" s="64"/>
      <c r="UWA13" s="64"/>
      <c r="UWJ13" s="64"/>
      <c r="UWO13" s="218"/>
      <c r="UWP13" s="64"/>
      <c r="UWQ13" s="64"/>
      <c r="UWZ13" s="64"/>
      <c r="UXE13" s="218"/>
      <c r="UXF13" s="64"/>
      <c r="UXG13" s="64"/>
      <c r="UXP13" s="64"/>
      <c r="UXU13" s="218"/>
      <c r="UXV13" s="64"/>
      <c r="UXW13" s="64"/>
      <c r="UYF13" s="64"/>
      <c r="UYK13" s="218"/>
      <c r="UYL13" s="64"/>
      <c r="UYM13" s="64"/>
      <c r="UYV13" s="64"/>
      <c r="UZA13" s="218"/>
      <c r="UZB13" s="64"/>
      <c r="UZC13" s="64"/>
      <c r="UZL13" s="64"/>
      <c r="UZQ13" s="218"/>
      <c r="UZR13" s="64"/>
      <c r="UZS13" s="64"/>
      <c r="VAB13" s="64"/>
      <c r="VAG13" s="218"/>
      <c r="VAH13" s="64"/>
      <c r="VAI13" s="64"/>
      <c r="VAR13" s="64"/>
      <c r="VAW13" s="218"/>
      <c r="VAX13" s="64"/>
      <c r="VAY13" s="64"/>
      <c r="VBH13" s="64"/>
      <c r="VBM13" s="218"/>
      <c r="VBN13" s="64"/>
      <c r="VBO13" s="64"/>
      <c r="VBX13" s="64"/>
      <c r="VCC13" s="218"/>
      <c r="VCD13" s="64"/>
      <c r="VCE13" s="64"/>
      <c r="VCN13" s="64"/>
      <c r="VCS13" s="218"/>
      <c r="VCT13" s="64"/>
      <c r="VCU13" s="64"/>
      <c r="VDD13" s="64"/>
      <c r="VDI13" s="218"/>
      <c r="VDJ13" s="64"/>
      <c r="VDK13" s="64"/>
      <c r="VDT13" s="64"/>
      <c r="VDY13" s="218"/>
      <c r="VDZ13" s="64"/>
      <c r="VEA13" s="64"/>
      <c r="VEJ13" s="64"/>
      <c r="VEO13" s="218"/>
      <c r="VEP13" s="64"/>
      <c r="VEQ13" s="64"/>
      <c r="VEZ13" s="64"/>
      <c r="VFE13" s="218"/>
      <c r="VFF13" s="64"/>
      <c r="VFG13" s="64"/>
      <c r="VFP13" s="64"/>
      <c r="VFU13" s="218"/>
      <c r="VFV13" s="64"/>
      <c r="VFW13" s="64"/>
      <c r="VGF13" s="64"/>
      <c r="VGK13" s="218"/>
      <c r="VGL13" s="64"/>
      <c r="VGM13" s="64"/>
      <c r="VGV13" s="64"/>
      <c r="VHA13" s="218"/>
      <c r="VHB13" s="64"/>
      <c r="VHC13" s="64"/>
      <c r="VHL13" s="64"/>
      <c r="VHQ13" s="218"/>
      <c r="VHR13" s="64"/>
      <c r="VHS13" s="64"/>
      <c r="VIB13" s="64"/>
      <c r="VIG13" s="218"/>
      <c r="VIH13" s="64"/>
      <c r="VII13" s="64"/>
      <c r="VIR13" s="64"/>
      <c r="VIW13" s="218"/>
      <c r="VIX13" s="64"/>
      <c r="VIY13" s="64"/>
      <c r="VJH13" s="64"/>
      <c r="VJM13" s="218"/>
      <c r="VJN13" s="64"/>
      <c r="VJO13" s="64"/>
      <c r="VJX13" s="64"/>
      <c r="VKC13" s="218"/>
      <c r="VKD13" s="64"/>
      <c r="VKE13" s="64"/>
      <c r="VKN13" s="64"/>
      <c r="VKS13" s="218"/>
      <c r="VKT13" s="64"/>
      <c r="VKU13" s="64"/>
      <c r="VLD13" s="64"/>
      <c r="VLI13" s="218"/>
      <c r="VLJ13" s="64"/>
      <c r="VLK13" s="64"/>
      <c r="VLT13" s="64"/>
      <c r="VLY13" s="218"/>
      <c r="VLZ13" s="64"/>
      <c r="VMA13" s="64"/>
      <c r="VMJ13" s="64"/>
      <c r="VMO13" s="218"/>
      <c r="VMP13" s="64"/>
      <c r="VMQ13" s="64"/>
      <c r="VMZ13" s="64"/>
      <c r="VNE13" s="218"/>
      <c r="VNF13" s="64"/>
      <c r="VNG13" s="64"/>
      <c r="VNP13" s="64"/>
      <c r="VNU13" s="218"/>
      <c r="VNV13" s="64"/>
      <c r="VNW13" s="64"/>
      <c r="VOF13" s="64"/>
      <c r="VOK13" s="218"/>
      <c r="VOL13" s="64"/>
      <c r="VOM13" s="64"/>
      <c r="VOV13" s="64"/>
      <c r="VPA13" s="218"/>
      <c r="VPB13" s="64"/>
      <c r="VPC13" s="64"/>
      <c r="VPL13" s="64"/>
      <c r="VPQ13" s="218"/>
      <c r="VPR13" s="64"/>
      <c r="VPS13" s="64"/>
      <c r="VQB13" s="64"/>
      <c r="VQG13" s="218"/>
      <c r="VQH13" s="64"/>
      <c r="VQI13" s="64"/>
      <c r="VQR13" s="64"/>
      <c r="VQW13" s="218"/>
      <c r="VQX13" s="64"/>
      <c r="VQY13" s="64"/>
      <c r="VRH13" s="64"/>
      <c r="VRM13" s="218"/>
      <c r="VRN13" s="64"/>
      <c r="VRO13" s="64"/>
      <c r="VRX13" s="64"/>
      <c r="VSC13" s="218"/>
      <c r="VSD13" s="64"/>
      <c r="VSE13" s="64"/>
      <c r="VSN13" s="64"/>
      <c r="VSS13" s="218"/>
      <c r="VST13" s="64"/>
      <c r="VSU13" s="64"/>
      <c r="VTD13" s="64"/>
      <c r="VTI13" s="218"/>
      <c r="VTJ13" s="64"/>
      <c r="VTK13" s="64"/>
      <c r="VTT13" s="64"/>
      <c r="VTY13" s="218"/>
      <c r="VTZ13" s="64"/>
      <c r="VUA13" s="64"/>
      <c r="VUJ13" s="64"/>
      <c r="VUO13" s="218"/>
      <c r="VUP13" s="64"/>
      <c r="VUQ13" s="64"/>
      <c r="VUZ13" s="64"/>
      <c r="VVE13" s="218"/>
      <c r="VVF13" s="64"/>
      <c r="VVG13" s="64"/>
      <c r="VVP13" s="64"/>
      <c r="VVU13" s="218"/>
      <c r="VVV13" s="64"/>
      <c r="VVW13" s="64"/>
      <c r="VWF13" s="64"/>
      <c r="VWK13" s="218"/>
      <c r="VWL13" s="64"/>
      <c r="VWM13" s="64"/>
      <c r="VWV13" s="64"/>
      <c r="VXA13" s="218"/>
      <c r="VXB13" s="64"/>
      <c r="VXC13" s="64"/>
      <c r="VXL13" s="64"/>
      <c r="VXQ13" s="218"/>
      <c r="VXR13" s="64"/>
      <c r="VXS13" s="64"/>
      <c r="VYB13" s="64"/>
      <c r="VYG13" s="218"/>
      <c r="VYH13" s="64"/>
      <c r="VYI13" s="64"/>
      <c r="VYR13" s="64"/>
      <c r="VYW13" s="218"/>
      <c r="VYX13" s="64"/>
      <c r="VYY13" s="64"/>
      <c r="VZH13" s="64"/>
      <c r="VZM13" s="218"/>
      <c r="VZN13" s="64"/>
      <c r="VZO13" s="64"/>
      <c r="VZX13" s="64"/>
      <c r="WAC13" s="218"/>
      <c r="WAD13" s="64"/>
      <c r="WAE13" s="64"/>
      <c r="WAN13" s="64"/>
      <c r="WAS13" s="218"/>
      <c r="WAT13" s="64"/>
      <c r="WAU13" s="64"/>
      <c r="WBD13" s="64"/>
      <c r="WBI13" s="218"/>
      <c r="WBJ13" s="64"/>
      <c r="WBK13" s="64"/>
      <c r="WBT13" s="64"/>
      <c r="WBY13" s="218"/>
      <c r="WBZ13" s="64"/>
      <c r="WCA13" s="64"/>
      <c r="WCJ13" s="64"/>
      <c r="WCO13" s="218"/>
      <c r="WCP13" s="64"/>
      <c r="WCQ13" s="64"/>
      <c r="WCZ13" s="64"/>
      <c r="WDE13" s="218"/>
      <c r="WDF13" s="64"/>
      <c r="WDG13" s="64"/>
      <c r="WDP13" s="64"/>
      <c r="WDU13" s="218"/>
      <c r="WDV13" s="64"/>
      <c r="WDW13" s="64"/>
      <c r="WEF13" s="64"/>
      <c r="WEK13" s="218"/>
      <c r="WEL13" s="64"/>
      <c r="WEM13" s="64"/>
      <c r="WEV13" s="64"/>
      <c r="WFA13" s="218"/>
      <c r="WFB13" s="64"/>
      <c r="WFC13" s="64"/>
      <c r="WFL13" s="64"/>
      <c r="WFQ13" s="218"/>
      <c r="WFR13" s="64"/>
      <c r="WFS13" s="64"/>
      <c r="WGB13" s="64"/>
      <c r="WGG13" s="218"/>
      <c r="WGH13" s="64"/>
      <c r="WGI13" s="64"/>
      <c r="WGR13" s="64"/>
      <c r="WGW13" s="218"/>
      <c r="WGX13" s="64"/>
      <c r="WGY13" s="64"/>
      <c r="WHH13" s="64"/>
      <c r="WHM13" s="218"/>
      <c r="WHN13" s="64"/>
      <c r="WHO13" s="64"/>
      <c r="WHX13" s="64"/>
      <c r="WIC13" s="218"/>
      <c r="WID13" s="64"/>
      <c r="WIE13" s="64"/>
      <c r="WIN13" s="64"/>
      <c r="WIS13" s="218"/>
      <c r="WIT13" s="64"/>
      <c r="WIU13" s="64"/>
      <c r="WJD13" s="64"/>
      <c r="WJI13" s="218"/>
      <c r="WJJ13" s="64"/>
      <c r="WJK13" s="64"/>
      <c r="WJT13" s="64"/>
      <c r="WJY13" s="218"/>
      <c r="WJZ13" s="64"/>
      <c r="WKA13" s="64"/>
      <c r="WKJ13" s="64"/>
      <c r="WKO13" s="218"/>
      <c r="WKP13" s="64"/>
      <c r="WKQ13" s="64"/>
      <c r="WKZ13" s="64"/>
      <c r="WLE13" s="218"/>
      <c r="WLF13" s="64"/>
      <c r="WLG13" s="64"/>
      <c r="WLP13" s="64"/>
      <c r="WLU13" s="218"/>
      <c r="WLV13" s="64"/>
      <c r="WLW13" s="64"/>
      <c r="WMF13" s="64"/>
      <c r="WMK13" s="218"/>
      <c r="WML13" s="64"/>
      <c r="WMM13" s="64"/>
      <c r="WMV13" s="64"/>
      <c r="WNA13" s="218"/>
      <c r="WNB13" s="64"/>
      <c r="WNC13" s="64"/>
      <c r="WNL13" s="64"/>
      <c r="WNQ13" s="218"/>
      <c r="WNR13" s="64"/>
      <c r="WNS13" s="64"/>
      <c r="WOB13" s="64"/>
      <c r="WOG13" s="218"/>
      <c r="WOH13" s="64"/>
      <c r="WOI13" s="64"/>
      <c r="WOR13" s="64"/>
      <c r="WOW13" s="218"/>
      <c r="WOX13" s="64"/>
      <c r="WOY13" s="64"/>
      <c r="WPH13" s="64"/>
      <c r="WPM13" s="218"/>
      <c r="WPN13" s="64"/>
      <c r="WPO13" s="64"/>
      <c r="WPX13" s="64"/>
      <c r="WQC13" s="218"/>
      <c r="WQD13" s="64"/>
      <c r="WQE13" s="64"/>
      <c r="WQN13" s="64"/>
      <c r="WQS13" s="218"/>
      <c r="WQT13" s="64"/>
      <c r="WQU13" s="64"/>
      <c r="WRD13" s="64"/>
      <c r="WRI13" s="218"/>
      <c r="WRJ13" s="64"/>
      <c r="WRK13" s="64"/>
      <c r="WRT13" s="64"/>
      <c r="WRY13" s="218"/>
      <c r="WRZ13" s="64"/>
      <c r="WSA13" s="64"/>
      <c r="WSJ13" s="64"/>
      <c r="WSO13" s="218"/>
      <c r="WSP13" s="64"/>
      <c r="WSQ13" s="64"/>
      <c r="WSZ13" s="64"/>
      <c r="WTE13" s="218"/>
      <c r="WTF13" s="64"/>
      <c r="WTG13" s="64"/>
      <c r="WTP13" s="64"/>
      <c r="WTU13" s="218"/>
      <c r="WTV13" s="64"/>
      <c r="WTW13" s="64"/>
      <c r="WUF13" s="64"/>
      <c r="WUK13" s="218"/>
      <c r="WUL13" s="64"/>
      <c r="WUM13" s="64"/>
      <c r="WUV13" s="64"/>
      <c r="WVA13" s="218"/>
      <c r="WVB13" s="64"/>
      <c r="WVC13" s="64"/>
      <c r="WVL13" s="64"/>
      <c r="WVQ13" s="218"/>
      <c r="WVR13" s="64"/>
      <c r="WVS13" s="64"/>
      <c r="WWB13" s="64"/>
      <c r="WWG13" s="218"/>
      <c r="WWH13" s="64"/>
      <c r="WWI13" s="64"/>
      <c r="WWR13" s="64"/>
      <c r="WWW13" s="218"/>
      <c r="WWX13" s="64"/>
      <c r="WWY13" s="64"/>
      <c r="WXH13" s="64"/>
      <c r="WXM13" s="218"/>
      <c r="WXN13" s="64"/>
      <c r="WXO13" s="64"/>
      <c r="WXX13" s="64"/>
      <c r="WYC13" s="218"/>
      <c r="WYD13" s="64"/>
      <c r="WYE13" s="64"/>
      <c r="WYN13" s="64"/>
      <c r="WYS13" s="218"/>
      <c r="WYT13" s="64"/>
      <c r="WYU13" s="64"/>
      <c r="WZD13" s="64"/>
      <c r="WZI13" s="218"/>
      <c r="WZJ13" s="64"/>
      <c r="WZK13" s="64"/>
      <c r="WZT13" s="64"/>
      <c r="WZY13" s="218"/>
      <c r="WZZ13" s="64"/>
      <c r="XAA13" s="64"/>
      <c r="XAJ13" s="64"/>
      <c r="XAO13" s="218"/>
      <c r="XAP13" s="64"/>
      <c r="XAQ13" s="64"/>
      <c r="XAZ13" s="64"/>
      <c r="XBE13" s="218"/>
      <c r="XBF13" s="64"/>
      <c r="XBG13" s="64"/>
      <c r="XBP13" s="64"/>
      <c r="XBU13" s="218"/>
      <c r="XBV13" s="64"/>
      <c r="XBW13" s="64"/>
      <c r="XCF13" s="64"/>
      <c r="XCK13" s="218"/>
      <c r="XCL13" s="64"/>
      <c r="XCM13" s="64"/>
      <c r="XCV13" s="64"/>
      <c r="XDA13" s="218"/>
      <c r="XDB13" s="64"/>
      <c r="XDC13" s="64"/>
      <c r="XDL13" s="64"/>
      <c r="XDQ13" s="218"/>
      <c r="XDR13" s="64"/>
      <c r="XDS13" s="64"/>
      <c r="XEB13" s="64"/>
      <c r="XEG13" s="218"/>
      <c r="XEH13" s="64"/>
      <c r="XEI13" s="64"/>
      <c r="XER13" s="64"/>
    </row>
    <row r="14" spans="1:1019 1028:2043 2052:3067 3076:4091 4100:5115 5124:6139 6148:7163 7172:8187 8196:9211 9220:10235 10244:11259 11268:12283 12292:13307 13316:14331 14340:15355 15364:16372" ht="15.75" x14ac:dyDescent="0.2">
      <c r="A14" s="218"/>
      <c r="B14" s="67" t="s">
        <v>1083</v>
      </c>
      <c r="C14" s="68">
        <v>0</v>
      </c>
      <c r="D14" s="68">
        <v>0</v>
      </c>
      <c r="E14" s="69">
        <v>51.274225690000002</v>
      </c>
      <c r="F14" s="70" t="s">
        <v>373</v>
      </c>
      <c r="G14" s="71">
        <v>0.77</v>
      </c>
      <c r="H14" s="72">
        <v>0.96</v>
      </c>
      <c r="I14" s="63"/>
      <c r="J14" s="63"/>
      <c r="K14" s="64"/>
      <c r="T14" s="64"/>
      <c r="Y14" s="218"/>
      <c r="Z14" s="64"/>
      <c r="AA14" s="64"/>
      <c r="AJ14" s="64"/>
      <c r="AO14" s="218"/>
      <c r="AP14" s="64"/>
      <c r="AQ14" s="64"/>
      <c r="AZ14" s="64"/>
      <c r="BE14" s="218"/>
      <c r="BF14" s="64"/>
      <c r="BG14" s="64"/>
      <c r="BP14" s="64"/>
      <c r="BU14" s="218"/>
      <c r="BV14" s="64"/>
      <c r="BW14" s="64"/>
      <c r="CF14" s="64"/>
      <c r="CK14" s="218"/>
      <c r="CL14" s="64"/>
      <c r="CM14" s="64"/>
      <c r="CV14" s="64"/>
      <c r="DA14" s="218"/>
      <c r="DB14" s="64"/>
      <c r="DC14" s="64"/>
      <c r="DL14" s="64"/>
      <c r="DQ14" s="218"/>
      <c r="DR14" s="64"/>
      <c r="DS14" s="64"/>
      <c r="EB14" s="64"/>
      <c r="EG14" s="218"/>
      <c r="EH14" s="64"/>
      <c r="EI14" s="64"/>
      <c r="ER14" s="64"/>
      <c r="EW14" s="218"/>
      <c r="EX14" s="64"/>
      <c r="EY14" s="64"/>
      <c r="FH14" s="64"/>
      <c r="FM14" s="218"/>
      <c r="FN14" s="64"/>
      <c r="FO14" s="64"/>
      <c r="FX14" s="64"/>
      <c r="GC14" s="218"/>
      <c r="GD14" s="64"/>
      <c r="GE14" s="64"/>
      <c r="GN14" s="64"/>
      <c r="GS14" s="218"/>
      <c r="GT14" s="64"/>
      <c r="GU14" s="64"/>
      <c r="HD14" s="64"/>
      <c r="HI14" s="218"/>
      <c r="HJ14" s="64"/>
      <c r="HK14" s="64"/>
      <c r="HT14" s="64"/>
      <c r="HY14" s="218"/>
      <c r="HZ14" s="64"/>
      <c r="IA14" s="64"/>
      <c r="IJ14" s="64"/>
      <c r="IO14" s="218"/>
      <c r="IP14" s="64"/>
      <c r="IQ14" s="64"/>
      <c r="IZ14" s="64"/>
      <c r="JE14" s="218"/>
      <c r="JF14" s="64"/>
      <c r="JG14" s="64"/>
      <c r="JP14" s="64"/>
      <c r="JU14" s="218"/>
      <c r="JV14" s="64"/>
      <c r="JW14" s="64"/>
      <c r="KF14" s="64"/>
      <c r="KK14" s="218"/>
      <c r="KL14" s="64"/>
      <c r="KM14" s="64"/>
      <c r="KV14" s="64"/>
      <c r="LA14" s="218"/>
      <c r="LB14" s="64"/>
      <c r="LC14" s="64"/>
      <c r="LL14" s="64"/>
      <c r="LQ14" s="218"/>
      <c r="LR14" s="64"/>
      <c r="LS14" s="64"/>
      <c r="MB14" s="64"/>
      <c r="MG14" s="218"/>
      <c r="MH14" s="64"/>
      <c r="MI14" s="64"/>
      <c r="MR14" s="64"/>
      <c r="MW14" s="218"/>
      <c r="MX14" s="64"/>
      <c r="MY14" s="64"/>
      <c r="NH14" s="64"/>
      <c r="NM14" s="218"/>
      <c r="NN14" s="64"/>
      <c r="NO14" s="64"/>
      <c r="NX14" s="64"/>
      <c r="OC14" s="218"/>
      <c r="OD14" s="64"/>
      <c r="OE14" s="64"/>
      <c r="ON14" s="64"/>
      <c r="OS14" s="218"/>
      <c r="OT14" s="64"/>
      <c r="OU14" s="64"/>
      <c r="PD14" s="64"/>
      <c r="PI14" s="218"/>
      <c r="PJ14" s="64"/>
      <c r="PK14" s="64"/>
      <c r="PT14" s="64"/>
      <c r="PY14" s="218"/>
      <c r="PZ14" s="64"/>
      <c r="QA14" s="64"/>
      <c r="QJ14" s="64"/>
      <c r="QO14" s="218"/>
      <c r="QP14" s="64"/>
      <c r="QQ14" s="64"/>
      <c r="QZ14" s="64"/>
      <c r="RE14" s="218"/>
      <c r="RF14" s="64"/>
      <c r="RG14" s="64"/>
      <c r="RP14" s="64"/>
      <c r="RU14" s="218"/>
      <c r="RV14" s="64"/>
      <c r="RW14" s="64"/>
      <c r="SF14" s="64"/>
      <c r="SK14" s="218"/>
      <c r="SL14" s="64"/>
      <c r="SM14" s="64"/>
      <c r="SV14" s="64"/>
      <c r="TA14" s="218"/>
      <c r="TB14" s="64"/>
      <c r="TC14" s="64"/>
      <c r="TL14" s="64"/>
      <c r="TQ14" s="218"/>
      <c r="TR14" s="64"/>
      <c r="TS14" s="64"/>
      <c r="UB14" s="64"/>
      <c r="UG14" s="218"/>
      <c r="UH14" s="64"/>
      <c r="UI14" s="64"/>
      <c r="UR14" s="64"/>
      <c r="UW14" s="218"/>
      <c r="UX14" s="64"/>
      <c r="UY14" s="64"/>
      <c r="VH14" s="64"/>
      <c r="VM14" s="218"/>
      <c r="VN14" s="64"/>
      <c r="VO14" s="64"/>
      <c r="VX14" s="64"/>
      <c r="WC14" s="218"/>
      <c r="WD14" s="64"/>
      <c r="WE14" s="64"/>
      <c r="WN14" s="64"/>
      <c r="WS14" s="218"/>
      <c r="WT14" s="64"/>
      <c r="WU14" s="64"/>
      <c r="XD14" s="64"/>
      <c r="XI14" s="218"/>
      <c r="XJ14" s="64"/>
      <c r="XK14" s="64"/>
      <c r="XT14" s="64"/>
      <c r="XY14" s="218"/>
      <c r="XZ14" s="64"/>
      <c r="YA14" s="64"/>
      <c r="YJ14" s="64"/>
      <c r="YO14" s="218"/>
      <c r="YP14" s="64"/>
      <c r="YQ14" s="64"/>
      <c r="YZ14" s="64"/>
      <c r="ZE14" s="218"/>
      <c r="ZF14" s="64"/>
      <c r="ZG14" s="64"/>
      <c r="ZP14" s="64"/>
      <c r="ZU14" s="218"/>
      <c r="ZV14" s="64"/>
      <c r="ZW14" s="64"/>
      <c r="AAF14" s="64"/>
      <c r="AAK14" s="218"/>
      <c r="AAL14" s="64"/>
      <c r="AAM14" s="64"/>
      <c r="AAV14" s="64"/>
      <c r="ABA14" s="218"/>
      <c r="ABB14" s="64"/>
      <c r="ABC14" s="64"/>
      <c r="ABL14" s="64"/>
      <c r="ABQ14" s="218"/>
      <c r="ABR14" s="64"/>
      <c r="ABS14" s="64"/>
      <c r="ACB14" s="64"/>
      <c r="ACG14" s="218"/>
      <c r="ACH14" s="64"/>
      <c r="ACI14" s="64"/>
      <c r="ACR14" s="64"/>
      <c r="ACW14" s="218"/>
      <c r="ACX14" s="64"/>
      <c r="ACY14" s="64"/>
      <c r="ADH14" s="64"/>
      <c r="ADM14" s="218"/>
      <c r="ADN14" s="64"/>
      <c r="ADO14" s="64"/>
      <c r="ADX14" s="64"/>
      <c r="AEC14" s="218"/>
      <c r="AED14" s="64"/>
      <c r="AEE14" s="64"/>
      <c r="AEN14" s="64"/>
      <c r="AES14" s="218"/>
      <c r="AET14" s="64"/>
      <c r="AEU14" s="64"/>
      <c r="AFD14" s="64"/>
      <c r="AFI14" s="218"/>
      <c r="AFJ14" s="64"/>
      <c r="AFK14" s="64"/>
      <c r="AFT14" s="64"/>
      <c r="AFY14" s="218"/>
      <c r="AFZ14" s="64"/>
      <c r="AGA14" s="64"/>
      <c r="AGJ14" s="64"/>
      <c r="AGO14" s="218"/>
      <c r="AGP14" s="64"/>
      <c r="AGQ14" s="64"/>
      <c r="AGZ14" s="64"/>
      <c r="AHE14" s="218"/>
      <c r="AHF14" s="64"/>
      <c r="AHG14" s="64"/>
      <c r="AHP14" s="64"/>
      <c r="AHU14" s="218"/>
      <c r="AHV14" s="64"/>
      <c r="AHW14" s="64"/>
      <c r="AIF14" s="64"/>
      <c r="AIK14" s="218"/>
      <c r="AIL14" s="64"/>
      <c r="AIM14" s="64"/>
      <c r="AIV14" s="64"/>
      <c r="AJA14" s="218"/>
      <c r="AJB14" s="64"/>
      <c r="AJC14" s="64"/>
      <c r="AJL14" s="64"/>
      <c r="AJQ14" s="218"/>
      <c r="AJR14" s="64"/>
      <c r="AJS14" s="64"/>
      <c r="AKB14" s="64"/>
      <c r="AKG14" s="218"/>
      <c r="AKH14" s="64"/>
      <c r="AKI14" s="64"/>
      <c r="AKR14" s="64"/>
      <c r="AKW14" s="218"/>
      <c r="AKX14" s="64"/>
      <c r="AKY14" s="64"/>
      <c r="ALH14" s="64"/>
      <c r="ALM14" s="218"/>
      <c r="ALN14" s="64"/>
      <c r="ALO14" s="64"/>
      <c r="ALX14" s="64"/>
      <c r="AMC14" s="218"/>
      <c r="AMD14" s="64"/>
      <c r="AME14" s="64"/>
      <c r="AMN14" s="64"/>
      <c r="AMS14" s="218"/>
      <c r="AMT14" s="64"/>
      <c r="AMU14" s="64"/>
      <c r="AND14" s="64"/>
      <c r="ANI14" s="218"/>
      <c r="ANJ14" s="64"/>
      <c r="ANK14" s="64"/>
      <c r="ANT14" s="64"/>
      <c r="ANY14" s="218"/>
      <c r="ANZ14" s="64"/>
      <c r="AOA14" s="64"/>
      <c r="AOJ14" s="64"/>
      <c r="AOO14" s="218"/>
      <c r="AOP14" s="64"/>
      <c r="AOQ14" s="64"/>
      <c r="AOZ14" s="64"/>
      <c r="APE14" s="218"/>
      <c r="APF14" s="64"/>
      <c r="APG14" s="64"/>
      <c r="APP14" s="64"/>
      <c r="APU14" s="218"/>
      <c r="APV14" s="64"/>
      <c r="APW14" s="64"/>
      <c r="AQF14" s="64"/>
      <c r="AQK14" s="218"/>
      <c r="AQL14" s="64"/>
      <c r="AQM14" s="64"/>
      <c r="AQV14" s="64"/>
      <c r="ARA14" s="218"/>
      <c r="ARB14" s="64"/>
      <c r="ARC14" s="64"/>
      <c r="ARL14" s="64"/>
      <c r="ARQ14" s="218"/>
      <c r="ARR14" s="64"/>
      <c r="ARS14" s="64"/>
      <c r="ASB14" s="64"/>
      <c r="ASG14" s="218"/>
      <c r="ASH14" s="64"/>
      <c r="ASI14" s="64"/>
      <c r="ASR14" s="64"/>
      <c r="ASW14" s="218"/>
      <c r="ASX14" s="64"/>
      <c r="ASY14" s="64"/>
      <c r="ATH14" s="64"/>
      <c r="ATM14" s="218"/>
      <c r="ATN14" s="64"/>
      <c r="ATO14" s="64"/>
      <c r="ATX14" s="64"/>
      <c r="AUC14" s="218"/>
      <c r="AUD14" s="64"/>
      <c r="AUE14" s="64"/>
      <c r="AUN14" s="64"/>
      <c r="AUS14" s="218"/>
      <c r="AUT14" s="64"/>
      <c r="AUU14" s="64"/>
      <c r="AVD14" s="64"/>
      <c r="AVI14" s="218"/>
      <c r="AVJ14" s="64"/>
      <c r="AVK14" s="64"/>
      <c r="AVT14" s="64"/>
      <c r="AVY14" s="218"/>
      <c r="AVZ14" s="64"/>
      <c r="AWA14" s="64"/>
      <c r="AWJ14" s="64"/>
      <c r="AWO14" s="218"/>
      <c r="AWP14" s="64"/>
      <c r="AWQ14" s="64"/>
      <c r="AWZ14" s="64"/>
      <c r="AXE14" s="218"/>
      <c r="AXF14" s="64"/>
      <c r="AXG14" s="64"/>
      <c r="AXP14" s="64"/>
      <c r="AXU14" s="218"/>
      <c r="AXV14" s="64"/>
      <c r="AXW14" s="64"/>
      <c r="AYF14" s="64"/>
      <c r="AYK14" s="218"/>
      <c r="AYL14" s="64"/>
      <c r="AYM14" s="64"/>
      <c r="AYV14" s="64"/>
      <c r="AZA14" s="218"/>
      <c r="AZB14" s="64"/>
      <c r="AZC14" s="64"/>
      <c r="AZL14" s="64"/>
      <c r="AZQ14" s="218"/>
      <c r="AZR14" s="64"/>
      <c r="AZS14" s="64"/>
      <c r="BAB14" s="64"/>
      <c r="BAG14" s="218"/>
      <c r="BAH14" s="64"/>
      <c r="BAI14" s="64"/>
      <c r="BAR14" s="64"/>
      <c r="BAW14" s="218"/>
      <c r="BAX14" s="64"/>
      <c r="BAY14" s="64"/>
      <c r="BBH14" s="64"/>
      <c r="BBM14" s="218"/>
      <c r="BBN14" s="64"/>
      <c r="BBO14" s="64"/>
      <c r="BBX14" s="64"/>
      <c r="BCC14" s="218"/>
      <c r="BCD14" s="64"/>
      <c r="BCE14" s="64"/>
      <c r="BCN14" s="64"/>
      <c r="BCS14" s="218"/>
      <c r="BCT14" s="64"/>
      <c r="BCU14" s="64"/>
      <c r="BDD14" s="64"/>
      <c r="BDI14" s="218"/>
      <c r="BDJ14" s="64"/>
      <c r="BDK14" s="64"/>
      <c r="BDT14" s="64"/>
      <c r="BDY14" s="218"/>
      <c r="BDZ14" s="64"/>
      <c r="BEA14" s="64"/>
      <c r="BEJ14" s="64"/>
      <c r="BEO14" s="218"/>
      <c r="BEP14" s="64"/>
      <c r="BEQ14" s="64"/>
      <c r="BEZ14" s="64"/>
      <c r="BFE14" s="218"/>
      <c r="BFF14" s="64"/>
      <c r="BFG14" s="64"/>
      <c r="BFP14" s="64"/>
      <c r="BFU14" s="218"/>
      <c r="BFV14" s="64"/>
      <c r="BFW14" s="64"/>
      <c r="BGF14" s="64"/>
      <c r="BGK14" s="218"/>
      <c r="BGL14" s="64"/>
      <c r="BGM14" s="64"/>
      <c r="BGV14" s="64"/>
      <c r="BHA14" s="218"/>
      <c r="BHB14" s="64"/>
      <c r="BHC14" s="64"/>
      <c r="BHL14" s="64"/>
      <c r="BHQ14" s="218"/>
      <c r="BHR14" s="64"/>
      <c r="BHS14" s="64"/>
      <c r="BIB14" s="64"/>
      <c r="BIG14" s="218"/>
      <c r="BIH14" s="64"/>
      <c r="BII14" s="64"/>
      <c r="BIR14" s="64"/>
      <c r="BIW14" s="218"/>
      <c r="BIX14" s="64"/>
      <c r="BIY14" s="64"/>
      <c r="BJH14" s="64"/>
      <c r="BJM14" s="218"/>
      <c r="BJN14" s="64"/>
      <c r="BJO14" s="64"/>
      <c r="BJX14" s="64"/>
      <c r="BKC14" s="218"/>
      <c r="BKD14" s="64"/>
      <c r="BKE14" s="64"/>
      <c r="BKN14" s="64"/>
      <c r="BKS14" s="218"/>
      <c r="BKT14" s="64"/>
      <c r="BKU14" s="64"/>
      <c r="BLD14" s="64"/>
      <c r="BLI14" s="218"/>
      <c r="BLJ14" s="64"/>
      <c r="BLK14" s="64"/>
      <c r="BLT14" s="64"/>
      <c r="BLY14" s="218"/>
      <c r="BLZ14" s="64"/>
      <c r="BMA14" s="64"/>
      <c r="BMJ14" s="64"/>
      <c r="BMO14" s="218"/>
      <c r="BMP14" s="64"/>
      <c r="BMQ14" s="64"/>
      <c r="BMZ14" s="64"/>
      <c r="BNE14" s="218"/>
      <c r="BNF14" s="64"/>
      <c r="BNG14" s="64"/>
      <c r="BNP14" s="64"/>
      <c r="BNU14" s="218"/>
      <c r="BNV14" s="64"/>
      <c r="BNW14" s="64"/>
      <c r="BOF14" s="64"/>
      <c r="BOK14" s="218"/>
      <c r="BOL14" s="64"/>
      <c r="BOM14" s="64"/>
      <c r="BOV14" s="64"/>
      <c r="BPA14" s="218"/>
      <c r="BPB14" s="64"/>
      <c r="BPC14" s="64"/>
      <c r="BPL14" s="64"/>
      <c r="BPQ14" s="218"/>
      <c r="BPR14" s="64"/>
      <c r="BPS14" s="64"/>
      <c r="BQB14" s="64"/>
      <c r="BQG14" s="218"/>
      <c r="BQH14" s="64"/>
      <c r="BQI14" s="64"/>
      <c r="BQR14" s="64"/>
      <c r="BQW14" s="218"/>
      <c r="BQX14" s="64"/>
      <c r="BQY14" s="64"/>
      <c r="BRH14" s="64"/>
      <c r="BRM14" s="218"/>
      <c r="BRN14" s="64"/>
      <c r="BRO14" s="64"/>
      <c r="BRX14" s="64"/>
      <c r="BSC14" s="218"/>
      <c r="BSD14" s="64"/>
      <c r="BSE14" s="64"/>
      <c r="BSN14" s="64"/>
      <c r="BSS14" s="218"/>
      <c r="BST14" s="64"/>
      <c r="BSU14" s="64"/>
      <c r="BTD14" s="64"/>
      <c r="BTI14" s="218"/>
      <c r="BTJ14" s="64"/>
      <c r="BTK14" s="64"/>
      <c r="BTT14" s="64"/>
      <c r="BTY14" s="218"/>
      <c r="BTZ14" s="64"/>
      <c r="BUA14" s="64"/>
      <c r="BUJ14" s="64"/>
      <c r="BUO14" s="218"/>
      <c r="BUP14" s="64"/>
      <c r="BUQ14" s="64"/>
      <c r="BUZ14" s="64"/>
      <c r="BVE14" s="218"/>
      <c r="BVF14" s="64"/>
      <c r="BVG14" s="64"/>
      <c r="BVP14" s="64"/>
      <c r="BVU14" s="218"/>
      <c r="BVV14" s="64"/>
      <c r="BVW14" s="64"/>
      <c r="BWF14" s="64"/>
      <c r="BWK14" s="218"/>
      <c r="BWL14" s="64"/>
      <c r="BWM14" s="64"/>
      <c r="BWV14" s="64"/>
      <c r="BXA14" s="218"/>
      <c r="BXB14" s="64"/>
      <c r="BXC14" s="64"/>
      <c r="BXL14" s="64"/>
      <c r="BXQ14" s="218"/>
      <c r="BXR14" s="64"/>
      <c r="BXS14" s="64"/>
      <c r="BYB14" s="64"/>
      <c r="BYG14" s="218"/>
      <c r="BYH14" s="64"/>
      <c r="BYI14" s="64"/>
      <c r="BYR14" s="64"/>
      <c r="BYW14" s="218"/>
      <c r="BYX14" s="64"/>
      <c r="BYY14" s="64"/>
      <c r="BZH14" s="64"/>
      <c r="BZM14" s="218"/>
      <c r="BZN14" s="64"/>
      <c r="BZO14" s="64"/>
      <c r="BZX14" s="64"/>
      <c r="CAC14" s="218"/>
      <c r="CAD14" s="64"/>
      <c r="CAE14" s="64"/>
      <c r="CAN14" s="64"/>
      <c r="CAS14" s="218"/>
      <c r="CAT14" s="64"/>
      <c r="CAU14" s="64"/>
      <c r="CBD14" s="64"/>
      <c r="CBI14" s="218"/>
      <c r="CBJ14" s="64"/>
      <c r="CBK14" s="64"/>
      <c r="CBT14" s="64"/>
      <c r="CBY14" s="218"/>
      <c r="CBZ14" s="64"/>
      <c r="CCA14" s="64"/>
      <c r="CCJ14" s="64"/>
      <c r="CCO14" s="218"/>
      <c r="CCP14" s="64"/>
      <c r="CCQ14" s="64"/>
      <c r="CCZ14" s="64"/>
      <c r="CDE14" s="218"/>
      <c r="CDF14" s="64"/>
      <c r="CDG14" s="64"/>
      <c r="CDP14" s="64"/>
      <c r="CDU14" s="218"/>
      <c r="CDV14" s="64"/>
      <c r="CDW14" s="64"/>
      <c r="CEF14" s="64"/>
      <c r="CEK14" s="218"/>
      <c r="CEL14" s="64"/>
      <c r="CEM14" s="64"/>
      <c r="CEV14" s="64"/>
      <c r="CFA14" s="218"/>
      <c r="CFB14" s="64"/>
      <c r="CFC14" s="64"/>
      <c r="CFL14" s="64"/>
      <c r="CFQ14" s="218"/>
      <c r="CFR14" s="64"/>
      <c r="CFS14" s="64"/>
      <c r="CGB14" s="64"/>
      <c r="CGG14" s="218"/>
      <c r="CGH14" s="64"/>
      <c r="CGI14" s="64"/>
      <c r="CGR14" s="64"/>
      <c r="CGW14" s="218"/>
      <c r="CGX14" s="64"/>
      <c r="CGY14" s="64"/>
      <c r="CHH14" s="64"/>
      <c r="CHM14" s="218"/>
      <c r="CHN14" s="64"/>
      <c r="CHO14" s="64"/>
      <c r="CHX14" s="64"/>
      <c r="CIC14" s="218"/>
      <c r="CID14" s="64"/>
      <c r="CIE14" s="64"/>
      <c r="CIN14" s="64"/>
      <c r="CIS14" s="218"/>
      <c r="CIT14" s="64"/>
      <c r="CIU14" s="64"/>
      <c r="CJD14" s="64"/>
      <c r="CJI14" s="218"/>
      <c r="CJJ14" s="64"/>
      <c r="CJK14" s="64"/>
      <c r="CJT14" s="64"/>
      <c r="CJY14" s="218"/>
      <c r="CJZ14" s="64"/>
      <c r="CKA14" s="64"/>
      <c r="CKJ14" s="64"/>
      <c r="CKO14" s="218"/>
      <c r="CKP14" s="64"/>
      <c r="CKQ14" s="64"/>
      <c r="CKZ14" s="64"/>
      <c r="CLE14" s="218"/>
      <c r="CLF14" s="64"/>
      <c r="CLG14" s="64"/>
      <c r="CLP14" s="64"/>
      <c r="CLU14" s="218"/>
      <c r="CLV14" s="64"/>
      <c r="CLW14" s="64"/>
      <c r="CMF14" s="64"/>
      <c r="CMK14" s="218"/>
      <c r="CML14" s="64"/>
      <c r="CMM14" s="64"/>
      <c r="CMV14" s="64"/>
      <c r="CNA14" s="218"/>
      <c r="CNB14" s="64"/>
      <c r="CNC14" s="64"/>
      <c r="CNL14" s="64"/>
      <c r="CNQ14" s="218"/>
      <c r="CNR14" s="64"/>
      <c r="CNS14" s="64"/>
      <c r="COB14" s="64"/>
      <c r="COG14" s="218"/>
      <c r="COH14" s="64"/>
      <c r="COI14" s="64"/>
      <c r="COR14" s="64"/>
      <c r="COW14" s="218"/>
      <c r="COX14" s="64"/>
      <c r="COY14" s="64"/>
      <c r="CPH14" s="64"/>
      <c r="CPM14" s="218"/>
      <c r="CPN14" s="64"/>
      <c r="CPO14" s="64"/>
      <c r="CPX14" s="64"/>
      <c r="CQC14" s="218"/>
      <c r="CQD14" s="64"/>
      <c r="CQE14" s="64"/>
      <c r="CQN14" s="64"/>
      <c r="CQS14" s="218"/>
      <c r="CQT14" s="64"/>
      <c r="CQU14" s="64"/>
      <c r="CRD14" s="64"/>
      <c r="CRI14" s="218"/>
      <c r="CRJ14" s="64"/>
      <c r="CRK14" s="64"/>
      <c r="CRT14" s="64"/>
      <c r="CRY14" s="218"/>
      <c r="CRZ14" s="64"/>
      <c r="CSA14" s="64"/>
      <c r="CSJ14" s="64"/>
      <c r="CSO14" s="218"/>
      <c r="CSP14" s="64"/>
      <c r="CSQ14" s="64"/>
      <c r="CSZ14" s="64"/>
      <c r="CTE14" s="218"/>
      <c r="CTF14" s="64"/>
      <c r="CTG14" s="64"/>
      <c r="CTP14" s="64"/>
      <c r="CTU14" s="218"/>
      <c r="CTV14" s="64"/>
      <c r="CTW14" s="64"/>
      <c r="CUF14" s="64"/>
      <c r="CUK14" s="218"/>
      <c r="CUL14" s="64"/>
      <c r="CUM14" s="64"/>
      <c r="CUV14" s="64"/>
      <c r="CVA14" s="218"/>
      <c r="CVB14" s="64"/>
      <c r="CVC14" s="64"/>
      <c r="CVL14" s="64"/>
      <c r="CVQ14" s="218"/>
      <c r="CVR14" s="64"/>
      <c r="CVS14" s="64"/>
      <c r="CWB14" s="64"/>
      <c r="CWG14" s="218"/>
      <c r="CWH14" s="64"/>
      <c r="CWI14" s="64"/>
      <c r="CWR14" s="64"/>
      <c r="CWW14" s="218"/>
      <c r="CWX14" s="64"/>
      <c r="CWY14" s="64"/>
      <c r="CXH14" s="64"/>
      <c r="CXM14" s="218"/>
      <c r="CXN14" s="64"/>
      <c r="CXO14" s="64"/>
      <c r="CXX14" s="64"/>
      <c r="CYC14" s="218"/>
      <c r="CYD14" s="64"/>
      <c r="CYE14" s="64"/>
      <c r="CYN14" s="64"/>
      <c r="CYS14" s="218"/>
      <c r="CYT14" s="64"/>
      <c r="CYU14" s="64"/>
      <c r="CZD14" s="64"/>
      <c r="CZI14" s="218"/>
      <c r="CZJ14" s="64"/>
      <c r="CZK14" s="64"/>
      <c r="CZT14" s="64"/>
      <c r="CZY14" s="218"/>
      <c r="CZZ14" s="64"/>
      <c r="DAA14" s="64"/>
      <c r="DAJ14" s="64"/>
      <c r="DAO14" s="218"/>
      <c r="DAP14" s="64"/>
      <c r="DAQ14" s="64"/>
      <c r="DAZ14" s="64"/>
      <c r="DBE14" s="218"/>
      <c r="DBF14" s="64"/>
      <c r="DBG14" s="64"/>
      <c r="DBP14" s="64"/>
      <c r="DBU14" s="218"/>
      <c r="DBV14" s="64"/>
      <c r="DBW14" s="64"/>
      <c r="DCF14" s="64"/>
      <c r="DCK14" s="218"/>
      <c r="DCL14" s="64"/>
      <c r="DCM14" s="64"/>
      <c r="DCV14" s="64"/>
      <c r="DDA14" s="218"/>
      <c r="DDB14" s="64"/>
      <c r="DDC14" s="64"/>
      <c r="DDL14" s="64"/>
      <c r="DDQ14" s="218"/>
      <c r="DDR14" s="64"/>
      <c r="DDS14" s="64"/>
      <c r="DEB14" s="64"/>
      <c r="DEG14" s="218"/>
      <c r="DEH14" s="64"/>
      <c r="DEI14" s="64"/>
      <c r="DER14" s="64"/>
      <c r="DEW14" s="218"/>
      <c r="DEX14" s="64"/>
      <c r="DEY14" s="64"/>
      <c r="DFH14" s="64"/>
      <c r="DFM14" s="218"/>
      <c r="DFN14" s="64"/>
      <c r="DFO14" s="64"/>
      <c r="DFX14" s="64"/>
      <c r="DGC14" s="218"/>
      <c r="DGD14" s="64"/>
      <c r="DGE14" s="64"/>
      <c r="DGN14" s="64"/>
      <c r="DGS14" s="218"/>
      <c r="DGT14" s="64"/>
      <c r="DGU14" s="64"/>
      <c r="DHD14" s="64"/>
      <c r="DHI14" s="218"/>
      <c r="DHJ14" s="64"/>
      <c r="DHK14" s="64"/>
      <c r="DHT14" s="64"/>
      <c r="DHY14" s="218"/>
      <c r="DHZ14" s="64"/>
      <c r="DIA14" s="64"/>
      <c r="DIJ14" s="64"/>
      <c r="DIO14" s="218"/>
      <c r="DIP14" s="64"/>
      <c r="DIQ14" s="64"/>
      <c r="DIZ14" s="64"/>
      <c r="DJE14" s="218"/>
      <c r="DJF14" s="64"/>
      <c r="DJG14" s="64"/>
      <c r="DJP14" s="64"/>
      <c r="DJU14" s="218"/>
      <c r="DJV14" s="64"/>
      <c r="DJW14" s="64"/>
      <c r="DKF14" s="64"/>
      <c r="DKK14" s="218"/>
      <c r="DKL14" s="64"/>
      <c r="DKM14" s="64"/>
      <c r="DKV14" s="64"/>
      <c r="DLA14" s="218"/>
      <c r="DLB14" s="64"/>
      <c r="DLC14" s="64"/>
      <c r="DLL14" s="64"/>
      <c r="DLQ14" s="218"/>
      <c r="DLR14" s="64"/>
      <c r="DLS14" s="64"/>
      <c r="DMB14" s="64"/>
      <c r="DMG14" s="218"/>
      <c r="DMH14" s="64"/>
      <c r="DMI14" s="64"/>
      <c r="DMR14" s="64"/>
      <c r="DMW14" s="218"/>
      <c r="DMX14" s="64"/>
      <c r="DMY14" s="64"/>
      <c r="DNH14" s="64"/>
      <c r="DNM14" s="218"/>
      <c r="DNN14" s="64"/>
      <c r="DNO14" s="64"/>
      <c r="DNX14" s="64"/>
      <c r="DOC14" s="218"/>
      <c r="DOD14" s="64"/>
      <c r="DOE14" s="64"/>
      <c r="DON14" s="64"/>
      <c r="DOS14" s="218"/>
      <c r="DOT14" s="64"/>
      <c r="DOU14" s="64"/>
      <c r="DPD14" s="64"/>
      <c r="DPI14" s="218"/>
      <c r="DPJ14" s="64"/>
      <c r="DPK14" s="64"/>
      <c r="DPT14" s="64"/>
      <c r="DPY14" s="218"/>
      <c r="DPZ14" s="64"/>
      <c r="DQA14" s="64"/>
      <c r="DQJ14" s="64"/>
      <c r="DQO14" s="218"/>
      <c r="DQP14" s="64"/>
      <c r="DQQ14" s="64"/>
      <c r="DQZ14" s="64"/>
      <c r="DRE14" s="218"/>
      <c r="DRF14" s="64"/>
      <c r="DRG14" s="64"/>
      <c r="DRP14" s="64"/>
      <c r="DRU14" s="218"/>
      <c r="DRV14" s="64"/>
      <c r="DRW14" s="64"/>
      <c r="DSF14" s="64"/>
      <c r="DSK14" s="218"/>
      <c r="DSL14" s="64"/>
      <c r="DSM14" s="64"/>
      <c r="DSV14" s="64"/>
      <c r="DTA14" s="218"/>
      <c r="DTB14" s="64"/>
      <c r="DTC14" s="64"/>
      <c r="DTL14" s="64"/>
      <c r="DTQ14" s="218"/>
      <c r="DTR14" s="64"/>
      <c r="DTS14" s="64"/>
      <c r="DUB14" s="64"/>
      <c r="DUG14" s="218"/>
      <c r="DUH14" s="64"/>
      <c r="DUI14" s="64"/>
      <c r="DUR14" s="64"/>
      <c r="DUW14" s="218"/>
      <c r="DUX14" s="64"/>
      <c r="DUY14" s="64"/>
      <c r="DVH14" s="64"/>
      <c r="DVM14" s="218"/>
      <c r="DVN14" s="64"/>
      <c r="DVO14" s="64"/>
      <c r="DVX14" s="64"/>
      <c r="DWC14" s="218"/>
      <c r="DWD14" s="64"/>
      <c r="DWE14" s="64"/>
      <c r="DWN14" s="64"/>
      <c r="DWS14" s="218"/>
      <c r="DWT14" s="64"/>
      <c r="DWU14" s="64"/>
      <c r="DXD14" s="64"/>
      <c r="DXI14" s="218"/>
      <c r="DXJ14" s="64"/>
      <c r="DXK14" s="64"/>
      <c r="DXT14" s="64"/>
      <c r="DXY14" s="218"/>
      <c r="DXZ14" s="64"/>
      <c r="DYA14" s="64"/>
      <c r="DYJ14" s="64"/>
      <c r="DYO14" s="218"/>
      <c r="DYP14" s="64"/>
      <c r="DYQ14" s="64"/>
      <c r="DYZ14" s="64"/>
      <c r="DZE14" s="218"/>
      <c r="DZF14" s="64"/>
      <c r="DZG14" s="64"/>
      <c r="DZP14" s="64"/>
      <c r="DZU14" s="218"/>
      <c r="DZV14" s="64"/>
      <c r="DZW14" s="64"/>
      <c r="EAF14" s="64"/>
      <c r="EAK14" s="218"/>
      <c r="EAL14" s="64"/>
      <c r="EAM14" s="64"/>
      <c r="EAV14" s="64"/>
      <c r="EBA14" s="218"/>
      <c r="EBB14" s="64"/>
      <c r="EBC14" s="64"/>
      <c r="EBL14" s="64"/>
      <c r="EBQ14" s="218"/>
      <c r="EBR14" s="64"/>
      <c r="EBS14" s="64"/>
      <c r="ECB14" s="64"/>
      <c r="ECG14" s="218"/>
      <c r="ECH14" s="64"/>
      <c r="ECI14" s="64"/>
      <c r="ECR14" s="64"/>
      <c r="ECW14" s="218"/>
      <c r="ECX14" s="64"/>
      <c r="ECY14" s="64"/>
      <c r="EDH14" s="64"/>
      <c r="EDM14" s="218"/>
      <c r="EDN14" s="64"/>
      <c r="EDO14" s="64"/>
      <c r="EDX14" s="64"/>
      <c r="EEC14" s="218"/>
      <c r="EED14" s="64"/>
      <c r="EEE14" s="64"/>
      <c r="EEN14" s="64"/>
      <c r="EES14" s="218"/>
      <c r="EET14" s="64"/>
      <c r="EEU14" s="64"/>
      <c r="EFD14" s="64"/>
      <c r="EFI14" s="218"/>
      <c r="EFJ14" s="64"/>
      <c r="EFK14" s="64"/>
      <c r="EFT14" s="64"/>
      <c r="EFY14" s="218"/>
      <c r="EFZ14" s="64"/>
      <c r="EGA14" s="64"/>
      <c r="EGJ14" s="64"/>
      <c r="EGO14" s="218"/>
      <c r="EGP14" s="64"/>
      <c r="EGQ14" s="64"/>
      <c r="EGZ14" s="64"/>
      <c r="EHE14" s="218"/>
      <c r="EHF14" s="64"/>
      <c r="EHG14" s="64"/>
      <c r="EHP14" s="64"/>
      <c r="EHU14" s="218"/>
      <c r="EHV14" s="64"/>
      <c r="EHW14" s="64"/>
      <c r="EIF14" s="64"/>
      <c r="EIK14" s="218"/>
      <c r="EIL14" s="64"/>
      <c r="EIM14" s="64"/>
      <c r="EIV14" s="64"/>
      <c r="EJA14" s="218"/>
      <c r="EJB14" s="64"/>
      <c r="EJC14" s="64"/>
      <c r="EJL14" s="64"/>
      <c r="EJQ14" s="218"/>
      <c r="EJR14" s="64"/>
      <c r="EJS14" s="64"/>
      <c r="EKB14" s="64"/>
      <c r="EKG14" s="218"/>
      <c r="EKH14" s="64"/>
      <c r="EKI14" s="64"/>
      <c r="EKR14" s="64"/>
      <c r="EKW14" s="218"/>
      <c r="EKX14" s="64"/>
      <c r="EKY14" s="64"/>
      <c r="ELH14" s="64"/>
      <c r="ELM14" s="218"/>
      <c r="ELN14" s="64"/>
      <c r="ELO14" s="64"/>
      <c r="ELX14" s="64"/>
      <c r="EMC14" s="218"/>
      <c r="EMD14" s="64"/>
      <c r="EME14" s="64"/>
      <c r="EMN14" s="64"/>
      <c r="EMS14" s="218"/>
      <c r="EMT14" s="64"/>
      <c r="EMU14" s="64"/>
      <c r="END14" s="64"/>
      <c r="ENI14" s="218"/>
      <c r="ENJ14" s="64"/>
      <c r="ENK14" s="64"/>
      <c r="ENT14" s="64"/>
      <c r="ENY14" s="218"/>
      <c r="ENZ14" s="64"/>
      <c r="EOA14" s="64"/>
      <c r="EOJ14" s="64"/>
      <c r="EOO14" s="218"/>
      <c r="EOP14" s="64"/>
      <c r="EOQ14" s="64"/>
      <c r="EOZ14" s="64"/>
      <c r="EPE14" s="218"/>
      <c r="EPF14" s="64"/>
      <c r="EPG14" s="64"/>
      <c r="EPP14" s="64"/>
      <c r="EPU14" s="218"/>
      <c r="EPV14" s="64"/>
      <c r="EPW14" s="64"/>
      <c r="EQF14" s="64"/>
      <c r="EQK14" s="218"/>
      <c r="EQL14" s="64"/>
      <c r="EQM14" s="64"/>
      <c r="EQV14" s="64"/>
      <c r="ERA14" s="218"/>
      <c r="ERB14" s="64"/>
      <c r="ERC14" s="64"/>
      <c r="ERL14" s="64"/>
      <c r="ERQ14" s="218"/>
      <c r="ERR14" s="64"/>
      <c r="ERS14" s="64"/>
      <c r="ESB14" s="64"/>
      <c r="ESG14" s="218"/>
      <c r="ESH14" s="64"/>
      <c r="ESI14" s="64"/>
      <c r="ESR14" s="64"/>
      <c r="ESW14" s="218"/>
      <c r="ESX14" s="64"/>
      <c r="ESY14" s="64"/>
      <c r="ETH14" s="64"/>
      <c r="ETM14" s="218"/>
      <c r="ETN14" s="64"/>
      <c r="ETO14" s="64"/>
      <c r="ETX14" s="64"/>
      <c r="EUC14" s="218"/>
      <c r="EUD14" s="64"/>
      <c r="EUE14" s="64"/>
      <c r="EUN14" s="64"/>
      <c r="EUS14" s="218"/>
      <c r="EUT14" s="64"/>
      <c r="EUU14" s="64"/>
      <c r="EVD14" s="64"/>
      <c r="EVI14" s="218"/>
      <c r="EVJ14" s="64"/>
      <c r="EVK14" s="64"/>
      <c r="EVT14" s="64"/>
      <c r="EVY14" s="218"/>
      <c r="EVZ14" s="64"/>
      <c r="EWA14" s="64"/>
      <c r="EWJ14" s="64"/>
      <c r="EWO14" s="218"/>
      <c r="EWP14" s="64"/>
      <c r="EWQ14" s="64"/>
      <c r="EWZ14" s="64"/>
      <c r="EXE14" s="218"/>
      <c r="EXF14" s="64"/>
      <c r="EXG14" s="64"/>
      <c r="EXP14" s="64"/>
      <c r="EXU14" s="218"/>
      <c r="EXV14" s="64"/>
      <c r="EXW14" s="64"/>
      <c r="EYF14" s="64"/>
      <c r="EYK14" s="218"/>
      <c r="EYL14" s="64"/>
      <c r="EYM14" s="64"/>
      <c r="EYV14" s="64"/>
      <c r="EZA14" s="218"/>
      <c r="EZB14" s="64"/>
      <c r="EZC14" s="64"/>
      <c r="EZL14" s="64"/>
      <c r="EZQ14" s="218"/>
      <c r="EZR14" s="64"/>
      <c r="EZS14" s="64"/>
      <c r="FAB14" s="64"/>
      <c r="FAG14" s="218"/>
      <c r="FAH14" s="64"/>
      <c r="FAI14" s="64"/>
      <c r="FAR14" s="64"/>
      <c r="FAW14" s="218"/>
      <c r="FAX14" s="64"/>
      <c r="FAY14" s="64"/>
      <c r="FBH14" s="64"/>
      <c r="FBM14" s="218"/>
      <c r="FBN14" s="64"/>
      <c r="FBO14" s="64"/>
      <c r="FBX14" s="64"/>
      <c r="FCC14" s="218"/>
      <c r="FCD14" s="64"/>
      <c r="FCE14" s="64"/>
      <c r="FCN14" s="64"/>
      <c r="FCS14" s="218"/>
      <c r="FCT14" s="64"/>
      <c r="FCU14" s="64"/>
      <c r="FDD14" s="64"/>
      <c r="FDI14" s="218"/>
      <c r="FDJ14" s="64"/>
      <c r="FDK14" s="64"/>
      <c r="FDT14" s="64"/>
      <c r="FDY14" s="218"/>
      <c r="FDZ14" s="64"/>
      <c r="FEA14" s="64"/>
      <c r="FEJ14" s="64"/>
      <c r="FEO14" s="218"/>
      <c r="FEP14" s="64"/>
      <c r="FEQ14" s="64"/>
      <c r="FEZ14" s="64"/>
      <c r="FFE14" s="218"/>
      <c r="FFF14" s="64"/>
      <c r="FFG14" s="64"/>
      <c r="FFP14" s="64"/>
      <c r="FFU14" s="218"/>
      <c r="FFV14" s="64"/>
      <c r="FFW14" s="64"/>
      <c r="FGF14" s="64"/>
      <c r="FGK14" s="218"/>
      <c r="FGL14" s="64"/>
      <c r="FGM14" s="64"/>
      <c r="FGV14" s="64"/>
      <c r="FHA14" s="218"/>
      <c r="FHB14" s="64"/>
      <c r="FHC14" s="64"/>
      <c r="FHL14" s="64"/>
      <c r="FHQ14" s="218"/>
      <c r="FHR14" s="64"/>
      <c r="FHS14" s="64"/>
      <c r="FIB14" s="64"/>
      <c r="FIG14" s="218"/>
      <c r="FIH14" s="64"/>
      <c r="FII14" s="64"/>
      <c r="FIR14" s="64"/>
      <c r="FIW14" s="218"/>
      <c r="FIX14" s="64"/>
      <c r="FIY14" s="64"/>
      <c r="FJH14" s="64"/>
      <c r="FJM14" s="218"/>
      <c r="FJN14" s="64"/>
      <c r="FJO14" s="64"/>
      <c r="FJX14" s="64"/>
      <c r="FKC14" s="218"/>
      <c r="FKD14" s="64"/>
      <c r="FKE14" s="64"/>
      <c r="FKN14" s="64"/>
      <c r="FKS14" s="218"/>
      <c r="FKT14" s="64"/>
      <c r="FKU14" s="64"/>
      <c r="FLD14" s="64"/>
      <c r="FLI14" s="218"/>
      <c r="FLJ14" s="64"/>
      <c r="FLK14" s="64"/>
      <c r="FLT14" s="64"/>
      <c r="FLY14" s="218"/>
      <c r="FLZ14" s="64"/>
      <c r="FMA14" s="64"/>
      <c r="FMJ14" s="64"/>
      <c r="FMO14" s="218"/>
      <c r="FMP14" s="64"/>
      <c r="FMQ14" s="64"/>
      <c r="FMZ14" s="64"/>
      <c r="FNE14" s="218"/>
      <c r="FNF14" s="64"/>
      <c r="FNG14" s="64"/>
      <c r="FNP14" s="64"/>
      <c r="FNU14" s="218"/>
      <c r="FNV14" s="64"/>
      <c r="FNW14" s="64"/>
      <c r="FOF14" s="64"/>
      <c r="FOK14" s="218"/>
      <c r="FOL14" s="64"/>
      <c r="FOM14" s="64"/>
      <c r="FOV14" s="64"/>
      <c r="FPA14" s="218"/>
      <c r="FPB14" s="64"/>
      <c r="FPC14" s="64"/>
      <c r="FPL14" s="64"/>
      <c r="FPQ14" s="218"/>
      <c r="FPR14" s="64"/>
      <c r="FPS14" s="64"/>
      <c r="FQB14" s="64"/>
      <c r="FQG14" s="218"/>
      <c r="FQH14" s="64"/>
      <c r="FQI14" s="64"/>
      <c r="FQR14" s="64"/>
      <c r="FQW14" s="218"/>
      <c r="FQX14" s="64"/>
      <c r="FQY14" s="64"/>
      <c r="FRH14" s="64"/>
      <c r="FRM14" s="218"/>
      <c r="FRN14" s="64"/>
      <c r="FRO14" s="64"/>
      <c r="FRX14" s="64"/>
      <c r="FSC14" s="218"/>
      <c r="FSD14" s="64"/>
      <c r="FSE14" s="64"/>
      <c r="FSN14" s="64"/>
      <c r="FSS14" s="218"/>
      <c r="FST14" s="64"/>
      <c r="FSU14" s="64"/>
      <c r="FTD14" s="64"/>
      <c r="FTI14" s="218"/>
      <c r="FTJ14" s="64"/>
      <c r="FTK14" s="64"/>
      <c r="FTT14" s="64"/>
      <c r="FTY14" s="218"/>
      <c r="FTZ14" s="64"/>
      <c r="FUA14" s="64"/>
      <c r="FUJ14" s="64"/>
      <c r="FUO14" s="218"/>
      <c r="FUP14" s="64"/>
      <c r="FUQ14" s="64"/>
      <c r="FUZ14" s="64"/>
      <c r="FVE14" s="218"/>
      <c r="FVF14" s="64"/>
      <c r="FVG14" s="64"/>
      <c r="FVP14" s="64"/>
      <c r="FVU14" s="218"/>
      <c r="FVV14" s="64"/>
      <c r="FVW14" s="64"/>
      <c r="FWF14" s="64"/>
      <c r="FWK14" s="218"/>
      <c r="FWL14" s="64"/>
      <c r="FWM14" s="64"/>
      <c r="FWV14" s="64"/>
      <c r="FXA14" s="218"/>
      <c r="FXB14" s="64"/>
      <c r="FXC14" s="64"/>
      <c r="FXL14" s="64"/>
      <c r="FXQ14" s="218"/>
      <c r="FXR14" s="64"/>
      <c r="FXS14" s="64"/>
      <c r="FYB14" s="64"/>
      <c r="FYG14" s="218"/>
      <c r="FYH14" s="64"/>
      <c r="FYI14" s="64"/>
      <c r="FYR14" s="64"/>
      <c r="FYW14" s="218"/>
      <c r="FYX14" s="64"/>
      <c r="FYY14" s="64"/>
      <c r="FZH14" s="64"/>
      <c r="FZM14" s="218"/>
      <c r="FZN14" s="64"/>
      <c r="FZO14" s="64"/>
      <c r="FZX14" s="64"/>
      <c r="GAC14" s="218"/>
      <c r="GAD14" s="64"/>
      <c r="GAE14" s="64"/>
      <c r="GAN14" s="64"/>
      <c r="GAS14" s="218"/>
      <c r="GAT14" s="64"/>
      <c r="GAU14" s="64"/>
      <c r="GBD14" s="64"/>
      <c r="GBI14" s="218"/>
      <c r="GBJ14" s="64"/>
      <c r="GBK14" s="64"/>
      <c r="GBT14" s="64"/>
      <c r="GBY14" s="218"/>
      <c r="GBZ14" s="64"/>
      <c r="GCA14" s="64"/>
      <c r="GCJ14" s="64"/>
      <c r="GCO14" s="218"/>
      <c r="GCP14" s="64"/>
      <c r="GCQ14" s="64"/>
      <c r="GCZ14" s="64"/>
      <c r="GDE14" s="218"/>
      <c r="GDF14" s="64"/>
      <c r="GDG14" s="64"/>
      <c r="GDP14" s="64"/>
      <c r="GDU14" s="218"/>
      <c r="GDV14" s="64"/>
      <c r="GDW14" s="64"/>
      <c r="GEF14" s="64"/>
      <c r="GEK14" s="218"/>
      <c r="GEL14" s="64"/>
      <c r="GEM14" s="64"/>
      <c r="GEV14" s="64"/>
      <c r="GFA14" s="218"/>
      <c r="GFB14" s="64"/>
      <c r="GFC14" s="64"/>
      <c r="GFL14" s="64"/>
      <c r="GFQ14" s="218"/>
      <c r="GFR14" s="64"/>
      <c r="GFS14" s="64"/>
      <c r="GGB14" s="64"/>
      <c r="GGG14" s="218"/>
      <c r="GGH14" s="64"/>
      <c r="GGI14" s="64"/>
      <c r="GGR14" s="64"/>
      <c r="GGW14" s="218"/>
      <c r="GGX14" s="64"/>
      <c r="GGY14" s="64"/>
      <c r="GHH14" s="64"/>
      <c r="GHM14" s="218"/>
      <c r="GHN14" s="64"/>
      <c r="GHO14" s="64"/>
      <c r="GHX14" s="64"/>
      <c r="GIC14" s="218"/>
      <c r="GID14" s="64"/>
      <c r="GIE14" s="64"/>
      <c r="GIN14" s="64"/>
      <c r="GIS14" s="218"/>
      <c r="GIT14" s="64"/>
      <c r="GIU14" s="64"/>
      <c r="GJD14" s="64"/>
      <c r="GJI14" s="218"/>
      <c r="GJJ14" s="64"/>
      <c r="GJK14" s="64"/>
      <c r="GJT14" s="64"/>
      <c r="GJY14" s="218"/>
      <c r="GJZ14" s="64"/>
      <c r="GKA14" s="64"/>
      <c r="GKJ14" s="64"/>
      <c r="GKO14" s="218"/>
      <c r="GKP14" s="64"/>
      <c r="GKQ14" s="64"/>
      <c r="GKZ14" s="64"/>
      <c r="GLE14" s="218"/>
      <c r="GLF14" s="64"/>
      <c r="GLG14" s="64"/>
      <c r="GLP14" s="64"/>
      <c r="GLU14" s="218"/>
      <c r="GLV14" s="64"/>
      <c r="GLW14" s="64"/>
      <c r="GMF14" s="64"/>
      <c r="GMK14" s="218"/>
      <c r="GML14" s="64"/>
      <c r="GMM14" s="64"/>
      <c r="GMV14" s="64"/>
      <c r="GNA14" s="218"/>
      <c r="GNB14" s="64"/>
      <c r="GNC14" s="64"/>
      <c r="GNL14" s="64"/>
      <c r="GNQ14" s="218"/>
      <c r="GNR14" s="64"/>
      <c r="GNS14" s="64"/>
      <c r="GOB14" s="64"/>
      <c r="GOG14" s="218"/>
      <c r="GOH14" s="64"/>
      <c r="GOI14" s="64"/>
      <c r="GOR14" s="64"/>
      <c r="GOW14" s="218"/>
      <c r="GOX14" s="64"/>
      <c r="GOY14" s="64"/>
      <c r="GPH14" s="64"/>
      <c r="GPM14" s="218"/>
      <c r="GPN14" s="64"/>
      <c r="GPO14" s="64"/>
      <c r="GPX14" s="64"/>
      <c r="GQC14" s="218"/>
      <c r="GQD14" s="64"/>
      <c r="GQE14" s="64"/>
      <c r="GQN14" s="64"/>
      <c r="GQS14" s="218"/>
      <c r="GQT14" s="64"/>
      <c r="GQU14" s="64"/>
      <c r="GRD14" s="64"/>
      <c r="GRI14" s="218"/>
      <c r="GRJ14" s="64"/>
      <c r="GRK14" s="64"/>
      <c r="GRT14" s="64"/>
      <c r="GRY14" s="218"/>
      <c r="GRZ14" s="64"/>
      <c r="GSA14" s="64"/>
      <c r="GSJ14" s="64"/>
      <c r="GSO14" s="218"/>
      <c r="GSP14" s="64"/>
      <c r="GSQ14" s="64"/>
      <c r="GSZ14" s="64"/>
      <c r="GTE14" s="218"/>
      <c r="GTF14" s="64"/>
      <c r="GTG14" s="64"/>
      <c r="GTP14" s="64"/>
      <c r="GTU14" s="218"/>
      <c r="GTV14" s="64"/>
      <c r="GTW14" s="64"/>
      <c r="GUF14" s="64"/>
      <c r="GUK14" s="218"/>
      <c r="GUL14" s="64"/>
      <c r="GUM14" s="64"/>
      <c r="GUV14" s="64"/>
      <c r="GVA14" s="218"/>
      <c r="GVB14" s="64"/>
      <c r="GVC14" s="64"/>
      <c r="GVL14" s="64"/>
      <c r="GVQ14" s="218"/>
      <c r="GVR14" s="64"/>
      <c r="GVS14" s="64"/>
      <c r="GWB14" s="64"/>
      <c r="GWG14" s="218"/>
      <c r="GWH14" s="64"/>
      <c r="GWI14" s="64"/>
      <c r="GWR14" s="64"/>
      <c r="GWW14" s="218"/>
      <c r="GWX14" s="64"/>
      <c r="GWY14" s="64"/>
      <c r="GXH14" s="64"/>
      <c r="GXM14" s="218"/>
      <c r="GXN14" s="64"/>
      <c r="GXO14" s="64"/>
      <c r="GXX14" s="64"/>
      <c r="GYC14" s="218"/>
      <c r="GYD14" s="64"/>
      <c r="GYE14" s="64"/>
      <c r="GYN14" s="64"/>
      <c r="GYS14" s="218"/>
      <c r="GYT14" s="64"/>
      <c r="GYU14" s="64"/>
      <c r="GZD14" s="64"/>
      <c r="GZI14" s="218"/>
      <c r="GZJ14" s="64"/>
      <c r="GZK14" s="64"/>
      <c r="GZT14" s="64"/>
      <c r="GZY14" s="218"/>
      <c r="GZZ14" s="64"/>
      <c r="HAA14" s="64"/>
      <c r="HAJ14" s="64"/>
      <c r="HAO14" s="218"/>
      <c r="HAP14" s="64"/>
      <c r="HAQ14" s="64"/>
      <c r="HAZ14" s="64"/>
      <c r="HBE14" s="218"/>
      <c r="HBF14" s="64"/>
      <c r="HBG14" s="64"/>
      <c r="HBP14" s="64"/>
      <c r="HBU14" s="218"/>
      <c r="HBV14" s="64"/>
      <c r="HBW14" s="64"/>
      <c r="HCF14" s="64"/>
      <c r="HCK14" s="218"/>
      <c r="HCL14" s="64"/>
      <c r="HCM14" s="64"/>
      <c r="HCV14" s="64"/>
      <c r="HDA14" s="218"/>
      <c r="HDB14" s="64"/>
      <c r="HDC14" s="64"/>
      <c r="HDL14" s="64"/>
      <c r="HDQ14" s="218"/>
      <c r="HDR14" s="64"/>
      <c r="HDS14" s="64"/>
      <c r="HEB14" s="64"/>
      <c r="HEG14" s="218"/>
      <c r="HEH14" s="64"/>
      <c r="HEI14" s="64"/>
      <c r="HER14" s="64"/>
      <c r="HEW14" s="218"/>
      <c r="HEX14" s="64"/>
      <c r="HEY14" s="64"/>
      <c r="HFH14" s="64"/>
      <c r="HFM14" s="218"/>
      <c r="HFN14" s="64"/>
      <c r="HFO14" s="64"/>
      <c r="HFX14" s="64"/>
      <c r="HGC14" s="218"/>
      <c r="HGD14" s="64"/>
      <c r="HGE14" s="64"/>
      <c r="HGN14" s="64"/>
      <c r="HGS14" s="218"/>
      <c r="HGT14" s="64"/>
      <c r="HGU14" s="64"/>
      <c r="HHD14" s="64"/>
      <c r="HHI14" s="218"/>
      <c r="HHJ14" s="64"/>
      <c r="HHK14" s="64"/>
      <c r="HHT14" s="64"/>
      <c r="HHY14" s="218"/>
      <c r="HHZ14" s="64"/>
      <c r="HIA14" s="64"/>
      <c r="HIJ14" s="64"/>
      <c r="HIO14" s="218"/>
      <c r="HIP14" s="64"/>
      <c r="HIQ14" s="64"/>
      <c r="HIZ14" s="64"/>
      <c r="HJE14" s="218"/>
      <c r="HJF14" s="64"/>
      <c r="HJG14" s="64"/>
      <c r="HJP14" s="64"/>
      <c r="HJU14" s="218"/>
      <c r="HJV14" s="64"/>
      <c r="HJW14" s="64"/>
      <c r="HKF14" s="64"/>
      <c r="HKK14" s="218"/>
      <c r="HKL14" s="64"/>
      <c r="HKM14" s="64"/>
      <c r="HKV14" s="64"/>
      <c r="HLA14" s="218"/>
      <c r="HLB14" s="64"/>
      <c r="HLC14" s="64"/>
      <c r="HLL14" s="64"/>
      <c r="HLQ14" s="218"/>
      <c r="HLR14" s="64"/>
      <c r="HLS14" s="64"/>
      <c r="HMB14" s="64"/>
      <c r="HMG14" s="218"/>
      <c r="HMH14" s="64"/>
      <c r="HMI14" s="64"/>
      <c r="HMR14" s="64"/>
      <c r="HMW14" s="218"/>
      <c r="HMX14" s="64"/>
      <c r="HMY14" s="64"/>
      <c r="HNH14" s="64"/>
      <c r="HNM14" s="218"/>
      <c r="HNN14" s="64"/>
      <c r="HNO14" s="64"/>
      <c r="HNX14" s="64"/>
      <c r="HOC14" s="218"/>
      <c r="HOD14" s="64"/>
      <c r="HOE14" s="64"/>
      <c r="HON14" s="64"/>
      <c r="HOS14" s="218"/>
      <c r="HOT14" s="64"/>
      <c r="HOU14" s="64"/>
      <c r="HPD14" s="64"/>
      <c r="HPI14" s="218"/>
      <c r="HPJ14" s="64"/>
      <c r="HPK14" s="64"/>
      <c r="HPT14" s="64"/>
      <c r="HPY14" s="218"/>
      <c r="HPZ14" s="64"/>
      <c r="HQA14" s="64"/>
      <c r="HQJ14" s="64"/>
      <c r="HQO14" s="218"/>
      <c r="HQP14" s="64"/>
      <c r="HQQ14" s="64"/>
      <c r="HQZ14" s="64"/>
      <c r="HRE14" s="218"/>
      <c r="HRF14" s="64"/>
      <c r="HRG14" s="64"/>
      <c r="HRP14" s="64"/>
      <c r="HRU14" s="218"/>
      <c r="HRV14" s="64"/>
      <c r="HRW14" s="64"/>
      <c r="HSF14" s="64"/>
      <c r="HSK14" s="218"/>
      <c r="HSL14" s="64"/>
      <c r="HSM14" s="64"/>
      <c r="HSV14" s="64"/>
      <c r="HTA14" s="218"/>
      <c r="HTB14" s="64"/>
      <c r="HTC14" s="64"/>
      <c r="HTL14" s="64"/>
      <c r="HTQ14" s="218"/>
      <c r="HTR14" s="64"/>
      <c r="HTS14" s="64"/>
      <c r="HUB14" s="64"/>
      <c r="HUG14" s="218"/>
      <c r="HUH14" s="64"/>
      <c r="HUI14" s="64"/>
      <c r="HUR14" s="64"/>
      <c r="HUW14" s="218"/>
      <c r="HUX14" s="64"/>
      <c r="HUY14" s="64"/>
      <c r="HVH14" s="64"/>
      <c r="HVM14" s="218"/>
      <c r="HVN14" s="64"/>
      <c r="HVO14" s="64"/>
      <c r="HVX14" s="64"/>
      <c r="HWC14" s="218"/>
      <c r="HWD14" s="64"/>
      <c r="HWE14" s="64"/>
      <c r="HWN14" s="64"/>
      <c r="HWS14" s="218"/>
      <c r="HWT14" s="64"/>
      <c r="HWU14" s="64"/>
      <c r="HXD14" s="64"/>
      <c r="HXI14" s="218"/>
      <c r="HXJ14" s="64"/>
      <c r="HXK14" s="64"/>
      <c r="HXT14" s="64"/>
      <c r="HXY14" s="218"/>
      <c r="HXZ14" s="64"/>
      <c r="HYA14" s="64"/>
      <c r="HYJ14" s="64"/>
      <c r="HYO14" s="218"/>
      <c r="HYP14" s="64"/>
      <c r="HYQ14" s="64"/>
      <c r="HYZ14" s="64"/>
      <c r="HZE14" s="218"/>
      <c r="HZF14" s="64"/>
      <c r="HZG14" s="64"/>
      <c r="HZP14" s="64"/>
      <c r="HZU14" s="218"/>
      <c r="HZV14" s="64"/>
      <c r="HZW14" s="64"/>
      <c r="IAF14" s="64"/>
      <c r="IAK14" s="218"/>
      <c r="IAL14" s="64"/>
      <c r="IAM14" s="64"/>
      <c r="IAV14" s="64"/>
      <c r="IBA14" s="218"/>
      <c r="IBB14" s="64"/>
      <c r="IBC14" s="64"/>
      <c r="IBL14" s="64"/>
      <c r="IBQ14" s="218"/>
      <c r="IBR14" s="64"/>
      <c r="IBS14" s="64"/>
      <c r="ICB14" s="64"/>
      <c r="ICG14" s="218"/>
      <c r="ICH14" s="64"/>
      <c r="ICI14" s="64"/>
      <c r="ICR14" s="64"/>
      <c r="ICW14" s="218"/>
      <c r="ICX14" s="64"/>
      <c r="ICY14" s="64"/>
      <c r="IDH14" s="64"/>
      <c r="IDM14" s="218"/>
      <c r="IDN14" s="64"/>
      <c r="IDO14" s="64"/>
      <c r="IDX14" s="64"/>
      <c r="IEC14" s="218"/>
      <c r="IED14" s="64"/>
      <c r="IEE14" s="64"/>
      <c r="IEN14" s="64"/>
      <c r="IES14" s="218"/>
      <c r="IET14" s="64"/>
      <c r="IEU14" s="64"/>
      <c r="IFD14" s="64"/>
      <c r="IFI14" s="218"/>
      <c r="IFJ14" s="64"/>
      <c r="IFK14" s="64"/>
      <c r="IFT14" s="64"/>
      <c r="IFY14" s="218"/>
      <c r="IFZ14" s="64"/>
      <c r="IGA14" s="64"/>
      <c r="IGJ14" s="64"/>
      <c r="IGO14" s="218"/>
      <c r="IGP14" s="64"/>
      <c r="IGQ14" s="64"/>
      <c r="IGZ14" s="64"/>
      <c r="IHE14" s="218"/>
      <c r="IHF14" s="64"/>
      <c r="IHG14" s="64"/>
      <c r="IHP14" s="64"/>
      <c r="IHU14" s="218"/>
      <c r="IHV14" s="64"/>
      <c r="IHW14" s="64"/>
      <c r="IIF14" s="64"/>
      <c r="IIK14" s="218"/>
      <c r="IIL14" s="64"/>
      <c r="IIM14" s="64"/>
      <c r="IIV14" s="64"/>
      <c r="IJA14" s="218"/>
      <c r="IJB14" s="64"/>
      <c r="IJC14" s="64"/>
      <c r="IJL14" s="64"/>
      <c r="IJQ14" s="218"/>
      <c r="IJR14" s="64"/>
      <c r="IJS14" s="64"/>
      <c r="IKB14" s="64"/>
      <c r="IKG14" s="218"/>
      <c r="IKH14" s="64"/>
      <c r="IKI14" s="64"/>
      <c r="IKR14" s="64"/>
      <c r="IKW14" s="218"/>
      <c r="IKX14" s="64"/>
      <c r="IKY14" s="64"/>
      <c r="ILH14" s="64"/>
      <c r="ILM14" s="218"/>
      <c r="ILN14" s="64"/>
      <c r="ILO14" s="64"/>
      <c r="ILX14" s="64"/>
      <c r="IMC14" s="218"/>
      <c r="IMD14" s="64"/>
      <c r="IME14" s="64"/>
      <c r="IMN14" s="64"/>
      <c r="IMS14" s="218"/>
      <c r="IMT14" s="64"/>
      <c r="IMU14" s="64"/>
      <c r="IND14" s="64"/>
      <c r="INI14" s="218"/>
      <c r="INJ14" s="64"/>
      <c r="INK14" s="64"/>
      <c r="INT14" s="64"/>
      <c r="INY14" s="218"/>
      <c r="INZ14" s="64"/>
      <c r="IOA14" s="64"/>
      <c r="IOJ14" s="64"/>
      <c r="IOO14" s="218"/>
      <c r="IOP14" s="64"/>
      <c r="IOQ14" s="64"/>
      <c r="IOZ14" s="64"/>
      <c r="IPE14" s="218"/>
      <c r="IPF14" s="64"/>
      <c r="IPG14" s="64"/>
      <c r="IPP14" s="64"/>
      <c r="IPU14" s="218"/>
      <c r="IPV14" s="64"/>
      <c r="IPW14" s="64"/>
      <c r="IQF14" s="64"/>
      <c r="IQK14" s="218"/>
      <c r="IQL14" s="64"/>
      <c r="IQM14" s="64"/>
      <c r="IQV14" s="64"/>
      <c r="IRA14" s="218"/>
      <c r="IRB14" s="64"/>
      <c r="IRC14" s="64"/>
      <c r="IRL14" s="64"/>
      <c r="IRQ14" s="218"/>
      <c r="IRR14" s="64"/>
      <c r="IRS14" s="64"/>
      <c r="ISB14" s="64"/>
      <c r="ISG14" s="218"/>
      <c r="ISH14" s="64"/>
      <c r="ISI14" s="64"/>
      <c r="ISR14" s="64"/>
      <c r="ISW14" s="218"/>
      <c r="ISX14" s="64"/>
      <c r="ISY14" s="64"/>
      <c r="ITH14" s="64"/>
      <c r="ITM14" s="218"/>
      <c r="ITN14" s="64"/>
      <c r="ITO14" s="64"/>
      <c r="ITX14" s="64"/>
      <c r="IUC14" s="218"/>
      <c r="IUD14" s="64"/>
      <c r="IUE14" s="64"/>
      <c r="IUN14" s="64"/>
      <c r="IUS14" s="218"/>
      <c r="IUT14" s="64"/>
      <c r="IUU14" s="64"/>
      <c r="IVD14" s="64"/>
      <c r="IVI14" s="218"/>
      <c r="IVJ14" s="64"/>
      <c r="IVK14" s="64"/>
      <c r="IVT14" s="64"/>
      <c r="IVY14" s="218"/>
      <c r="IVZ14" s="64"/>
      <c r="IWA14" s="64"/>
      <c r="IWJ14" s="64"/>
      <c r="IWO14" s="218"/>
      <c r="IWP14" s="64"/>
      <c r="IWQ14" s="64"/>
      <c r="IWZ14" s="64"/>
      <c r="IXE14" s="218"/>
      <c r="IXF14" s="64"/>
      <c r="IXG14" s="64"/>
      <c r="IXP14" s="64"/>
      <c r="IXU14" s="218"/>
      <c r="IXV14" s="64"/>
      <c r="IXW14" s="64"/>
      <c r="IYF14" s="64"/>
      <c r="IYK14" s="218"/>
      <c r="IYL14" s="64"/>
      <c r="IYM14" s="64"/>
      <c r="IYV14" s="64"/>
      <c r="IZA14" s="218"/>
      <c r="IZB14" s="64"/>
      <c r="IZC14" s="64"/>
      <c r="IZL14" s="64"/>
      <c r="IZQ14" s="218"/>
      <c r="IZR14" s="64"/>
      <c r="IZS14" s="64"/>
      <c r="JAB14" s="64"/>
      <c r="JAG14" s="218"/>
      <c r="JAH14" s="64"/>
      <c r="JAI14" s="64"/>
      <c r="JAR14" s="64"/>
      <c r="JAW14" s="218"/>
      <c r="JAX14" s="64"/>
      <c r="JAY14" s="64"/>
      <c r="JBH14" s="64"/>
      <c r="JBM14" s="218"/>
      <c r="JBN14" s="64"/>
      <c r="JBO14" s="64"/>
      <c r="JBX14" s="64"/>
      <c r="JCC14" s="218"/>
      <c r="JCD14" s="64"/>
      <c r="JCE14" s="64"/>
      <c r="JCN14" s="64"/>
      <c r="JCS14" s="218"/>
      <c r="JCT14" s="64"/>
      <c r="JCU14" s="64"/>
      <c r="JDD14" s="64"/>
      <c r="JDI14" s="218"/>
      <c r="JDJ14" s="64"/>
      <c r="JDK14" s="64"/>
      <c r="JDT14" s="64"/>
      <c r="JDY14" s="218"/>
      <c r="JDZ14" s="64"/>
      <c r="JEA14" s="64"/>
      <c r="JEJ14" s="64"/>
      <c r="JEO14" s="218"/>
      <c r="JEP14" s="64"/>
      <c r="JEQ14" s="64"/>
      <c r="JEZ14" s="64"/>
      <c r="JFE14" s="218"/>
      <c r="JFF14" s="64"/>
      <c r="JFG14" s="64"/>
      <c r="JFP14" s="64"/>
      <c r="JFU14" s="218"/>
      <c r="JFV14" s="64"/>
      <c r="JFW14" s="64"/>
      <c r="JGF14" s="64"/>
      <c r="JGK14" s="218"/>
      <c r="JGL14" s="64"/>
      <c r="JGM14" s="64"/>
      <c r="JGV14" s="64"/>
      <c r="JHA14" s="218"/>
      <c r="JHB14" s="64"/>
      <c r="JHC14" s="64"/>
      <c r="JHL14" s="64"/>
      <c r="JHQ14" s="218"/>
      <c r="JHR14" s="64"/>
      <c r="JHS14" s="64"/>
      <c r="JIB14" s="64"/>
      <c r="JIG14" s="218"/>
      <c r="JIH14" s="64"/>
      <c r="JII14" s="64"/>
      <c r="JIR14" s="64"/>
      <c r="JIW14" s="218"/>
      <c r="JIX14" s="64"/>
      <c r="JIY14" s="64"/>
      <c r="JJH14" s="64"/>
      <c r="JJM14" s="218"/>
      <c r="JJN14" s="64"/>
      <c r="JJO14" s="64"/>
      <c r="JJX14" s="64"/>
      <c r="JKC14" s="218"/>
      <c r="JKD14" s="64"/>
      <c r="JKE14" s="64"/>
      <c r="JKN14" s="64"/>
      <c r="JKS14" s="218"/>
      <c r="JKT14" s="64"/>
      <c r="JKU14" s="64"/>
      <c r="JLD14" s="64"/>
      <c r="JLI14" s="218"/>
      <c r="JLJ14" s="64"/>
      <c r="JLK14" s="64"/>
      <c r="JLT14" s="64"/>
      <c r="JLY14" s="218"/>
      <c r="JLZ14" s="64"/>
      <c r="JMA14" s="64"/>
      <c r="JMJ14" s="64"/>
      <c r="JMO14" s="218"/>
      <c r="JMP14" s="64"/>
      <c r="JMQ14" s="64"/>
      <c r="JMZ14" s="64"/>
      <c r="JNE14" s="218"/>
      <c r="JNF14" s="64"/>
      <c r="JNG14" s="64"/>
      <c r="JNP14" s="64"/>
      <c r="JNU14" s="218"/>
      <c r="JNV14" s="64"/>
      <c r="JNW14" s="64"/>
      <c r="JOF14" s="64"/>
      <c r="JOK14" s="218"/>
      <c r="JOL14" s="64"/>
      <c r="JOM14" s="64"/>
      <c r="JOV14" s="64"/>
      <c r="JPA14" s="218"/>
      <c r="JPB14" s="64"/>
      <c r="JPC14" s="64"/>
      <c r="JPL14" s="64"/>
      <c r="JPQ14" s="218"/>
      <c r="JPR14" s="64"/>
      <c r="JPS14" s="64"/>
      <c r="JQB14" s="64"/>
      <c r="JQG14" s="218"/>
      <c r="JQH14" s="64"/>
      <c r="JQI14" s="64"/>
      <c r="JQR14" s="64"/>
      <c r="JQW14" s="218"/>
      <c r="JQX14" s="64"/>
      <c r="JQY14" s="64"/>
      <c r="JRH14" s="64"/>
      <c r="JRM14" s="218"/>
      <c r="JRN14" s="64"/>
      <c r="JRO14" s="64"/>
      <c r="JRX14" s="64"/>
      <c r="JSC14" s="218"/>
      <c r="JSD14" s="64"/>
      <c r="JSE14" s="64"/>
      <c r="JSN14" s="64"/>
      <c r="JSS14" s="218"/>
      <c r="JST14" s="64"/>
      <c r="JSU14" s="64"/>
      <c r="JTD14" s="64"/>
      <c r="JTI14" s="218"/>
      <c r="JTJ14" s="64"/>
      <c r="JTK14" s="64"/>
      <c r="JTT14" s="64"/>
      <c r="JTY14" s="218"/>
      <c r="JTZ14" s="64"/>
      <c r="JUA14" s="64"/>
      <c r="JUJ14" s="64"/>
      <c r="JUO14" s="218"/>
      <c r="JUP14" s="64"/>
      <c r="JUQ14" s="64"/>
      <c r="JUZ14" s="64"/>
      <c r="JVE14" s="218"/>
      <c r="JVF14" s="64"/>
      <c r="JVG14" s="64"/>
      <c r="JVP14" s="64"/>
      <c r="JVU14" s="218"/>
      <c r="JVV14" s="64"/>
      <c r="JVW14" s="64"/>
      <c r="JWF14" s="64"/>
      <c r="JWK14" s="218"/>
      <c r="JWL14" s="64"/>
      <c r="JWM14" s="64"/>
      <c r="JWV14" s="64"/>
      <c r="JXA14" s="218"/>
      <c r="JXB14" s="64"/>
      <c r="JXC14" s="64"/>
      <c r="JXL14" s="64"/>
      <c r="JXQ14" s="218"/>
      <c r="JXR14" s="64"/>
      <c r="JXS14" s="64"/>
      <c r="JYB14" s="64"/>
      <c r="JYG14" s="218"/>
      <c r="JYH14" s="64"/>
      <c r="JYI14" s="64"/>
      <c r="JYR14" s="64"/>
      <c r="JYW14" s="218"/>
      <c r="JYX14" s="64"/>
      <c r="JYY14" s="64"/>
      <c r="JZH14" s="64"/>
      <c r="JZM14" s="218"/>
      <c r="JZN14" s="64"/>
      <c r="JZO14" s="64"/>
      <c r="JZX14" s="64"/>
      <c r="KAC14" s="218"/>
      <c r="KAD14" s="64"/>
      <c r="KAE14" s="64"/>
      <c r="KAN14" s="64"/>
      <c r="KAS14" s="218"/>
      <c r="KAT14" s="64"/>
      <c r="KAU14" s="64"/>
      <c r="KBD14" s="64"/>
      <c r="KBI14" s="218"/>
      <c r="KBJ14" s="64"/>
      <c r="KBK14" s="64"/>
      <c r="KBT14" s="64"/>
      <c r="KBY14" s="218"/>
      <c r="KBZ14" s="64"/>
      <c r="KCA14" s="64"/>
      <c r="KCJ14" s="64"/>
      <c r="KCO14" s="218"/>
      <c r="KCP14" s="64"/>
      <c r="KCQ14" s="64"/>
      <c r="KCZ14" s="64"/>
      <c r="KDE14" s="218"/>
      <c r="KDF14" s="64"/>
      <c r="KDG14" s="64"/>
      <c r="KDP14" s="64"/>
      <c r="KDU14" s="218"/>
      <c r="KDV14" s="64"/>
      <c r="KDW14" s="64"/>
      <c r="KEF14" s="64"/>
      <c r="KEK14" s="218"/>
      <c r="KEL14" s="64"/>
      <c r="KEM14" s="64"/>
      <c r="KEV14" s="64"/>
      <c r="KFA14" s="218"/>
      <c r="KFB14" s="64"/>
      <c r="KFC14" s="64"/>
      <c r="KFL14" s="64"/>
      <c r="KFQ14" s="218"/>
      <c r="KFR14" s="64"/>
      <c r="KFS14" s="64"/>
      <c r="KGB14" s="64"/>
      <c r="KGG14" s="218"/>
      <c r="KGH14" s="64"/>
      <c r="KGI14" s="64"/>
      <c r="KGR14" s="64"/>
      <c r="KGW14" s="218"/>
      <c r="KGX14" s="64"/>
      <c r="KGY14" s="64"/>
      <c r="KHH14" s="64"/>
      <c r="KHM14" s="218"/>
      <c r="KHN14" s="64"/>
      <c r="KHO14" s="64"/>
      <c r="KHX14" s="64"/>
      <c r="KIC14" s="218"/>
      <c r="KID14" s="64"/>
      <c r="KIE14" s="64"/>
      <c r="KIN14" s="64"/>
      <c r="KIS14" s="218"/>
      <c r="KIT14" s="64"/>
      <c r="KIU14" s="64"/>
      <c r="KJD14" s="64"/>
      <c r="KJI14" s="218"/>
      <c r="KJJ14" s="64"/>
      <c r="KJK14" s="64"/>
      <c r="KJT14" s="64"/>
      <c r="KJY14" s="218"/>
      <c r="KJZ14" s="64"/>
      <c r="KKA14" s="64"/>
      <c r="KKJ14" s="64"/>
      <c r="KKO14" s="218"/>
      <c r="KKP14" s="64"/>
      <c r="KKQ14" s="64"/>
      <c r="KKZ14" s="64"/>
      <c r="KLE14" s="218"/>
      <c r="KLF14" s="64"/>
      <c r="KLG14" s="64"/>
      <c r="KLP14" s="64"/>
      <c r="KLU14" s="218"/>
      <c r="KLV14" s="64"/>
      <c r="KLW14" s="64"/>
      <c r="KMF14" s="64"/>
      <c r="KMK14" s="218"/>
      <c r="KML14" s="64"/>
      <c r="KMM14" s="64"/>
      <c r="KMV14" s="64"/>
      <c r="KNA14" s="218"/>
      <c r="KNB14" s="64"/>
      <c r="KNC14" s="64"/>
      <c r="KNL14" s="64"/>
      <c r="KNQ14" s="218"/>
      <c r="KNR14" s="64"/>
      <c r="KNS14" s="64"/>
      <c r="KOB14" s="64"/>
      <c r="KOG14" s="218"/>
      <c r="KOH14" s="64"/>
      <c r="KOI14" s="64"/>
      <c r="KOR14" s="64"/>
      <c r="KOW14" s="218"/>
      <c r="KOX14" s="64"/>
      <c r="KOY14" s="64"/>
      <c r="KPH14" s="64"/>
      <c r="KPM14" s="218"/>
      <c r="KPN14" s="64"/>
      <c r="KPO14" s="64"/>
      <c r="KPX14" s="64"/>
      <c r="KQC14" s="218"/>
      <c r="KQD14" s="64"/>
      <c r="KQE14" s="64"/>
      <c r="KQN14" s="64"/>
      <c r="KQS14" s="218"/>
      <c r="KQT14" s="64"/>
      <c r="KQU14" s="64"/>
      <c r="KRD14" s="64"/>
      <c r="KRI14" s="218"/>
      <c r="KRJ14" s="64"/>
      <c r="KRK14" s="64"/>
      <c r="KRT14" s="64"/>
      <c r="KRY14" s="218"/>
      <c r="KRZ14" s="64"/>
      <c r="KSA14" s="64"/>
      <c r="KSJ14" s="64"/>
      <c r="KSO14" s="218"/>
      <c r="KSP14" s="64"/>
      <c r="KSQ14" s="64"/>
      <c r="KSZ14" s="64"/>
      <c r="KTE14" s="218"/>
      <c r="KTF14" s="64"/>
      <c r="KTG14" s="64"/>
      <c r="KTP14" s="64"/>
      <c r="KTU14" s="218"/>
      <c r="KTV14" s="64"/>
      <c r="KTW14" s="64"/>
      <c r="KUF14" s="64"/>
      <c r="KUK14" s="218"/>
      <c r="KUL14" s="64"/>
      <c r="KUM14" s="64"/>
      <c r="KUV14" s="64"/>
      <c r="KVA14" s="218"/>
      <c r="KVB14" s="64"/>
      <c r="KVC14" s="64"/>
      <c r="KVL14" s="64"/>
      <c r="KVQ14" s="218"/>
      <c r="KVR14" s="64"/>
      <c r="KVS14" s="64"/>
      <c r="KWB14" s="64"/>
      <c r="KWG14" s="218"/>
      <c r="KWH14" s="64"/>
      <c r="KWI14" s="64"/>
      <c r="KWR14" s="64"/>
      <c r="KWW14" s="218"/>
      <c r="KWX14" s="64"/>
      <c r="KWY14" s="64"/>
      <c r="KXH14" s="64"/>
      <c r="KXM14" s="218"/>
      <c r="KXN14" s="64"/>
      <c r="KXO14" s="64"/>
      <c r="KXX14" s="64"/>
      <c r="KYC14" s="218"/>
      <c r="KYD14" s="64"/>
      <c r="KYE14" s="64"/>
      <c r="KYN14" s="64"/>
      <c r="KYS14" s="218"/>
      <c r="KYT14" s="64"/>
      <c r="KYU14" s="64"/>
      <c r="KZD14" s="64"/>
      <c r="KZI14" s="218"/>
      <c r="KZJ14" s="64"/>
      <c r="KZK14" s="64"/>
      <c r="KZT14" s="64"/>
      <c r="KZY14" s="218"/>
      <c r="KZZ14" s="64"/>
      <c r="LAA14" s="64"/>
      <c r="LAJ14" s="64"/>
      <c r="LAO14" s="218"/>
      <c r="LAP14" s="64"/>
      <c r="LAQ14" s="64"/>
      <c r="LAZ14" s="64"/>
      <c r="LBE14" s="218"/>
      <c r="LBF14" s="64"/>
      <c r="LBG14" s="64"/>
      <c r="LBP14" s="64"/>
      <c r="LBU14" s="218"/>
      <c r="LBV14" s="64"/>
      <c r="LBW14" s="64"/>
      <c r="LCF14" s="64"/>
      <c r="LCK14" s="218"/>
      <c r="LCL14" s="64"/>
      <c r="LCM14" s="64"/>
      <c r="LCV14" s="64"/>
      <c r="LDA14" s="218"/>
      <c r="LDB14" s="64"/>
      <c r="LDC14" s="64"/>
      <c r="LDL14" s="64"/>
      <c r="LDQ14" s="218"/>
      <c r="LDR14" s="64"/>
      <c r="LDS14" s="64"/>
      <c r="LEB14" s="64"/>
      <c r="LEG14" s="218"/>
      <c r="LEH14" s="64"/>
      <c r="LEI14" s="64"/>
      <c r="LER14" s="64"/>
      <c r="LEW14" s="218"/>
      <c r="LEX14" s="64"/>
      <c r="LEY14" s="64"/>
      <c r="LFH14" s="64"/>
      <c r="LFM14" s="218"/>
      <c r="LFN14" s="64"/>
      <c r="LFO14" s="64"/>
      <c r="LFX14" s="64"/>
      <c r="LGC14" s="218"/>
      <c r="LGD14" s="64"/>
      <c r="LGE14" s="64"/>
      <c r="LGN14" s="64"/>
      <c r="LGS14" s="218"/>
      <c r="LGT14" s="64"/>
      <c r="LGU14" s="64"/>
      <c r="LHD14" s="64"/>
      <c r="LHI14" s="218"/>
      <c r="LHJ14" s="64"/>
      <c r="LHK14" s="64"/>
      <c r="LHT14" s="64"/>
      <c r="LHY14" s="218"/>
      <c r="LHZ14" s="64"/>
      <c r="LIA14" s="64"/>
      <c r="LIJ14" s="64"/>
      <c r="LIO14" s="218"/>
      <c r="LIP14" s="64"/>
      <c r="LIQ14" s="64"/>
      <c r="LIZ14" s="64"/>
      <c r="LJE14" s="218"/>
      <c r="LJF14" s="64"/>
      <c r="LJG14" s="64"/>
      <c r="LJP14" s="64"/>
      <c r="LJU14" s="218"/>
      <c r="LJV14" s="64"/>
      <c r="LJW14" s="64"/>
      <c r="LKF14" s="64"/>
      <c r="LKK14" s="218"/>
      <c r="LKL14" s="64"/>
      <c r="LKM14" s="64"/>
      <c r="LKV14" s="64"/>
      <c r="LLA14" s="218"/>
      <c r="LLB14" s="64"/>
      <c r="LLC14" s="64"/>
      <c r="LLL14" s="64"/>
      <c r="LLQ14" s="218"/>
      <c r="LLR14" s="64"/>
      <c r="LLS14" s="64"/>
      <c r="LMB14" s="64"/>
      <c r="LMG14" s="218"/>
      <c r="LMH14" s="64"/>
      <c r="LMI14" s="64"/>
      <c r="LMR14" s="64"/>
      <c r="LMW14" s="218"/>
      <c r="LMX14" s="64"/>
      <c r="LMY14" s="64"/>
      <c r="LNH14" s="64"/>
      <c r="LNM14" s="218"/>
      <c r="LNN14" s="64"/>
      <c r="LNO14" s="64"/>
      <c r="LNX14" s="64"/>
      <c r="LOC14" s="218"/>
      <c r="LOD14" s="64"/>
      <c r="LOE14" s="64"/>
      <c r="LON14" s="64"/>
      <c r="LOS14" s="218"/>
      <c r="LOT14" s="64"/>
      <c r="LOU14" s="64"/>
      <c r="LPD14" s="64"/>
      <c r="LPI14" s="218"/>
      <c r="LPJ14" s="64"/>
      <c r="LPK14" s="64"/>
      <c r="LPT14" s="64"/>
      <c r="LPY14" s="218"/>
      <c r="LPZ14" s="64"/>
      <c r="LQA14" s="64"/>
      <c r="LQJ14" s="64"/>
      <c r="LQO14" s="218"/>
      <c r="LQP14" s="64"/>
      <c r="LQQ14" s="64"/>
      <c r="LQZ14" s="64"/>
      <c r="LRE14" s="218"/>
      <c r="LRF14" s="64"/>
      <c r="LRG14" s="64"/>
      <c r="LRP14" s="64"/>
      <c r="LRU14" s="218"/>
      <c r="LRV14" s="64"/>
      <c r="LRW14" s="64"/>
      <c r="LSF14" s="64"/>
      <c r="LSK14" s="218"/>
      <c r="LSL14" s="64"/>
      <c r="LSM14" s="64"/>
      <c r="LSV14" s="64"/>
      <c r="LTA14" s="218"/>
      <c r="LTB14" s="64"/>
      <c r="LTC14" s="64"/>
      <c r="LTL14" s="64"/>
      <c r="LTQ14" s="218"/>
      <c r="LTR14" s="64"/>
      <c r="LTS14" s="64"/>
      <c r="LUB14" s="64"/>
      <c r="LUG14" s="218"/>
      <c r="LUH14" s="64"/>
      <c r="LUI14" s="64"/>
      <c r="LUR14" s="64"/>
      <c r="LUW14" s="218"/>
      <c r="LUX14" s="64"/>
      <c r="LUY14" s="64"/>
      <c r="LVH14" s="64"/>
      <c r="LVM14" s="218"/>
      <c r="LVN14" s="64"/>
      <c r="LVO14" s="64"/>
      <c r="LVX14" s="64"/>
      <c r="LWC14" s="218"/>
      <c r="LWD14" s="64"/>
      <c r="LWE14" s="64"/>
      <c r="LWN14" s="64"/>
      <c r="LWS14" s="218"/>
      <c r="LWT14" s="64"/>
      <c r="LWU14" s="64"/>
      <c r="LXD14" s="64"/>
      <c r="LXI14" s="218"/>
      <c r="LXJ14" s="64"/>
      <c r="LXK14" s="64"/>
      <c r="LXT14" s="64"/>
      <c r="LXY14" s="218"/>
      <c r="LXZ14" s="64"/>
      <c r="LYA14" s="64"/>
      <c r="LYJ14" s="64"/>
      <c r="LYO14" s="218"/>
      <c r="LYP14" s="64"/>
      <c r="LYQ14" s="64"/>
      <c r="LYZ14" s="64"/>
      <c r="LZE14" s="218"/>
      <c r="LZF14" s="64"/>
      <c r="LZG14" s="64"/>
      <c r="LZP14" s="64"/>
      <c r="LZU14" s="218"/>
      <c r="LZV14" s="64"/>
      <c r="LZW14" s="64"/>
      <c r="MAF14" s="64"/>
      <c r="MAK14" s="218"/>
      <c r="MAL14" s="64"/>
      <c r="MAM14" s="64"/>
      <c r="MAV14" s="64"/>
      <c r="MBA14" s="218"/>
      <c r="MBB14" s="64"/>
      <c r="MBC14" s="64"/>
      <c r="MBL14" s="64"/>
      <c r="MBQ14" s="218"/>
      <c r="MBR14" s="64"/>
      <c r="MBS14" s="64"/>
      <c r="MCB14" s="64"/>
      <c r="MCG14" s="218"/>
      <c r="MCH14" s="64"/>
      <c r="MCI14" s="64"/>
      <c r="MCR14" s="64"/>
      <c r="MCW14" s="218"/>
      <c r="MCX14" s="64"/>
      <c r="MCY14" s="64"/>
      <c r="MDH14" s="64"/>
      <c r="MDM14" s="218"/>
      <c r="MDN14" s="64"/>
      <c r="MDO14" s="64"/>
      <c r="MDX14" s="64"/>
      <c r="MEC14" s="218"/>
      <c r="MED14" s="64"/>
      <c r="MEE14" s="64"/>
      <c r="MEN14" s="64"/>
      <c r="MES14" s="218"/>
      <c r="MET14" s="64"/>
      <c r="MEU14" s="64"/>
      <c r="MFD14" s="64"/>
      <c r="MFI14" s="218"/>
      <c r="MFJ14" s="64"/>
      <c r="MFK14" s="64"/>
      <c r="MFT14" s="64"/>
      <c r="MFY14" s="218"/>
      <c r="MFZ14" s="64"/>
      <c r="MGA14" s="64"/>
      <c r="MGJ14" s="64"/>
      <c r="MGO14" s="218"/>
      <c r="MGP14" s="64"/>
      <c r="MGQ14" s="64"/>
      <c r="MGZ14" s="64"/>
      <c r="MHE14" s="218"/>
      <c r="MHF14" s="64"/>
      <c r="MHG14" s="64"/>
      <c r="MHP14" s="64"/>
      <c r="MHU14" s="218"/>
      <c r="MHV14" s="64"/>
      <c r="MHW14" s="64"/>
      <c r="MIF14" s="64"/>
      <c r="MIK14" s="218"/>
      <c r="MIL14" s="64"/>
      <c r="MIM14" s="64"/>
      <c r="MIV14" s="64"/>
      <c r="MJA14" s="218"/>
      <c r="MJB14" s="64"/>
      <c r="MJC14" s="64"/>
      <c r="MJL14" s="64"/>
      <c r="MJQ14" s="218"/>
      <c r="MJR14" s="64"/>
      <c r="MJS14" s="64"/>
      <c r="MKB14" s="64"/>
      <c r="MKG14" s="218"/>
      <c r="MKH14" s="64"/>
      <c r="MKI14" s="64"/>
      <c r="MKR14" s="64"/>
      <c r="MKW14" s="218"/>
      <c r="MKX14" s="64"/>
      <c r="MKY14" s="64"/>
      <c r="MLH14" s="64"/>
      <c r="MLM14" s="218"/>
      <c r="MLN14" s="64"/>
      <c r="MLO14" s="64"/>
      <c r="MLX14" s="64"/>
      <c r="MMC14" s="218"/>
      <c r="MMD14" s="64"/>
      <c r="MME14" s="64"/>
      <c r="MMN14" s="64"/>
      <c r="MMS14" s="218"/>
      <c r="MMT14" s="64"/>
      <c r="MMU14" s="64"/>
      <c r="MND14" s="64"/>
      <c r="MNI14" s="218"/>
      <c r="MNJ14" s="64"/>
      <c r="MNK14" s="64"/>
      <c r="MNT14" s="64"/>
      <c r="MNY14" s="218"/>
      <c r="MNZ14" s="64"/>
      <c r="MOA14" s="64"/>
      <c r="MOJ14" s="64"/>
      <c r="MOO14" s="218"/>
      <c r="MOP14" s="64"/>
      <c r="MOQ14" s="64"/>
      <c r="MOZ14" s="64"/>
      <c r="MPE14" s="218"/>
      <c r="MPF14" s="64"/>
      <c r="MPG14" s="64"/>
      <c r="MPP14" s="64"/>
      <c r="MPU14" s="218"/>
      <c r="MPV14" s="64"/>
      <c r="MPW14" s="64"/>
      <c r="MQF14" s="64"/>
      <c r="MQK14" s="218"/>
      <c r="MQL14" s="64"/>
      <c r="MQM14" s="64"/>
      <c r="MQV14" s="64"/>
      <c r="MRA14" s="218"/>
      <c r="MRB14" s="64"/>
      <c r="MRC14" s="64"/>
      <c r="MRL14" s="64"/>
      <c r="MRQ14" s="218"/>
      <c r="MRR14" s="64"/>
      <c r="MRS14" s="64"/>
      <c r="MSB14" s="64"/>
      <c r="MSG14" s="218"/>
      <c r="MSH14" s="64"/>
      <c r="MSI14" s="64"/>
      <c r="MSR14" s="64"/>
      <c r="MSW14" s="218"/>
      <c r="MSX14" s="64"/>
      <c r="MSY14" s="64"/>
      <c r="MTH14" s="64"/>
      <c r="MTM14" s="218"/>
      <c r="MTN14" s="64"/>
      <c r="MTO14" s="64"/>
      <c r="MTX14" s="64"/>
      <c r="MUC14" s="218"/>
      <c r="MUD14" s="64"/>
      <c r="MUE14" s="64"/>
      <c r="MUN14" s="64"/>
      <c r="MUS14" s="218"/>
      <c r="MUT14" s="64"/>
      <c r="MUU14" s="64"/>
      <c r="MVD14" s="64"/>
      <c r="MVI14" s="218"/>
      <c r="MVJ14" s="64"/>
      <c r="MVK14" s="64"/>
      <c r="MVT14" s="64"/>
      <c r="MVY14" s="218"/>
      <c r="MVZ14" s="64"/>
      <c r="MWA14" s="64"/>
      <c r="MWJ14" s="64"/>
      <c r="MWO14" s="218"/>
      <c r="MWP14" s="64"/>
      <c r="MWQ14" s="64"/>
      <c r="MWZ14" s="64"/>
      <c r="MXE14" s="218"/>
      <c r="MXF14" s="64"/>
      <c r="MXG14" s="64"/>
      <c r="MXP14" s="64"/>
      <c r="MXU14" s="218"/>
      <c r="MXV14" s="64"/>
      <c r="MXW14" s="64"/>
      <c r="MYF14" s="64"/>
      <c r="MYK14" s="218"/>
      <c r="MYL14" s="64"/>
      <c r="MYM14" s="64"/>
      <c r="MYV14" s="64"/>
      <c r="MZA14" s="218"/>
      <c r="MZB14" s="64"/>
      <c r="MZC14" s="64"/>
      <c r="MZL14" s="64"/>
      <c r="MZQ14" s="218"/>
      <c r="MZR14" s="64"/>
      <c r="MZS14" s="64"/>
      <c r="NAB14" s="64"/>
      <c r="NAG14" s="218"/>
      <c r="NAH14" s="64"/>
      <c r="NAI14" s="64"/>
      <c r="NAR14" s="64"/>
      <c r="NAW14" s="218"/>
      <c r="NAX14" s="64"/>
      <c r="NAY14" s="64"/>
      <c r="NBH14" s="64"/>
      <c r="NBM14" s="218"/>
      <c r="NBN14" s="64"/>
      <c r="NBO14" s="64"/>
      <c r="NBX14" s="64"/>
      <c r="NCC14" s="218"/>
      <c r="NCD14" s="64"/>
      <c r="NCE14" s="64"/>
      <c r="NCN14" s="64"/>
      <c r="NCS14" s="218"/>
      <c r="NCT14" s="64"/>
      <c r="NCU14" s="64"/>
      <c r="NDD14" s="64"/>
      <c r="NDI14" s="218"/>
      <c r="NDJ14" s="64"/>
      <c r="NDK14" s="64"/>
      <c r="NDT14" s="64"/>
      <c r="NDY14" s="218"/>
      <c r="NDZ14" s="64"/>
      <c r="NEA14" s="64"/>
      <c r="NEJ14" s="64"/>
      <c r="NEO14" s="218"/>
      <c r="NEP14" s="64"/>
      <c r="NEQ14" s="64"/>
      <c r="NEZ14" s="64"/>
      <c r="NFE14" s="218"/>
      <c r="NFF14" s="64"/>
      <c r="NFG14" s="64"/>
      <c r="NFP14" s="64"/>
      <c r="NFU14" s="218"/>
      <c r="NFV14" s="64"/>
      <c r="NFW14" s="64"/>
      <c r="NGF14" s="64"/>
      <c r="NGK14" s="218"/>
      <c r="NGL14" s="64"/>
      <c r="NGM14" s="64"/>
      <c r="NGV14" s="64"/>
      <c r="NHA14" s="218"/>
      <c r="NHB14" s="64"/>
      <c r="NHC14" s="64"/>
      <c r="NHL14" s="64"/>
      <c r="NHQ14" s="218"/>
      <c r="NHR14" s="64"/>
      <c r="NHS14" s="64"/>
      <c r="NIB14" s="64"/>
      <c r="NIG14" s="218"/>
      <c r="NIH14" s="64"/>
      <c r="NII14" s="64"/>
      <c r="NIR14" s="64"/>
      <c r="NIW14" s="218"/>
      <c r="NIX14" s="64"/>
      <c r="NIY14" s="64"/>
      <c r="NJH14" s="64"/>
      <c r="NJM14" s="218"/>
      <c r="NJN14" s="64"/>
      <c r="NJO14" s="64"/>
      <c r="NJX14" s="64"/>
      <c r="NKC14" s="218"/>
      <c r="NKD14" s="64"/>
      <c r="NKE14" s="64"/>
      <c r="NKN14" s="64"/>
      <c r="NKS14" s="218"/>
      <c r="NKT14" s="64"/>
      <c r="NKU14" s="64"/>
      <c r="NLD14" s="64"/>
      <c r="NLI14" s="218"/>
      <c r="NLJ14" s="64"/>
      <c r="NLK14" s="64"/>
      <c r="NLT14" s="64"/>
      <c r="NLY14" s="218"/>
      <c r="NLZ14" s="64"/>
      <c r="NMA14" s="64"/>
      <c r="NMJ14" s="64"/>
      <c r="NMO14" s="218"/>
      <c r="NMP14" s="64"/>
      <c r="NMQ14" s="64"/>
      <c r="NMZ14" s="64"/>
      <c r="NNE14" s="218"/>
      <c r="NNF14" s="64"/>
      <c r="NNG14" s="64"/>
      <c r="NNP14" s="64"/>
      <c r="NNU14" s="218"/>
      <c r="NNV14" s="64"/>
      <c r="NNW14" s="64"/>
      <c r="NOF14" s="64"/>
      <c r="NOK14" s="218"/>
      <c r="NOL14" s="64"/>
      <c r="NOM14" s="64"/>
      <c r="NOV14" s="64"/>
      <c r="NPA14" s="218"/>
      <c r="NPB14" s="64"/>
      <c r="NPC14" s="64"/>
      <c r="NPL14" s="64"/>
      <c r="NPQ14" s="218"/>
      <c r="NPR14" s="64"/>
      <c r="NPS14" s="64"/>
      <c r="NQB14" s="64"/>
      <c r="NQG14" s="218"/>
      <c r="NQH14" s="64"/>
      <c r="NQI14" s="64"/>
      <c r="NQR14" s="64"/>
      <c r="NQW14" s="218"/>
      <c r="NQX14" s="64"/>
      <c r="NQY14" s="64"/>
      <c r="NRH14" s="64"/>
      <c r="NRM14" s="218"/>
      <c r="NRN14" s="64"/>
      <c r="NRO14" s="64"/>
      <c r="NRX14" s="64"/>
      <c r="NSC14" s="218"/>
      <c r="NSD14" s="64"/>
      <c r="NSE14" s="64"/>
      <c r="NSN14" s="64"/>
      <c r="NSS14" s="218"/>
      <c r="NST14" s="64"/>
      <c r="NSU14" s="64"/>
      <c r="NTD14" s="64"/>
      <c r="NTI14" s="218"/>
      <c r="NTJ14" s="64"/>
      <c r="NTK14" s="64"/>
      <c r="NTT14" s="64"/>
      <c r="NTY14" s="218"/>
      <c r="NTZ14" s="64"/>
      <c r="NUA14" s="64"/>
      <c r="NUJ14" s="64"/>
      <c r="NUO14" s="218"/>
      <c r="NUP14" s="64"/>
      <c r="NUQ14" s="64"/>
      <c r="NUZ14" s="64"/>
      <c r="NVE14" s="218"/>
      <c r="NVF14" s="64"/>
      <c r="NVG14" s="64"/>
      <c r="NVP14" s="64"/>
      <c r="NVU14" s="218"/>
      <c r="NVV14" s="64"/>
      <c r="NVW14" s="64"/>
      <c r="NWF14" s="64"/>
      <c r="NWK14" s="218"/>
      <c r="NWL14" s="64"/>
      <c r="NWM14" s="64"/>
      <c r="NWV14" s="64"/>
      <c r="NXA14" s="218"/>
      <c r="NXB14" s="64"/>
      <c r="NXC14" s="64"/>
      <c r="NXL14" s="64"/>
      <c r="NXQ14" s="218"/>
      <c r="NXR14" s="64"/>
      <c r="NXS14" s="64"/>
      <c r="NYB14" s="64"/>
      <c r="NYG14" s="218"/>
      <c r="NYH14" s="64"/>
      <c r="NYI14" s="64"/>
      <c r="NYR14" s="64"/>
      <c r="NYW14" s="218"/>
      <c r="NYX14" s="64"/>
      <c r="NYY14" s="64"/>
      <c r="NZH14" s="64"/>
      <c r="NZM14" s="218"/>
      <c r="NZN14" s="64"/>
      <c r="NZO14" s="64"/>
      <c r="NZX14" s="64"/>
      <c r="OAC14" s="218"/>
      <c r="OAD14" s="64"/>
      <c r="OAE14" s="64"/>
      <c r="OAN14" s="64"/>
      <c r="OAS14" s="218"/>
      <c r="OAT14" s="64"/>
      <c r="OAU14" s="64"/>
      <c r="OBD14" s="64"/>
      <c r="OBI14" s="218"/>
      <c r="OBJ14" s="64"/>
      <c r="OBK14" s="64"/>
      <c r="OBT14" s="64"/>
      <c r="OBY14" s="218"/>
      <c r="OBZ14" s="64"/>
      <c r="OCA14" s="64"/>
      <c r="OCJ14" s="64"/>
      <c r="OCO14" s="218"/>
      <c r="OCP14" s="64"/>
      <c r="OCQ14" s="64"/>
      <c r="OCZ14" s="64"/>
      <c r="ODE14" s="218"/>
      <c r="ODF14" s="64"/>
      <c r="ODG14" s="64"/>
      <c r="ODP14" s="64"/>
      <c r="ODU14" s="218"/>
      <c r="ODV14" s="64"/>
      <c r="ODW14" s="64"/>
      <c r="OEF14" s="64"/>
      <c r="OEK14" s="218"/>
      <c r="OEL14" s="64"/>
      <c r="OEM14" s="64"/>
      <c r="OEV14" s="64"/>
      <c r="OFA14" s="218"/>
      <c r="OFB14" s="64"/>
      <c r="OFC14" s="64"/>
      <c r="OFL14" s="64"/>
      <c r="OFQ14" s="218"/>
      <c r="OFR14" s="64"/>
      <c r="OFS14" s="64"/>
      <c r="OGB14" s="64"/>
      <c r="OGG14" s="218"/>
      <c r="OGH14" s="64"/>
      <c r="OGI14" s="64"/>
      <c r="OGR14" s="64"/>
      <c r="OGW14" s="218"/>
      <c r="OGX14" s="64"/>
      <c r="OGY14" s="64"/>
      <c r="OHH14" s="64"/>
      <c r="OHM14" s="218"/>
      <c r="OHN14" s="64"/>
      <c r="OHO14" s="64"/>
      <c r="OHX14" s="64"/>
      <c r="OIC14" s="218"/>
      <c r="OID14" s="64"/>
      <c r="OIE14" s="64"/>
      <c r="OIN14" s="64"/>
      <c r="OIS14" s="218"/>
      <c r="OIT14" s="64"/>
      <c r="OIU14" s="64"/>
      <c r="OJD14" s="64"/>
      <c r="OJI14" s="218"/>
      <c r="OJJ14" s="64"/>
      <c r="OJK14" s="64"/>
      <c r="OJT14" s="64"/>
      <c r="OJY14" s="218"/>
      <c r="OJZ14" s="64"/>
      <c r="OKA14" s="64"/>
      <c r="OKJ14" s="64"/>
      <c r="OKO14" s="218"/>
      <c r="OKP14" s="64"/>
      <c r="OKQ14" s="64"/>
      <c r="OKZ14" s="64"/>
      <c r="OLE14" s="218"/>
      <c r="OLF14" s="64"/>
      <c r="OLG14" s="64"/>
      <c r="OLP14" s="64"/>
      <c r="OLU14" s="218"/>
      <c r="OLV14" s="64"/>
      <c r="OLW14" s="64"/>
      <c r="OMF14" s="64"/>
      <c r="OMK14" s="218"/>
      <c r="OML14" s="64"/>
      <c r="OMM14" s="64"/>
      <c r="OMV14" s="64"/>
      <c r="ONA14" s="218"/>
      <c r="ONB14" s="64"/>
      <c r="ONC14" s="64"/>
      <c r="ONL14" s="64"/>
      <c r="ONQ14" s="218"/>
      <c r="ONR14" s="64"/>
      <c r="ONS14" s="64"/>
      <c r="OOB14" s="64"/>
      <c r="OOG14" s="218"/>
      <c r="OOH14" s="64"/>
      <c r="OOI14" s="64"/>
      <c r="OOR14" s="64"/>
      <c r="OOW14" s="218"/>
      <c r="OOX14" s="64"/>
      <c r="OOY14" s="64"/>
      <c r="OPH14" s="64"/>
      <c r="OPM14" s="218"/>
      <c r="OPN14" s="64"/>
      <c r="OPO14" s="64"/>
      <c r="OPX14" s="64"/>
      <c r="OQC14" s="218"/>
      <c r="OQD14" s="64"/>
      <c r="OQE14" s="64"/>
      <c r="OQN14" s="64"/>
      <c r="OQS14" s="218"/>
      <c r="OQT14" s="64"/>
      <c r="OQU14" s="64"/>
      <c r="ORD14" s="64"/>
      <c r="ORI14" s="218"/>
      <c r="ORJ14" s="64"/>
      <c r="ORK14" s="64"/>
      <c r="ORT14" s="64"/>
      <c r="ORY14" s="218"/>
      <c r="ORZ14" s="64"/>
      <c r="OSA14" s="64"/>
      <c r="OSJ14" s="64"/>
      <c r="OSO14" s="218"/>
      <c r="OSP14" s="64"/>
      <c r="OSQ14" s="64"/>
      <c r="OSZ14" s="64"/>
      <c r="OTE14" s="218"/>
      <c r="OTF14" s="64"/>
      <c r="OTG14" s="64"/>
      <c r="OTP14" s="64"/>
      <c r="OTU14" s="218"/>
      <c r="OTV14" s="64"/>
      <c r="OTW14" s="64"/>
      <c r="OUF14" s="64"/>
      <c r="OUK14" s="218"/>
      <c r="OUL14" s="64"/>
      <c r="OUM14" s="64"/>
      <c r="OUV14" s="64"/>
      <c r="OVA14" s="218"/>
      <c r="OVB14" s="64"/>
      <c r="OVC14" s="64"/>
      <c r="OVL14" s="64"/>
      <c r="OVQ14" s="218"/>
      <c r="OVR14" s="64"/>
      <c r="OVS14" s="64"/>
      <c r="OWB14" s="64"/>
      <c r="OWG14" s="218"/>
      <c r="OWH14" s="64"/>
      <c r="OWI14" s="64"/>
      <c r="OWR14" s="64"/>
      <c r="OWW14" s="218"/>
      <c r="OWX14" s="64"/>
      <c r="OWY14" s="64"/>
      <c r="OXH14" s="64"/>
      <c r="OXM14" s="218"/>
      <c r="OXN14" s="64"/>
      <c r="OXO14" s="64"/>
      <c r="OXX14" s="64"/>
      <c r="OYC14" s="218"/>
      <c r="OYD14" s="64"/>
      <c r="OYE14" s="64"/>
      <c r="OYN14" s="64"/>
      <c r="OYS14" s="218"/>
      <c r="OYT14" s="64"/>
      <c r="OYU14" s="64"/>
      <c r="OZD14" s="64"/>
      <c r="OZI14" s="218"/>
      <c r="OZJ14" s="64"/>
      <c r="OZK14" s="64"/>
      <c r="OZT14" s="64"/>
      <c r="OZY14" s="218"/>
      <c r="OZZ14" s="64"/>
      <c r="PAA14" s="64"/>
      <c r="PAJ14" s="64"/>
      <c r="PAO14" s="218"/>
      <c r="PAP14" s="64"/>
      <c r="PAQ14" s="64"/>
      <c r="PAZ14" s="64"/>
      <c r="PBE14" s="218"/>
      <c r="PBF14" s="64"/>
      <c r="PBG14" s="64"/>
      <c r="PBP14" s="64"/>
      <c r="PBU14" s="218"/>
      <c r="PBV14" s="64"/>
      <c r="PBW14" s="64"/>
      <c r="PCF14" s="64"/>
      <c r="PCK14" s="218"/>
      <c r="PCL14" s="64"/>
      <c r="PCM14" s="64"/>
      <c r="PCV14" s="64"/>
      <c r="PDA14" s="218"/>
      <c r="PDB14" s="64"/>
      <c r="PDC14" s="64"/>
      <c r="PDL14" s="64"/>
      <c r="PDQ14" s="218"/>
      <c r="PDR14" s="64"/>
      <c r="PDS14" s="64"/>
      <c r="PEB14" s="64"/>
      <c r="PEG14" s="218"/>
      <c r="PEH14" s="64"/>
      <c r="PEI14" s="64"/>
      <c r="PER14" s="64"/>
      <c r="PEW14" s="218"/>
      <c r="PEX14" s="64"/>
      <c r="PEY14" s="64"/>
      <c r="PFH14" s="64"/>
      <c r="PFM14" s="218"/>
      <c r="PFN14" s="64"/>
      <c r="PFO14" s="64"/>
      <c r="PFX14" s="64"/>
      <c r="PGC14" s="218"/>
      <c r="PGD14" s="64"/>
      <c r="PGE14" s="64"/>
      <c r="PGN14" s="64"/>
      <c r="PGS14" s="218"/>
      <c r="PGT14" s="64"/>
      <c r="PGU14" s="64"/>
      <c r="PHD14" s="64"/>
      <c r="PHI14" s="218"/>
      <c r="PHJ14" s="64"/>
      <c r="PHK14" s="64"/>
      <c r="PHT14" s="64"/>
      <c r="PHY14" s="218"/>
      <c r="PHZ14" s="64"/>
      <c r="PIA14" s="64"/>
      <c r="PIJ14" s="64"/>
      <c r="PIO14" s="218"/>
      <c r="PIP14" s="64"/>
      <c r="PIQ14" s="64"/>
      <c r="PIZ14" s="64"/>
      <c r="PJE14" s="218"/>
      <c r="PJF14" s="64"/>
      <c r="PJG14" s="64"/>
      <c r="PJP14" s="64"/>
      <c r="PJU14" s="218"/>
      <c r="PJV14" s="64"/>
      <c r="PJW14" s="64"/>
      <c r="PKF14" s="64"/>
      <c r="PKK14" s="218"/>
      <c r="PKL14" s="64"/>
      <c r="PKM14" s="64"/>
      <c r="PKV14" s="64"/>
      <c r="PLA14" s="218"/>
      <c r="PLB14" s="64"/>
      <c r="PLC14" s="64"/>
      <c r="PLL14" s="64"/>
      <c r="PLQ14" s="218"/>
      <c r="PLR14" s="64"/>
      <c r="PLS14" s="64"/>
      <c r="PMB14" s="64"/>
      <c r="PMG14" s="218"/>
      <c r="PMH14" s="64"/>
      <c r="PMI14" s="64"/>
      <c r="PMR14" s="64"/>
      <c r="PMW14" s="218"/>
      <c r="PMX14" s="64"/>
      <c r="PMY14" s="64"/>
      <c r="PNH14" s="64"/>
      <c r="PNM14" s="218"/>
      <c r="PNN14" s="64"/>
      <c r="PNO14" s="64"/>
      <c r="PNX14" s="64"/>
      <c r="POC14" s="218"/>
      <c r="POD14" s="64"/>
      <c r="POE14" s="64"/>
      <c r="PON14" s="64"/>
      <c r="POS14" s="218"/>
      <c r="POT14" s="64"/>
      <c r="POU14" s="64"/>
      <c r="PPD14" s="64"/>
      <c r="PPI14" s="218"/>
      <c r="PPJ14" s="64"/>
      <c r="PPK14" s="64"/>
      <c r="PPT14" s="64"/>
      <c r="PPY14" s="218"/>
      <c r="PPZ14" s="64"/>
      <c r="PQA14" s="64"/>
      <c r="PQJ14" s="64"/>
      <c r="PQO14" s="218"/>
      <c r="PQP14" s="64"/>
      <c r="PQQ14" s="64"/>
      <c r="PQZ14" s="64"/>
      <c r="PRE14" s="218"/>
      <c r="PRF14" s="64"/>
      <c r="PRG14" s="64"/>
      <c r="PRP14" s="64"/>
      <c r="PRU14" s="218"/>
      <c r="PRV14" s="64"/>
      <c r="PRW14" s="64"/>
      <c r="PSF14" s="64"/>
      <c r="PSK14" s="218"/>
      <c r="PSL14" s="64"/>
      <c r="PSM14" s="64"/>
      <c r="PSV14" s="64"/>
      <c r="PTA14" s="218"/>
      <c r="PTB14" s="64"/>
      <c r="PTC14" s="64"/>
      <c r="PTL14" s="64"/>
      <c r="PTQ14" s="218"/>
      <c r="PTR14" s="64"/>
      <c r="PTS14" s="64"/>
      <c r="PUB14" s="64"/>
      <c r="PUG14" s="218"/>
      <c r="PUH14" s="64"/>
      <c r="PUI14" s="64"/>
      <c r="PUR14" s="64"/>
      <c r="PUW14" s="218"/>
      <c r="PUX14" s="64"/>
      <c r="PUY14" s="64"/>
      <c r="PVH14" s="64"/>
      <c r="PVM14" s="218"/>
      <c r="PVN14" s="64"/>
      <c r="PVO14" s="64"/>
      <c r="PVX14" s="64"/>
      <c r="PWC14" s="218"/>
      <c r="PWD14" s="64"/>
      <c r="PWE14" s="64"/>
      <c r="PWN14" s="64"/>
      <c r="PWS14" s="218"/>
      <c r="PWT14" s="64"/>
      <c r="PWU14" s="64"/>
      <c r="PXD14" s="64"/>
      <c r="PXI14" s="218"/>
      <c r="PXJ14" s="64"/>
      <c r="PXK14" s="64"/>
      <c r="PXT14" s="64"/>
      <c r="PXY14" s="218"/>
      <c r="PXZ14" s="64"/>
      <c r="PYA14" s="64"/>
      <c r="PYJ14" s="64"/>
      <c r="PYO14" s="218"/>
      <c r="PYP14" s="64"/>
      <c r="PYQ14" s="64"/>
      <c r="PYZ14" s="64"/>
      <c r="PZE14" s="218"/>
      <c r="PZF14" s="64"/>
      <c r="PZG14" s="64"/>
      <c r="PZP14" s="64"/>
      <c r="PZU14" s="218"/>
      <c r="PZV14" s="64"/>
      <c r="PZW14" s="64"/>
      <c r="QAF14" s="64"/>
      <c r="QAK14" s="218"/>
      <c r="QAL14" s="64"/>
      <c r="QAM14" s="64"/>
      <c r="QAV14" s="64"/>
      <c r="QBA14" s="218"/>
      <c r="QBB14" s="64"/>
      <c r="QBC14" s="64"/>
      <c r="QBL14" s="64"/>
      <c r="QBQ14" s="218"/>
      <c r="QBR14" s="64"/>
      <c r="QBS14" s="64"/>
      <c r="QCB14" s="64"/>
      <c r="QCG14" s="218"/>
      <c r="QCH14" s="64"/>
      <c r="QCI14" s="64"/>
      <c r="QCR14" s="64"/>
      <c r="QCW14" s="218"/>
      <c r="QCX14" s="64"/>
      <c r="QCY14" s="64"/>
      <c r="QDH14" s="64"/>
      <c r="QDM14" s="218"/>
      <c r="QDN14" s="64"/>
      <c r="QDO14" s="64"/>
      <c r="QDX14" s="64"/>
      <c r="QEC14" s="218"/>
      <c r="QED14" s="64"/>
      <c r="QEE14" s="64"/>
      <c r="QEN14" s="64"/>
      <c r="QES14" s="218"/>
      <c r="QET14" s="64"/>
      <c r="QEU14" s="64"/>
      <c r="QFD14" s="64"/>
      <c r="QFI14" s="218"/>
      <c r="QFJ14" s="64"/>
      <c r="QFK14" s="64"/>
      <c r="QFT14" s="64"/>
      <c r="QFY14" s="218"/>
      <c r="QFZ14" s="64"/>
      <c r="QGA14" s="64"/>
      <c r="QGJ14" s="64"/>
      <c r="QGO14" s="218"/>
      <c r="QGP14" s="64"/>
      <c r="QGQ14" s="64"/>
      <c r="QGZ14" s="64"/>
      <c r="QHE14" s="218"/>
      <c r="QHF14" s="64"/>
      <c r="QHG14" s="64"/>
      <c r="QHP14" s="64"/>
      <c r="QHU14" s="218"/>
      <c r="QHV14" s="64"/>
      <c r="QHW14" s="64"/>
      <c r="QIF14" s="64"/>
      <c r="QIK14" s="218"/>
      <c r="QIL14" s="64"/>
      <c r="QIM14" s="64"/>
      <c r="QIV14" s="64"/>
      <c r="QJA14" s="218"/>
      <c r="QJB14" s="64"/>
      <c r="QJC14" s="64"/>
      <c r="QJL14" s="64"/>
      <c r="QJQ14" s="218"/>
      <c r="QJR14" s="64"/>
      <c r="QJS14" s="64"/>
      <c r="QKB14" s="64"/>
      <c r="QKG14" s="218"/>
      <c r="QKH14" s="64"/>
      <c r="QKI14" s="64"/>
      <c r="QKR14" s="64"/>
      <c r="QKW14" s="218"/>
      <c r="QKX14" s="64"/>
      <c r="QKY14" s="64"/>
      <c r="QLH14" s="64"/>
      <c r="QLM14" s="218"/>
      <c r="QLN14" s="64"/>
      <c r="QLO14" s="64"/>
      <c r="QLX14" s="64"/>
      <c r="QMC14" s="218"/>
      <c r="QMD14" s="64"/>
      <c r="QME14" s="64"/>
      <c r="QMN14" s="64"/>
      <c r="QMS14" s="218"/>
      <c r="QMT14" s="64"/>
      <c r="QMU14" s="64"/>
      <c r="QND14" s="64"/>
      <c r="QNI14" s="218"/>
      <c r="QNJ14" s="64"/>
      <c r="QNK14" s="64"/>
      <c r="QNT14" s="64"/>
      <c r="QNY14" s="218"/>
      <c r="QNZ14" s="64"/>
      <c r="QOA14" s="64"/>
      <c r="QOJ14" s="64"/>
      <c r="QOO14" s="218"/>
      <c r="QOP14" s="64"/>
      <c r="QOQ14" s="64"/>
      <c r="QOZ14" s="64"/>
      <c r="QPE14" s="218"/>
      <c r="QPF14" s="64"/>
      <c r="QPG14" s="64"/>
      <c r="QPP14" s="64"/>
      <c r="QPU14" s="218"/>
      <c r="QPV14" s="64"/>
      <c r="QPW14" s="64"/>
      <c r="QQF14" s="64"/>
      <c r="QQK14" s="218"/>
      <c r="QQL14" s="64"/>
      <c r="QQM14" s="64"/>
      <c r="QQV14" s="64"/>
      <c r="QRA14" s="218"/>
      <c r="QRB14" s="64"/>
      <c r="QRC14" s="64"/>
      <c r="QRL14" s="64"/>
      <c r="QRQ14" s="218"/>
      <c r="QRR14" s="64"/>
      <c r="QRS14" s="64"/>
      <c r="QSB14" s="64"/>
      <c r="QSG14" s="218"/>
      <c r="QSH14" s="64"/>
      <c r="QSI14" s="64"/>
      <c r="QSR14" s="64"/>
      <c r="QSW14" s="218"/>
      <c r="QSX14" s="64"/>
      <c r="QSY14" s="64"/>
      <c r="QTH14" s="64"/>
      <c r="QTM14" s="218"/>
      <c r="QTN14" s="64"/>
      <c r="QTO14" s="64"/>
      <c r="QTX14" s="64"/>
      <c r="QUC14" s="218"/>
      <c r="QUD14" s="64"/>
      <c r="QUE14" s="64"/>
      <c r="QUN14" s="64"/>
      <c r="QUS14" s="218"/>
      <c r="QUT14" s="64"/>
      <c r="QUU14" s="64"/>
      <c r="QVD14" s="64"/>
      <c r="QVI14" s="218"/>
      <c r="QVJ14" s="64"/>
      <c r="QVK14" s="64"/>
      <c r="QVT14" s="64"/>
      <c r="QVY14" s="218"/>
      <c r="QVZ14" s="64"/>
      <c r="QWA14" s="64"/>
      <c r="QWJ14" s="64"/>
      <c r="QWO14" s="218"/>
      <c r="QWP14" s="64"/>
      <c r="QWQ14" s="64"/>
      <c r="QWZ14" s="64"/>
      <c r="QXE14" s="218"/>
      <c r="QXF14" s="64"/>
      <c r="QXG14" s="64"/>
      <c r="QXP14" s="64"/>
      <c r="QXU14" s="218"/>
      <c r="QXV14" s="64"/>
      <c r="QXW14" s="64"/>
      <c r="QYF14" s="64"/>
      <c r="QYK14" s="218"/>
      <c r="QYL14" s="64"/>
      <c r="QYM14" s="64"/>
      <c r="QYV14" s="64"/>
      <c r="QZA14" s="218"/>
      <c r="QZB14" s="64"/>
      <c r="QZC14" s="64"/>
      <c r="QZL14" s="64"/>
      <c r="QZQ14" s="218"/>
      <c r="QZR14" s="64"/>
      <c r="QZS14" s="64"/>
      <c r="RAB14" s="64"/>
      <c r="RAG14" s="218"/>
      <c r="RAH14" s="64"/>
      <c r="RAI14" s="64"/>
      <c r="RAR14" s="64"/>
      <c r="RAW14" s="218"/>
      <c r="RAX14" s="64"/>
      <c r="RAY14" s="64"/>
      <c r="RBH14" s="64"/>
      <c r="RBM14" s="218"/>
      <c r="RBN14" s="64"/>
      <c r="RBO14" s="64"/>
      <c r="RBX14" s="64"/>
      <c r="RCC14" s="218"/>
      <c r="RCD14" s="64"/>
      <c r="RCE14" s="64"/>
      <c r="RCN14" s="64"/>
      <c r="RCS14" s="218"/>
      <c r="RCT14" s="64"/>
      <c r="RCU14" s="64"/>
      <c r="RDD14" s="64"/>
      <c r="RDI14" s="218"/>
      <c r="RDJ14" s="64"/>
      <c r="RDK14" s="64"/>
      <c r="RDT14" s="64"/>
      <c r="RDY14" s="218"/>
      <c r="RDZ14" s="64"/>
      <c r="REA14" s="64"/>
      <c r="REJ14" s="64"/>
      <c r="REO14" s="218"/>
      <c r="REP14" s="64"/>
      <c r="REQ14" s="64"/>
      <c r="REZ14" s="64"/>
      <c r="RFE14" s="218"/>
      <c r="RFF14" s="64"/>
      <c r="RFG14" s="64"/>
      <c r="RFP14" s="64"/>
      <c r="RFU14" s="218"/>
      <c r="RFV14" s="64"/>
      <c r="RFW14" s="64"/>
      <c r="RGF14" s="64"/>
      <c r="RGK14" s="218"/>
      <c r="RGL14" s="64"/>
      <c r="RGM14" s="64"/>
      <c r="RGV14" s="64"/>
      <c r="RHA14" s="218"/>
      <c r="RHB14" s="64"/>
      <c r="RHC14" s="64"/>
      <c r="RHL14" s="64"/>
      <c r="RHQ14" s="218"/>
      <c r="RHR14" s="64"/>
      <c r="RHS14" s="64"/>
      <c r="RIB14" s="64"/>
      <c r="RIG14" s="218"/>
      <c r="RIH14" s="64"/>
      <c r="RII14" s="64"/>
      <c r="RIR14" s="64"/>
      <c r="RIW14" s="218"/>
      <c r="RIX14" s="64"/>
      <c r="RIY14" s="64"/>
      <c r="RJH14" s="64"/>
      <c r="RJM14" s="218"/>
      <c r="RJN14" s="64"/>
      <c r="RJO14" s="64"/>
      <c r="RJX14" s="64"/>
      <c r="RKC14" s="218"/>
      <c r="RKD14" s="64"/>
      <c r="RKE14" s="64"/>
      <c r="RKN14" s="64"/>
      <c r="RKS14" s="218"/>
      <c r="RKT14" s="64"/>
      <c r="RKU14" s="64"/>
      <c r="RLD14" s="64"/>
      <c r="RLI14" s="218"/>
      <c r="RLJ14" s="64"/>
      <c r="RLK14" s="64"/>
      <c r="RLT14" s="64"/>
      <c r="RLY14" s="218"/>
      <c r="RLZ14" s="64"/>
      <c r="RMA14" s="64"/>
      <c r="RMJ14" s="64"/>
      <c r="RMO14" s="218"/>
      <c r="RMP14" s="64"/>
      <c r="RMQ14" s="64"/>
      <c r="RMZ14" s="64"/>
      <c r="RNE14" s="218"/>
      <c r="RNF14" s="64"/>
      <c r="RNG14" s="64"/>
      <c r="RNP14" s="64"/>
      <c r="RNU14" s="218"/>
      <c r="RNV14" s="64"/>
      <c r="RNW14" s="64"/>
      <c r="ROF14" s="64"/>
      <c r="ROK14" s="218"/>
      <c r="ROL14" s="64"/>
      <c r="ROM14" s="64"/>
      <c r="ROV14" s="64"/>
      <c r="RPA14" s="218"/>
      <c r="RPB14" s="64"/>
      <c r="RPC14" s="64"/>
      <c r="RPL14" s="64"/>
      <c r="RPQ14" s="218"/>
      <c r="RPR14" s="64"/>
      <c r="RPS14" s="64"/>
      <c r="RQB14" s="64"/>
      <c r="RQG14" s="218"/>
      <c r="RQH14" s="64"/>
      <c r="RQI14" s="64"/>
      <c r="RQR14" s="64"/>
      <c r="RQW14" s="218"/>
      <c r="RQX14" s="64"/>
      <c r="RQY14" s="64"/>
      <c r="RRH14" s="64"/>
      <c r="RRM14" s="218"/>
      <c r="RRN14" s="64"/>
      <c r="RRO14" s="64"/>
      <c r="RRX14" s="64"/>
      <c r="RSC14" s="218"/>
      <c r="RSD14" s="64"/>
      <c r="RSE14" s="64"/>
      <c r="RSN14" s="64"/>
      <c r="RSS14" s="218"/>
      <c r="RST14" s="64"/>
      <c r="RSU14" s="64"/>
      <c r="RTD14" s="64"/>
      <c r="RTI14" s="218"/>
      <c r="RTJ14" s="64"/>
      <c r="RTK14" s="64"/>
      <c r="RTT14" s="64"/>
      <c r="RTY14" s="218"/>
      <c r="RTZ14" s="64"/>
      <c r="RUA14" s="64"/>
      <c r="RUJ14" s="64"/>
      <c r="RUO14" s="218"/>
      <c r="RUP14" s="64"/>
      <c r="RUQ14" s="64"/>
      <c r="RUZ14" s="64"/>
      <c r="RVE14" s="218"/>
      <c r="RVF14" s="64"/>
      <c r="RVG14" s="64"/>
      <c r="RVP14" s="64"/>
      <c r="RVU14" s="218"/>
      <c r="RVV14" s="64"/>
      <c r="RVW14" s="64"/>
      <c r="RWF14" s="64"/>
      <c r="RWK14" s="218"/>
      <c r="RWL14" s="64"/>
      <c r="RWM14" s="64"/>
      <c r="RWV14" s="64"/>
      <c r="RXA14" s="218"/>
      <c r="RXB14" s="64"/>
      <c r="RXC14" s="64"/>
      <c r="RXL14" s="64"/>
      <c r="RXQ14" s="218"/>
      <c r="RXR14" s="64"/>
      <c r="RXS14" s="64"/>
      <c r="RYB14" s="64"/>
      <c r="RYG14" s="218"/>
      <c r="RYH14" s="64"/>
      <c r="RYI14" s="64"/>
      <c r="RYR14" s="64"/>
      <c r="RYW14" s="218"/>
      <c r="RYX14" s="64"/>
      <c r="RYY14" s="64"/>
      <c r="RZH14" s="64"/>
      <c r="RZM14" s="218"/>
      <c r="RZN14" s="64"/>
      <c r="RZO14" s="64"/>
      <c r="RZX14" s="64"/>
      <c r="SAC14" s="218"/>
      <c r="SAD14" s="64"/>
      <c r="SAE14" s="64"/>
      <c r="SAN14" s="64"/>
      <c r="SAS14" s="218"/>
      <c r="SAT14" s="64"/>
      <c r="SAU14" s="64"/>
      <c r="SBD14" s="64"/>
      <c r="SBI14" s="218"/>
      <c r="SBJ14" s="64"/>
      <c r="SBK14" s="64"/>
      <c r="SBT14" s="64"/>
      <c r="SBY14" s="218"/>
      <c r="SBZ14" s="64"/>
      <c r="SCA14" s="64"/>
      <c r="SCJ14" s="64"/>
      <c r="SCO14" s="218"/>
      <c r="SCP14" s="64"/>
      <c r="SCQ14" s="64"/>
      <c r="SCZ14" s="64"/>
      <c r="SDE14" s="218"/>
      <c r="SDF14" s="64"/>
      <c r="SDG14" s="64"/>
      <c r="SDP14" s="64"/>
      <c r="SDU14" s="218"/>
      <c r="SDV14" s="64"/>
      <c r="SDW14" s="64"/>
      <c r="SEF14" s="64"/>
      <c r="SEK14" s="218"/>
      <c r="SEL14" s="64"/>
      <c r="SEM14" s="64"/>
      <c r="SEV14" s="64"/>
      <c r="SFA14" s="218"/>
      <c r="SFB14" s="64"/>
      <c r="SFC14" s="64"/>
      <c r="SFL14" s="64"/>
      <c r="SFQ14" s="218"/>
      <c r="SFR14" s="64"/>
      <c r="SFS14" s="64"/>
      <c r="SGB14" s="64"/>
      <c r="SGG14" s="218"/>
      <c r="SGH14" s="64"/>
      <c r="SGI14" s="64"/>
      <c r="SGR14" s="64"/>
      <c r="SGW14" s="218"/>
      <c r="SGX14" s="64"/>
      <c r="SGY14" s="64"/>
      <c r="SHH14" s="64"/>
      <c r="SHM14" s="218"/>
      <c r="SHN14" s="64"/>
      <c r="SHO14" s="64"/>
      <c r="SHX14" s="64"/>
      <c r="SIC14" s="218"/>
      <c r="SID14" s="64"/>
      <c r="SIE14" s="64"/>
      <c r="SIN14" s="64"/>
      <c r="SIS14" s="218"/>
      <c r="SIT14" s="64"/>
      <c r="SIU14" s="64"/>
      <c r="SJD14" s="64"/>
      <c r="SJI14" s="218"/>
      <c r="SJJ14" s="64"/>
      <c r="SJK14" s="64"/>
      <c r="SJT14" s="64"/>
      <c r="SJY14" s="218"/>
      <c r="SJZ14" s="64"/>
      <c r="SKA14" s="64"/>
      <c r="SKJ14" s="64"/>
      <c r="SKO14" s="218"/>
      <c r="SKP14" s="64"/>
      <c r="SKQ14" s="64"/>
      <c r="SKZ14" s="64"/>
      <c r="SLE14" s="218"/>
      <c r="SLF14" s="64"/>
      <c r="SLG14" s="64"/>
      <c r="SLP14" s="64"/>
      <c r="SLU14" s="218"/>
      <c r="SLV14" s="64"/>
      <c r="SLW14" s="64"/>
      <c r="SMF14" s="64"/>
      <c r="SMK14" s="218"/>
      <c r="SML14" s="64"/>
      <c r="SMM14" s="64"/>
      <c r="SMV14" s="64"/>
      <c r="SNA14" s="218"/>
      <c r="SNB14" s="64"/>
      <c r="SNC14" s="64"/>
      <c r="SNL14" s="64"/>
      <c r="SNQ14" s="218"/>
      <c r="SNR14" s="64"/>
      <c r="SNS14" s="64"/>
      <c r="SOB14" s="64"/>
      <c r="SOG14" s="218"/>
      <c r="SOH14" s="64"/>
      <c r="SOI14" s="64"/>
      <c r="SOR14" s="64"/>
      <c r="SOW14" s="218"/>
      <c r="SOX14" s="64"/>
      <c r="SOY14" s="64"/>
      <c r="SPH14" s="64"/>
      <c r="SPM14" s="218"/>
      <c r="SPN14" s="64"/>
      <c r="SPO14" s="64"/>
      <c r="SPX14" s="64"/>
      <c r="SQC14" s="218"/>
      <c r="SQD14" s="64"/>
      <c r="SQE14" s="64"/>
      <c r="SQN14" s="64"/>
      <c r="SQS14" s="218"/>
      <c r="SQT14" s="64"/>
      <c r="SQU14" s="64"/>
      <c r="SRD14" s="64"/>
      <c r="SRI14" s="218"/>
      <c r="SRJ14" s="64"/>
      <c r="SRK14" s="64"/>
      <c r="SRT14" s="64"/>
      <c r="SRY14" s="218"/>
      <c r="SRZ14" s="64"/>
      <c r="SSA14" s="64"/>
      <c r="SSJ14" s="64"/>
      <c r="SSO14" s="218"/>
      <c r="SSP14" s="64"/>
      <c r="SSQ14" s="64"/>
      <c r="SSZ14" s="64"/>
      <c r="STE14" s="218"/>
      <c r="STF14" s="64"/>
      <c r="STG14" s="64"/>
      <c r="STP14" s="64"/>
      <c r="STU14" s="218"/>
      <c r="STV14" s="64"/>
      <c r="STW14" s="64"/>
      <c r="SUF14" s="64"/>
      <c r="SUK14" s="218"/>
      <c r="SUL14" s="64"/>
      <c r="SUM14" s="64"/>
      <c r="SUV14" s="64"/>
      <c r="SVA14" s="218"/>
      <c r="SVB14" s="64"/>
      <c r="SVC14" s="64"/>
      <c r="SVL14" s="64"/>
      <c r="SVQ14" s="218"/>
      <c r="SVR14" s="64"/>
      <c r="SVS14" s="64"/>
      <c r="SWB14" s="64"/>
      <c r="SWG14" s="218"/>
      <c r="SWH14" s="64"/>
      <c r="SWI14" s="64"/>
      <c r="SWR14" s="64"/>
      <c r="SWW14" s="218"/>
      <c r="SWX14" s="64"/>
      <c r="SWY14" s="64"/>
      <c r="SXH14" s="64"/>
      <c r="SXM14" s="218"/>
      <c r="SXN14" s="64"/>
      <c r="SXO14" s="64"/>
      <c r="SXX14" s="64"/>
      <c r="SYC14" s="218"/>
      <c r="SYD14" s="64"/>
      <c r="SYE14" s="64"/>
      <c r="SYN14" s="64"/>
      <c r="SYS14" s="218"/>
      <c r="SYT14" s="64"/>
      <c r="SYU14" s="64"/>
      <c r="SZD14" s="64"/>
      <c r="SZI14" s="218"/>
      <c r="SZJ14" s="64"/>
      <c r="SZK14" s="64"/>
      <c r="SZT14" s="64"/>
      <c r="SZY14" s="218"/>
      <c r="SZZ14" s="64"/>
      <c r="TAA14" s="64"/>
      <c r="TAJ14" s="64"/>
      <c r="TAO14" s="218"/>
      <c r="TAP14" s="64"/>
      <c r="TAQ14" s="64"/>
      <c r="TAZ14" s="64"/>
      <c r="TBE14" s="218"/>
      <c r="TBF14" s="64"/>
      <c r="TBG14" s="64"/>
      <c r="TBP14" s="64"/>
      <c r="TBU14" s="218"/>
      <c r="TBV14" s="64"/>
      <c r="TBW14" s="64"/>
      <c r="TCF14" s="64"/>
      <c r="TCK14" s="218"/>
      <c r="TCL14" s="64"/>
      <c r="TCM14" s="64"/>
      <c r="TCV14" s="64"/>
      <c r="TDA14" s="218"/>
      <c r="TDB14" s="64"/>
      <c r="TDC14" s="64"/>
      <c r="TDL14" s="64"/>
      <c r="TDQ14" s="218"/>
      <c r="TDR14" s="64"/>
      <c r="TDS14" s="64"/>
      <c r="TEB14" s="64"/>
      <c r="TEG14" s="218"/>
      <c r="TEH14" s="64"/>
      <c r="TEI14" s="64"/>
      <c r="TER14" s="64"/>
      <c r="TEW14" s="218"/>
      <c r="TEX14" s="64"/>
      <c r="TEY14" s="64"/>
      <c r="TFH14" s="64"/>
      <c r="TFM14" s="218"/>
      <c r="TFN14" s="64"/>
      <c r="TFO14" s="64"/>
      <c r="TFX14" s="64"/>
      <c r="TGC14" s="218"/>
      <c r="TGD14" s="64"/>
      <c r="TGE14" s="64"/>
      <c r="TGN14" s="64"/>
      <c r="TGS14" s="218"/>
      <c r="TGT14" s="64"/>
      <c r="TGU14" s="64"/>
      <c r="THD14" s="64"/>
      <c r="THI14" s="218"/>
      <c r="THJ14" s="64"/>
      <c r="THK14" s="64"/>
      <c r="THT14" s="64"/>
      <c r="THY14" s="218"/>
      <c r="THZ14" s="64"/>
      <c r="TIA14" s="64"/>
      <c r="TIJ14" s="64"/>
      <c r="TIO14" s="218"/>
      <c r="TIP14" s="64"/>
      <c r="TIQ14" s="64"/>
      <c r="TIZ14" s="64"/>
      <c r="TJE14" s="218"/>
      <c r="TJF14" s="64"/>
      <c r="TJG14" s="64"/>
      <c r="TJP14" s="64"/>
      <c r="TJU14" s="218"/>
      <c r="TJV14" s="64"/>
      <c r="TJW14" s="64"/>
      <c r="TKF14" s="64"/>
      <c r="TKK14" s="218"/>
      <c r="TKL14" s="64"/>
      <c r="TKM14" s="64"/>
      <c r="TKV14" s="64"/>
      <c r="TLA14" s="218"/>
      <c r="TLB14" s="64"/>
      <c r="TLC14" s="64"/>
      <c r="TLL14" s="64"/>
      <c r="TLQ14" s="218"/>
      <c r="TLR14" s="64"/>
      <c r="TLS14" s="64"/>
      <c r="TMB14" s="64"/>
      <c r="TMG14" s="218"/>
      <c r="TMH14" s="64"/>
      <c r="TMI14" s="64"/>
      <c r="TMR14" s="64"/>
      <c r="TMW14" s="218"/>
      <c r="TMX14" s="64"/>
      <c r="TMY14" s="64"/>
      <c r="TNH14" s="64"/>
      <c r="TNM14" s="218"/>
      <c r="TNN14" s="64"/>
      <c r="TNO14" s="64"/>
      <c r="TNX14" s="64"/>
      <c r="TOC14" s="218"/>
      <c r="TOD14" s="64"/>
      <c r="TOE14" s="64"/>
      <c r="TON14" s="64"/>
      <c r="TOS14" s="218"/>
      <c r="TOT14" s="64"/>
      <c r="TOU14" s="64"/>
      <c r="TPD14" s="64"/>
      <c r="TPI14" s="218"/>
      <c r="TPJ14" s="64"/>
      <c r="TPK14" s="64"/>
      <c r="TPT14" s="64"/>
      <c r="TPY14" s="218"/>
      <c r="TPZ14" s="64"/>
      <c r="TQA14" s="64"/>
      <c r="TQJ14" s="64"/>
      <c r="TQO14" s="218"/>
      <c r="TQP14" s="64"/>
      <c r="TQQ14" s="64"/>
      <c r="TQZ14" s="64"/>
      <c r="TRE14" s="218"/>
      <c r="TRF14" s="64"/>
      <c r="TRG14" s="64"/>
      <c r="TRP14" s="64"/>
      <c r="TRU14" s="218"/>
      <c r="TRV14" s="64"/>
      <c r="TRW14" s="64"/>
      <c r="TSF14" s="64"/>
      <c r="TSK14" s="218"/>
      <c r="TSL14" s="64"/>
      <c r="TSM14" s="64"/>
      <c r="TSV14" s="64"/>
      <c r="TTA14" s="218"/>
      <c r="TTB14" s="64"/>
      <c r="TTC14" s="64"/>
      <c r="TTL14" s="64"/>
      <c r="TTQ14" s="218"/>
      <c r="TTR14" s="64"/>
      <c r="TTS14" s="64"/>
      <c r="TUB14" s="64"/>
      <c r="TUG14" s="218"/>
      <c r="TUH14" s="64"/>
      <c r="TUI14" s="64"/>
      <c r="TUR14" s="64"/>
      <c r="TUW14" s="218"/>
      <c r="TUX14" s="64"/>
      <c r="TUY14" s="64"/>
      <c r="TVH14" s="64"/>
      <c r="TVM14" s="218"/>
      <c r="TVN14" s="64"/>
      <c r="TVO14" s="64"/>
      <c r="TVX14" s="64"/>
      <c r="TWC14" s="218"/>
      <c r="TWD14" s="64"/>
      <c r="TWE14" s="64"/>
      <c r="TWN14" s="64"/>
      <c r="TWS14" s="218"/>
      <c r="TWT14" s="64"/>
      <c r="TWU14" s="64"/>
      <c r="TXD14" s="64"/>
      <c r="TXI14" s="218"/>
      <c r="TXJ14" s="64"/>
      <c r="TXK14" s="64"/>
      <c r="TXT14" s="64"/>
      <c r="TXY14" s="218"/>
      <c r="TXZ14" s="64"/>
      <c r="TYA14" s="64"/>
      <c r="TYJ14" s="64"/>
      <c r="TYO14" s="218"/>
      <c r="TYP14" s="64"/>
      <c r="TYQ14" s="64"/>
      <c r="TYZ14" s="64"/>
      <c r="TZE14" s="218"/>
      <c r="TZF14" s="64"/>
      <c r="TZG14" s="64"/>
      <c r="TZP14" s="64"/>
      <c r="TZU14" s="218"/>
      <c r="TZV14" s="64"/>
      <c r="TZW14" s="64"/>
      <c r="UAF14" s="64"/>
      <c r="UAK14" s="218"/>
      <c r="UAL14" s="64"/>
      <c r="UAM14" s="64"/>
      <c r="UAV14" s="64"/>
      <c r="UBA14" s="218"/>
      <c r="UBB14" s="64"/>
      <c r="UBC14" s="64"/>
      <c r="UBL14" s="64"/>
      <c r="UBQ14" s="218"/>
      <c r="UBR14" s="64"/>
      <c r="UBS14" s="64"/>
      <c r="UCB14" s="64"/>
      <c r="UCG14" s="218"/>
      <c r="UCH14" s="64"/>
      <c r="UCI14" s="64"/>
      <c r="UCR14" s="64"/>
      <c r="UCW14" s="218"/>
      <c r="UCX14" s="64"/>
      <c r="UCY14" s="64"/>
      <c r="UDH14" s="64"/>
      <c r="UDM14" s="218"/>
      <c r="UDN14" s="64"/>
      <c r="UDO14" s="64"/>
      <c r="UDX14" s="64"/>
      <c r="UEC14" s="218"/>
      <c r="UED14" s="64"/>
      <c r="UEE14" s="64"/>
      <c r="UEN14" s="64"/>
      <c r="UES14" s="218"/>
      <c r="UET14" s="64"/>
      <c r="UEU14" s="64"/>
      <c r="UFD14" s="64"/>
      <c r="UFI14" s="218"/>
      <c r="UFJ14" s="64"/>
      <c r="UFK14" s="64"/>
      <c r="UFT14" s="64"/>
      <c r="UFY14" s="218"/>
      <c r="UFZ14" s="64"/>
      <c r="UGA14" s="64"/>
      <c r="UGJ14" s="64"/>
      <c r="UGO14" s="218"/>
      <c r="UGP14" s="64"/>
      <c r="UGQ14" s="64"/>
      <c r="UGZ14" s="64"/>
      <c r="UHE14" s="218"/>
      <c r="UHF14" s="64"/>
      <c r="UHG14" s="64"/>
      <c r="UHP14" s="64"/>
      <c r="UHU14" s="218"/>
      <c r="UHV14" s="64"/>
      <c r="UHW14" s="64"/>
      <c r="UIF14" s="64"/>
      <c r="UIK14" s="218"/>
      <c r="UIL14" s="64"/>
      <c r="UIM14" s="64"/>
      <c r="UIV14" s="64"/>
      <c r="UJA14" s="218"/>
      <c r="UJB14" s="64"/>
      <c r="UJC14" s="64"/>
      <c r="UJL14" s="64"/>
      <c r="UJQ14" s="218"/>
      <c r="UJR14" s="64"/>
      <c r="UJS14" s="64"/>
      <c r="UKB14" s="64"/>
      <c r="UKG14" s="218"/>
      <c r="UKH14" s="64"/>
      <c r="UKI14" s="64"/>
      <c r="UKR14" s="64"/>
      <c r="UKW14" s="218"/>
      <c r="UKX14" s="64"/>
      <c r="UKY14" s="64"/>
      <c r="ULH14" s="64"/>
      <c r="ULM14" s="218"/>
      <c r="ULN14" s="64"/>
      <c r="ULO14" s="64"/>
      <c r="ULX14" s="64"/>
      <c r="UMC14" s="218"/>
      <c r="UMD14" s="64"/>
      <c r="UME14" s="64"/>
      <c r="UMN14" s="64"/>
      <c r="UMS14" s="218"/>
      <c r="UMT14" s="64"/>
      <c r="UMU14" s="64"/>
      <c r="UND14" s="64"/>
      <c r="UNI14" s="218"/>
      <c r="UNJ14" s="64"/>
      <c r="UNK14" s="64"/>
      <c r="UNT14" s="64"/>
      <c r="UNY14" s="218"/>
      <c r="UNZ14" s="64"/>
      <c r="UOA14" s="64"/>
      <c r="UOJ14" s="64"/>
      <c r="UOO14" s="218"/>
      <c r="UOP14" s="64"/>
      <c r="UOQ14" s="64"/>
      <c r="UOZ14" s="64"/>
      <c r="UPE14" s="218"/>
      <c r="UPF14" s="64"/>
      <c r="UPG14" s="64"/>
      <c r="UPP14" s="64"/>
      <c r="UPU14" s="218"/>
      <c r="UPV14" s="64"/>
      <c r="UPW14" s="64"/>
      <c r="UQF14" s="64"/>
      <c r="UQK14" s="218"/>
      <c r="UQL14" s="64"/>
      <c r="UQM14" s="64"/>
      <c r="UQV14" s="64"/>
      <c r="URA14" s="218"/>
      <c r="URB14" s="64"/>
      <c r="URC14" s="64"/>
      <c r="URL14" s="64"/>
      <c r="URQ14" s="218"/>
      <c r="URR14" s="64"/>
      <c r="URS14" s="64"/>
      <c r="USB14" s="64"/>
      <c r="USG14" s="218"/>
      <c r="USH14" s="64"/>
      <c r="USI14" s="64"/>
      <c r="USR14" s="64"/>
      <c r="USW14" s="218"/>
      <c r="USX14" s="64"/>
      <c r="USY14" s="64"/>
      <c r="UTH14" s="64"/>
      <c r="UTM14" s="218"/>
      <c r="UTN14" s="64"/>
      <c r="UTO14" s="64"/>
      <c r="UTX14" s="64"/>
      <c r="UUC14" s="218"/>
      <c r="UUD14" s="64"/>
      <c r="UUE14" s="64"/>
      <c r="UUN14" s="64"/>
      <c r="UUS14" s="218"/>
      <c r="UUT14" s="64"/>
      <c r="UUU14" s="64"/>
      <c r="UVD14" s="64"/>
      <c r="UVI14" s="218"/>
      <c r="UVJ14" s="64"/>
      <c r="UVK14" s="64"/>
      <c r="UVT14" s="64"/>
      <c r="UVY14" s="218"/>
      <c r="UVZ14" s="64"/>
      <c r="UWA14" s="64"/>
      <c r="UWJ14" s="64"/>
      <c r="UWO14" s="218"/>
      <c r="UWP14" s="64"/>
      <c r="UWQ14" s="64"/>
      <c r="UWZ14" s="64"/>
      <c r="UXE14" s="218"/>
      <c r="UXF14" s="64"/>
      <c r="UXG14" s="64"/>
      <c r="UXP14" s="64"/>
      <c r="UXU14" s="218"/>
      <c r="UXV14" s="64"/>
      <c r="UXW14" s="64"/>
      <c r="UYF14" s="64"/>
      <c r="UYK14" s="218"/>
      <c r="UYL14" s="64"/>
      <c r="UYM14" s="64"/>
      <c r="UYV14" s="64"/>
      <c r="UZA14" s="218"/>
      <c r="UZB14" s="64"/>
      <c r="UZC14" s="64"/>
      <c r="UZL14" s="64"/>
      <c r="UZQ14" s="218"/>
      <c r="UZR14" s="64"/>
      <c r="UZS14" s="64"/>
      <c r="VAB14" s="64"/>
      <c r="VAG14" s="218"/>
      <c r="VAH14" s="64"/>
      <c r="VAI14" s="64"/>
      <c r="VAR14" s="64"/>
      <c r="VAW14" s="218"/>
      <c r="VAX14" s="64"/>
      <c r="VAY14" s="64"/>
      <c r="VBH14" s="64"/>
      <c r="VBM14" s="218"/>
      <c r="VBN14" s="64"/>
      <c r="VBO14" s="64"/>
      <c r="VBX14" s="64"/>
      <c r="VCC14" s="218"/>
      <c r="VCD14" s="64"/>
      <c r="VCE14" s="64"/>
      <c r="VCN14" s="64"/>
      <c r="VCS14" s="218"/>
      <c r="VCT14" s="64"/>
      <c r="VCU14" s="64"/>
      <c r="VDD14" s="64"/>
      <c r="VDI14" s="218"/>
      <c r="VDJ14" s="64"/>
      <c r="VDK14" s="64"/>
      <c r="VDT14" s="64"/>
      <c r="VDY14" s="218"/>
      <c r="VDZ14" s="64"/>
      <c r="VEA14" s="64"/>
      <c r="VEJ14" s="64"/>
      <c r="VEO14" s="218"/>
      <c r="VEP14" s="64"/>
      <c r="VEQ14" s="64"/>
      <c r="VEZ14" s="64"/>
      <c r="VFE14" s="218"/>
      <c r="VFF14" s="64"/>
      <c r="VFG14" s="64"/>
      <c r="VFP14" s="64"/>
      <c r="VFU14" s="218"/>
      <c r="VFV14" s="64"/>
      <c r="VFW14" s="64"/>
      <c r="VGF14" s="64"/>
      <c r="VGK14" s="218"/>
      <c r="VGL14" s="64"/>
      <c r="VGM14" s="64"/>
      <c r="VGV14" s="64"/>
      <c r="VHA14" s="218"/>
      <c r="VHB14" s="64"/>
      <c r="VHC14" s="64"/>
      <c r="VHL14" s="64"/>
      <c r="VHQ14" s="218"/>
      <c r="VHR14" s="64"/>
      <c r="VHS14" s="64"/>
      <c r="VIB14" s="64"/>
      <c r="VIG14" s="218"/>
      <c r="VIH14" s="64"/>
      <c r="VII14" s="64"/>
      <c r="VIR14" s="64"/>
      <c r="VIW14" s="218"/>
      <c r="VIX14" s="64"/>
      <c r="VIY14" s="64"/>
      <c r="VJH14" s="64"/>
      <c r="VJM14" s="218"/>
      <c r="VJN14" s="64"/>
      <c r="VJO14" s="64"/>
      <c r="VJX14" s="64"/>
      <c r="VKC14" s="218"/>
      <c r="VKD14" s="64"/>
      <c r="VKE14" s="64"/>
      <c r="VKN14" s="64"/>
      <c r="VKS14" s="218"/>
      <c r="VKT14" s="64"/>
      <c r="VKU14" s="64"/>
      <c r="VLD14" s="64"/>
      <c r="VLI14" s="218"/>
      <c r="VLJ14" s="64"/>
      <c r="VLK14" s="64"/>
      <c r="VLT14" s="64"/>
      <c r="VLY14" s="218"/>
      <c r="VLZ14" s="64"/>
      <c r="VMA14" s="64"/>
      <c r="VMJ14" s="64"/>
      <c r="VMO14" s="218"/>
      <c r="VMP14" s="64"/>
      <c r="VMQ14" s="64"/>
      <c r="VMZ14" s="64"/>
      <c r="VNE14" s="218"/>
      <c r="VNF14" s="64"/>
      <c r="VNG14" s="64"/>
      <c r="VNP14" s="64"/>
      <c r="VNU14" s="218"/>
      <c r="VNV14" s="64"/>
      <c r="VNW14" s="64"/>
      <c r="VOF14" s="64"/>
      <c r="VOK14" s="218"/>
      <c r="VOL14" s="64"/>
      <c r="VOM14" s="64"/>
      <c r="VOV14" s="64"/>
      <c r="VPA14" s="218"/>
      <c r="VPB14" s="64"/>
      <c r="VPC14" s="64"/>
      <c r="VPL14" s="64"/>
      <c r="VPQ14" s="218"/>
      <c r="VPR14" s="64"/>
      <c r="VPS14" s="64"/>
      <c r="VQB14" s="64"/>
      <c r="VQG14" s="218"/>
      <c r="VQH14" s="64"/>
      <c r="VQI14" s="64"/>
      <c r="VQR14" s="64"/>
      <c r="VQW14" s="218"/>
      <c r="VQX14" s="64"/>
      <c r="VQY14" s="64"/>
      <c r="VRH14" s="64"/>
      <c r="VRM14" s="218"/>
      <c r="VRN14" s="64"/>
      <c r="VRO14" s="64"/>
      <c r="VRX14" s="64"/>
      <c r="VSC14" s="218"/>
      <c r="VSD14" s="64"/>
      <c r="VSE14" s="64"/>
      <c r="VSN14" s="64"/>
      <c r="VSS14" s="218"/>
      <c r="VST14" s="64"/>
      <c r="VSU14" s="64"/>
      <c r="VTD14" s="64"/>
      <c r="VTI14" s="218"/>
      <c r="VTJ14" s="64"/>
      <c r="VTK14" s="64"/>
      <c r="VTT14" s="64"/>
      <c r="VTY14" s="218"/>
      <c r="VTZ14" s="64"/>
      <c r="VUA14" s="64"/>
      <c r="VUJ14" s="64"/>
      <c r="VUO14" s="218"/>
      <c r="VUP14" s="64"/>
      <c r="VUQ14" s="64"/>
      <c r="VUZ14" s="64"/>
      <c r="VVE14" s="218"/>
      <c r="VVF14" s="64"/>
      <c r="VVG14" s="64"/>
      <c r="VVP14" s="64"/>
      <c r="VVU14" s="218"/>
      <c r="VVV14" s="64"/>
      <c r="VVW14" s="64"/>
      <c r="VWF14" s="64"/>
      <c r="VWK14" s="218"/>
      <c r="VWL14" s="64"/>
      <c r="VWM14" s="64"/>
      <c r="VWV14" s="64"/>
      <c r="VXA14" s="218"/>
      <c r="VXB14" s="64"/>
      <c r="VXC14" s="64"/>
      <c r="VXL14" s="64"/>
      <c r="VXQ14" s="218"/>
      <c r="VXR14" s="64"/>
      <c r="VXS14" s="64"/>
      <c r="VYB14" s="64"/>
      <c r="VYG14" s="218"/>
      <c r="VYH14" s="64"/>
      <c r="VYI14" s="64"/>
      <c r="VYR14" s="64"/>
      <c r="VYW14" s="218"/>
      <c r="VYX14" s="64"/>
      <c r="VYY14" s="64"/>
      <c r="VZH14" s="64"/>
      <c r="VZM14" s="218"/>
      <c r="VZN14" s="64"/>
      <c r="VZO14" s="64"/>
      <c r="VZX14" s="64"/>
      <c r="WAC14" s="218"/>
      <c r="WAD14" s="64"/>
      <c r="WAE14" s="64"/>
      <c r="WAN14" s="64"/>
      <c r="WAS14" s="218"/>
      <c r="WAT14" s="64"/>
      <c r="WAU14" s="64"/>
      <c r="WBD14" s="64"/>
      <c r="WBI14" s="218"/>
      <c r="WBJ14" s="64"/>
      <c r="WBK14" s="64"/>
      <c r="WBT14" s="64"/>
      <c r="WBY14" s="218"/>
      <c r="WBZ14" s="64"/>
      <c r="WCA14" s="64"/>
      <c r="WCJ14" s="64"/>
      <c r="WCO14" s="218"/>
      <c r="WCP14" s="64"/>
      <c r="WCQ14" s="64"/>
      <c r="WCZ14" s="64"/>
      <c r="WDE14" s="218"/>
      <c r="WDF14" s="64"/>
      <c r="WDG14" s="64"/>
      <c r="WDP14" s="64"/>
      <c r="WDU14" s="218"/>
      <c r="WDV14" s="64"/>
      <c r="WDW14" s="64"/>
      <c r="WEF14" s="64"/>
      <c r="WEK14" s="218"/>
      <c r="WEL14" s="64"/>
      <c r="WEM14" s="64"/>
      <c r="WEV14" s="64"/>
      <c r="WFA14" s="218"/>
      <c r="WFB14" s="64"/>
      <c r="WFC14" s="64"/>
      <c r="WFL14" s="64"/>
      <c r="WFQ14" s="218"/>
      <c r="WFR14" s="64"/>
      <c r="WFS14" s="64"/>
      <c r="WGB14" s="64"/>
      <c r="WGG14" s="218"/>
      <c r="WGH14" s="64"/>
      <c r="WGI14" s="64"/>
      <c r="WGR14" s="64"/>
      <c r="WGW14" s="218"/>
      <c r="WGX14" s="64"/>
      <c r="WGY14" s="64"/>
      <c r="WHH14" s="64"/>
      <c r="WHM14" s="218"/>
      <c r="WHN14" s="64"/>
      <c r="WHO14" s="64"/>
      <c r="WHX14" s="64"/>
      <c r="WIC14" s="218"/>
      <c r="WID14" s="64"/>
      <c r="WIE14" s="64"/>
      <c r="WIN14" s="64"/>
      <c r="WIS14" s="218"/>
      <c r="WIT14" s="64"/>
      <c r="WIU14" s="64"/>
      <c r="WJD14" s="64"/>
      <c r="WJI14" s="218"/>
      <c r="WJJ14" s="64"/>
      <c r="WJK14" s="64"/>
      <c r="WJT14" s="64"/>
      <c r="WJY14" s="218"/>
      <c r="WJZ14" s="64"/>
      <c r="WKA14" s="64"/>
      <c r="WKJ14" s="64"/>
      <c r="WKO14" s="218"/>
      <c r="WKP14" s="64"/>
      <c r="WKQ14" s="64"/>
      <c r="WKZ14" s="64"/>
      <c r="WLE14" s="218"/>
      <c r="WLF14" s="64"/>
      <c r="WLG14" s="64"/>
      <c r="WLP14" s="64"/>
      <c r="WLU14" s="218"/>
      <c r="WLV14" s="64"/>
      <c r="WLW14" s="64"/>
      <c r="WMF14" s="64"/>
      <c r="WMK14" s="218"/>
      <c r="WML14" s="64"/>
      <c r="WMM14" s="64"/>
      <c r="WMV14" s="64"/>
      <c r="WNA14" s="218"/>
      <c r="WNB14" s="64"/>
      <c r="WNC14" s="64"/>
      <c r="WNL14" s="64"/>
      <c r="WNQ14" s="218"/>
      <c r="WNR14" s="64"/>
      <c r="WNS14" s="64"/>
      <c r="WOB14" s="64"/>
      <c r="WOG14" s="218"/>
      <c r="WOH14" s="64"/>
      <c r="WOI14" s="64"/>
      <c r="WOR14" s="64"/>
      <c r="WOW14" s="218"/>
      <c r="WOX14" s="64"/>
      <c r="WOY14" s="64"/>
      <c r="WPH14" s="64"/>
      <c r="WPM14" s="218"/>
      <c r="WPN14" s="64"/>
      <c r="WPO14" s="64"/>
      <c r="WPX14" s="64"/>
      <c r="WQC14" s="218"/>
      <c r="WQD14" s="64"/>
      <c r="WQE14" s="64"/>
      <c r="WQN14" s="64"/>
      <c r="WQS14" s="218"/>
      <c r="WQT14" s="64"/>
      <c r="WQU14" s="64"/>
      <c r="WRD14" s="64"/>
      <c r="WRI14" s="218"/>
      <c r="WRJ14" s="64"/>
      <c r="WRK14" s="64"/>
      <c r="WRT14" s="64"/>
      <c r="WRY14" s="218"/>
      <c r="WRZ14" s="64"/>
      <c r="WSA14" s="64"/>
      <c r="WSJ14" s="64"/>
      <c r="WSO14" s="218"/>
      <c r="WSP14" s="64"/>
      <c r="WSQ14" s="64"/>
      <c r="WSZ14" s="64"/>
      <c r="WTE14" s="218"/>
      <c r="WTF14" s="64"/>
      <c r="WTG14" s="64"/>
      <c r="WTP14" s="64"/>
      <c r="WTU14" s="218"/>
      <c r="WTV14" s="64"/>
      <c r="WTW14" s="64"/>
      <c r="WUF14" s="64"/>
      <c r="WUK14" s="218"/>
      <c r="WUL14" s="64"/>
      <c r="WUM14" s="64"/>
      <c r="WUV14" s="64"/>
      <c r="WVA14" s="218"/>
      <c r="WVB14" s="64"/>
      <c r="WVC14" s="64"/>
      <c r="WVL14" s="64"/>
      <c r="WVQ14" s="218"/>
      <c r="WVR14" s="64"/>
      <c r="WVS14" s="64"/>
      <c r="WWB14" s="64"/>
      <c r="WWG14" s="218"/>
      <c r="WWH14" s="64"/>
      <c r="WWI14" s="64"/>
      <c r="WWR14" s="64"/>
      <c r="WWW14" s="218"/>
      <c r="WWX14" s="64"/>
      <c r="WWY14" s="64"/>
      <c r="WXH14" s="64"/>
      <c r="WXM14" s="218"/>
      <c r="WXN14" s="64"/>
      <c r="WXO14" s="64"/>
      <c r="WXX14" s="64"/>
      <c r="WYC14" s="218"/>
      <c r="WYD14" s="64"/>
      <c r="WYE14" s="64"/>
      <c r="WYN14" s="64"/>
      <c r="WYS14" s="218"/>
      <c r="WYT14" s="64"/>
      <c r="WYU14" s="64"/>
      <c r="WZD14" s="64"/>
      <c r="WZI14" s="218"/>
      <c r="WZJ14" s="64"/>
      <c r="WZK14" s="64"/>
      <c r="WZT14" s="64"/>
      <c r="WZY14" s="218"/>
      <c r="WZZ14" s="64"/>
      <c r="XAA14" s="64"/>
      <c r="XAJ14" s="64"/>
      <c r="XAO14" s="218"/>
      <c r="XAP14" s="64"/>
      <c r="XAQ14" s="64"/>
      <c r="XAZ14" s="64"/>
      <c r="XBE14" s="218"/>
      <c r="XBF14" s="64"/>
      <c r="XBG14" s="64"/>
      <c r="XBP14" s="64"/>
      <c r="XBU14" s="218"/>
      <c r="XBV14" s="64"/>
      <c r="XBW14" s="64"/>
      <c r="XCF14" s="64"/>
      <c r="XCK14" s="218"/>
      <c r="XCL14" s="64"/>
      <c r="XCM14" s="64"/>
      <c r="XCV14" s="64"/>
      <c r="XDA14" s="218"/>
      <c r="XDB14" s="64"/>
      <c r="XDC14" s="64"/>
      <c r="XDL14" s="64"/>
      <c r="XDQ14" s="218"/>
      <c r="XDR14" s="64"/>
      <c r="XDS14" s="64"/>
      <c r="XEB14" s="64"/>
      <c r="XEG14" s="218"/>
      <c r="XEH14" s="64"/>
      <c r="XEI14" s="64"/>
      <c r="XER14" s="64"/>
    </row>
    <row r="15" spans="1:1019 1028:2043 2052:3067 3076:4091 4100:5115 5124:6139 6148:7163 7172:8187 8196:9211 9220:10235 10244:11259 11268:12283 12292:13307 13316:14331 14340:15355 15364:16372" ht="15.75" x14ac:dyDescent="0.2">
      <c r="A15" s="218"/>
      <c r="B15" s="67" t="s">
        <v>1083</v>
      </c>
      <c r="C15" s="68">
        <v>0</v>
      </c>
      <c r="D15" s="68">
        <v>0</v>
      </c>
      <c r="E15" s="69">
        <v>105.28478164000001</v>
      </c>
      <c r="F15" s="70" t="s">
        <v>373</v>
      </c>
      <c r="G15" s="71">
        <v>0.77</v>
      </c>
      <c r="H15" s="72">
        <v>0.96</v>
      </c>
      <c r="I15" s="63"/>
      <c r="J15" s="63"/>
      <c r="K15" s="64"/>
      <c r="T15" s="64"/>
      <c r="Y15" s="218"/>
      <c r="Z15" s="64"/>
      <c r="AA15" s="64"/>
      <c r="AJ15" s="64"/>
      <c r="AO15" s="218"/>
      <c r="AP15" s="64"/>
      <c r="AQ15" s="64"/>
      <c r="AZ15" s="64"/>
      <c r="BE15" s="218"/>
      <c r="BF15" s="64"/>
      <c r="BG15" s="64"/>
      <c r="BP15" s="64"/>
      <c r="BU15" s="218"/>
      <c r="BV15" s="64"/>
      <c r="BW15" s="64"/>
      <c r="CF15" s="64"/>
      <c r="CK15" s="218"/>
      <c r="CL15" s="64"/>
      <c r="CM15" s="64"/>
      <c r="CV15" s="64"/>
      <c r="DA15" s="218"/>
      <c r="DB15" s="64"/>
      <c r="DC15" s="64"/>
      <c r="DL15" s="64"/>
      <c r="DQ15" s="218"/>
      <c r="DR15" s="64"/>
      <c r="DS15" s="64"/>
      <c r="EB15" s="64"/>
      <c r="EG15" s="218"/>
      <c r="EH15" s="64"/>
      <c r="EI15" s="64"/>
      <c r="ER15" s="64"/>
      <c r="EW15" s="218"/>
      <c r="EX15" s="64"/>
      <c r="EY15" s="64"/>
      <c r="FH15" s="64"/>
      <c r="FM15" s="218"/>
      <c r="FN15" s="64"/>
      <c r="FO15" s="64"/>
      <c r="FX15" s="64"/>
      <c r="GC15" s="218"/>
      <c r="GD15" s="64"/>
      <c r="GE15" s="64"/>
      <c r="GN15" s="64"/>
      <c r="GS15" s="218"/>
      <c r="GT15" s="64"/>
      <c r="GU15" s="64"/>
      <c r="HD15" s="64"/>
      <c r="HI15" s="218"/>
      <c r="HJ15" s="64"/>
      <c r="HK15" s="64"/>
      <c r="HT15" s="64"/>
      <c r="HY15" s="218"/>
      <c r="HZ15" s="64"/>
      <c r="IA15" s="64"/>
      <c r="IJ15" s="64"/>
      <c r="IO15" s="218"/>
      <c r="IP15" s="64"/>
      <c r="IQ15" s="64"/>
      <c r="IZ15" s="64"/>
      <c r="JE15" s="218"/>
      <c r="JF15" s="64"/>
      <c r="JG15" s="64"/>
      <c r="JP15" s="64"/>
      <c r="JU15" s="218"/>
      <c r="JV15" s="64"/>
      <c r="JW15" s="64"/>
      <c r="KF15" s="64"/>
      <c r="KK15" s="218"/>
      <c r="KL15" s="64"/>
      <c r="KM15" s="64"/>
      <c r="KV15" s="64"/>
      <c r="LA15" s="218"/>
      <c r="LB15" s="64"/>
      <c r="LC15" s="64"/>
      <c r="LL15" s="64"/>
      <c r="LQ15" s="218"/>
      <c r="LR15" s="64"/>
      <c r="LS15" s="64"/>
      <c r="MB15" s="64"/>
      <c r="MG15" s="218"/>
      <c r="MH15" s="64"/>
      <c r="MI15" s="64"/>
      <c r="MR15" s="64"/>
      <c r="MW15" s="218"/>
      <c r="MX15" s="64"/>
      <c r="MY15" s="64"/>
      <c r="NH15" s="64"/>
      <c r="NM15" s="218"/>
      <c r="NN15" s="64"/>
      <c r="NO15" s="64"/>
      <c r="NX15" s="64"/>
      <c r="OC15" s="218"/>
      <c r="OD15" s="64"/>
      <c r="OE15" s="64"/>
      <c r="ON15" s="64"/>
      <c r="OS15" s="218"/>
      <c r="OT15" s="64"/>
      <c r="OU15" s="64"/>
      <c r="PD15" s="64"/>
      <c r="PI15" s="218"/>
      <c r="PJ15" s="64"/>
      <c r="PK15" s="64"/>
      <c r="PT15" s="64"/>
      <c r="PY15" s="218"/>
      <c r="PZ15" s="64"/>
      <c r="QA15" s="64"/>
      <c r="QJ15" s="64"/>
      <c r="QO15" s="218"/>
      <c r="QP15" s="64"/>
      <c r="QQ15" s="64"/>
      <c r="QZ15" s="64"/>
      <c r="RE15" s="218"/>
      <c r="RF15" s="64"/>
      <c r="RG15" s="64"/>
      <c r="RP15" s="64"/>
      <c r="RU15" s="218"/>
      <c r="RV15" s="64"/>
      <c r="RW15" s="64"/>
      <c r="SF15" s="64"/>
      <c r="SK15" s="218"/>
      <c r="SL15" s="64"/>
      <c r="SM15" s="64"/>
      <c r="SV15" s="64"/>
      <c r="TA15" s="218"/>
      <c r="TB15" s="64"/>
      <c r="TC15" s="64"/>
      <c r="TL15" s="64"/>
      <c r="TQ15" s="218"/>
      <c r="TR15" s="64"/>
      <c r="TS15" s="64"/>
      <c r="UB15" s="64"/>
      <c r="UG15" s="218"/>
      <c r="UH15" s="64"/>
      <c r="UI15" s="64"/>
      <c r="UR15" s="64"/>
      <c r="UW15" s="218"/>
      <c r="UX15" s="64"/>
      <c r="UY15" s="64"/>
      <c r="VH15" s="64"/>
      <c r="VM15" s="218"/>
      <c r="VN15" s="64"/>
      <c r="VO15" s="64"/>
      <c r="VX15" s="64"/>
      <c r="WC15" s="218"/>
      <c r="WD15" s="64"/>
      <c r="WE15" s="64"/>
      <c r="WN15" s="64"/>
      <c r="WS15" s="218"/>
      <c r="WT15" s="64"/>
      <c r="WU15" s="64"/>
      <c r="XD15" s="64"/>
      <c r="XI15" s="218"/>
      <c r="XJ15" s="64"/>
      <c r="XK15" s="64"/>
      <c r="XT15" s="64"/>
      <c r="XY15" s="218"/>
      <c r="XZ15" s="64"/>
      <c r="YA15" s="64"/>
      <c r="YJ15" s="64"/>
      <c r="YO15" s="218"/>
      <c r="YP15" s="64"/>
      <c r="YQ15" s="64"/>
      <c r="YZ15" s="64"/>
      <c r="ZE15" s="218"/>
      <c r="ZF15" s="64"/>
      <c r="ZG15" s="64"/>
      <c r="ZP15" s="64"/>
      <c r="ZU15" s="218"/>
      <c r="ZV15" s="64"/>
      <c r="ZW15" s="64"/>
      <c r="AAF15" s="64"/>
      <c r="AAK15" s="218"/>
      <c r="AAL15" s="64"/>
      <c r="AAM15" s="64"/>
      <c r="AAV15" s="64"/>
      <c r="ABA15" s="218"/>
      <c r="ABB15" s="64"/>
      <c r="ABC15" s="64"/>
      <c r="ABL15" s="64"/>
      <c r="ABQ15" s="218"/>
      <c r="ABR15" s="64"/>
      <c r="ABS15" s="64"/>
      <c r="ACB15" s="64"/>
      <c r="ACG15" s="218"/>
      <c r="ACH15" s="64"/>
      <c r="ACI15" s="64"/>
      <c r="ACR15" s="64"/>
      <c r="ACW15" s="218"/>
      <c r="ACX15" s="64"/>
      <c r="ACY15" s="64"/>
      <c r="ADH15" s="64"/>
      <c r="ADM15" s="218"/>
      <c r="ADN15" s="64"/>
      <c r="ADO15" s="64"/>
      <c r="ADX15" s="64"/>
      <c r="AEC15" s="218"/>
      <c r="AED15" s="64"/>
      <c r="AEE15" s="64"/>
      <c r="AEN15" s="64"/>
      <c r="AES15" s="218"/>
      <c r="AET15" s="64"/>
      <c r="AEU15" s="64"/>
      <c r="AFD15" s="64"/>
      <c r="AFI15" s="218"/>
      <c r="AFJ15" s="64"/>
      <c r="AFK15" s="64"/>
      <c r="AFT15" s="64"/>
      <c r="AFY15" s="218"/>
      <c r="AFZ15" s="64"/>
      <c r="AGA15" s="64"/>
      <c r="AGJ15" s="64"/>
      <c r="AGO15" s="218"/>
      <c r="AGP15" s="64"/>
      <c r="AGQ15" s="64"/>
      <c r="AGZ15" s="64"/>
      <c r="AHE15" s="218"/>
      <c r="AHF15" s="64"/>
      <c r="AHG15" s="64"/>
      <c r="AHP15" s="64"/>
      <c r="AHU15" s="218"/>
      <c r="AHV15" s="64"/>
      <c r="AHW15" s="64"/>
      <c r="AIF15" s="64"/>
      <c r="AIK15" s="218"/>
      <c r="AIL15" s="64"/>
      <c r="AIM15" s="64"/>
      <c r="AIV15" s="64"/>
      <c r="AJA15" s="218"/>
      <c r="AJB15" s="64"/>
      <c r="AJC15" s="64"/>
      <c r="AJL15" s="64"/>
      <c r="AJQ15" s="218"/>
      <c r="AJR15" s="64"/>
      <c r="AJS15" s="64"/>
      <c r="AKB15" s="64"/>
      <c r="AKG15" s="218"/>
      <c r="AKH15" s="64"/>
      <c r="AKI15" s="64"/>
      <c r="AKR15" s="64"/>
      <c r="AKW15" s="218"/>
      <c r="AKX15" s="64"/>
      <c r="AKY15" s="64"/>
      <c r="ALH15" s="64"/>
      <c r="ALM15" s="218"/>
      <c r="ALN15" s="64"/>
      <c r="ALO15" s="64"/>
      <c r="ALX15" s="64"/>
      <c r="AMC15" s="218"/>
      <c r="AMD15" s="64"/>
      <c r="AME15" s="64"/>
      <c r="AMN15" s="64"/>
      <c r="AMS15" s="218"/>
      <c r="AMT15" s="64"/>
      <c r="AMU15" s="64"/>
      <c r="AND15" s="64"/>
      <c r="ANI15" s="218"/>
      <c r="ANJ15" s="64"/>
      <c r="ANK15" s="64"/>
      <c r="ANT15" s="64"/>
      <c r="ANY15" s="218"/>
      <c r="ANZ15" s="64"/>
      <c r="AOA15" s="64"/>
      <c r="AOJ15" s="64"/>
      <c r="AOO15" s="218"/>
      <c r="AOP15" s="64"/>
      <c r="AOQ15" s="64"/>
      <c r="AOZ15" s="64"/>
      <c r="APE15" s="218"/>
      <c r="APF15" s="64"/>
      <c r="APG15" s="64"/>
      <c r="APP15" s="64"/>
      <c r="APU15" s="218"/>
      <c r="APV15" s="64"/>
      <c r="APW15" s="64"/>
      <c r="AQF15" s="64"/>
      <c r="AQK15" s="218"/>
      <c r="AQL15" s="64"/>
      <c r="AQM15" s="64"/>
      <c r="AQV15" s="64"/>
      <c r="ARA15" s="218"/>
      <c r="ARB15" s="64"/>
      <c r="ARC15" s="64"/>
      <c r="ARL15" s="64"/>
      <c r="ARQ15" s="218"/>
      <c r="ARR15" s="64"/>
      <c r="ARS15" s="64"/>
      <c r="ASB15" s="64"/>
      <c r="ASG15" s="218"/>
      <c r="ASH15" s="64"/>
      <c r="ASI15" s="64"/>
      <c r="ASR15" s="64"/>
      <c r="ASW15" s="218"/>
      <c r="ASX15" s="64"/>
      <c r="ASY15" s="64"/>
      <c r="ATH15" s="64"/>
      <c r="ATM15" s="218"/>
      <c r="ATN15" s="64"/>
      <c r="ATO15" s="64"/>
      <c r="ATX15" s="64"/>
      <c r="AUC15" s="218"/>
      <c r="AUD15" s="64"/>
      <c r="AUE15" s="64"/>
      <c r="AUN15" s="64"/>
      <c r="AUS15" s="218"/>
      <c r="AUT15" s="64"/>
      <c r="AUU15" s="64"/>
      <c r="AVD15" s="64"/>
      <c r="AVI15" s="218"/>
      <c r="AVJ15" s="64"/>
      <c r="AVK15" s="64"/>
      <c r="AVT15" s="64"/>
      <c r="AVY15" s="218"/>
      <c r="AVZ15" s="64"/>
      <c r="AWA15" s="64"/>
      <c r="AWJ15" s="64"/>
      <c r="AWO15" s="218"/>
      <c r="AWP15" s="64"/>
      <c r="AWQ15" s="64"/>
      <c r="AWZ15" s="64"/>
      <c r="AXE15" s="218"/>
      <c r="AXF15" s="64"/>
      <c r="AXG15" s="64"/>
      <c r="AXP15" s="64"/>
      <c r="AXU15" s="218"/>
      <c r="AXV15" s="64"/>
      <c r="AXW15" s="64"/>
      <c r="AYF15" s="64"/>
      <c r="AYK15" s="218"/>
      <c r="AYL15" s="64"/>
      <c r="AYM15" s="64"/>
      <c r="AYV15" s="64"/>
      <c r="AZA15" s="218"/>
      <c r="AZB15" s="64"/>
      <c r="AZC15" s="64"/>
      <c r="AZL15" s="64"/>
      <c r="AZQ15" s="218"/>
      <c r="AZR15" s="64"/>
      <c r="AZS15" s="64"/>
      <c r="BAB15" s="64"/>
      <c r="BAG15" s="218"/>
      <c r="BAH15" s="64"/>
      <c r="BAI15" s="64"/>
      <c r="BAR15" s="64"/>
      <c r="BAW15" s="218"/>
      <c r="BAX15" s="64"/>
      <c r="BAY15" s="64"/>
      <c r="BBH15" s="64"/>
      <c r="BBM15" s="218"/>
      <c r="BBN15" s="64"/>
      <c r="BBO15" s="64"/>
      <c r="BBX15" s="64"/>
      <c r="BCC15" s="218"/>
      <c r="BCD15" s="64"/>
      <c r="BCE15" s="64"/>
      <c r="BCN15" s="64"/>
      <c r="BCS15" s="218"/>
      <c r="BCT15" s="64"/>
      <c r="BCU15" s="64"/>
      <c r="BDD15" s="64"/>
      <c r="BDI15" s="218"/>
      <c r="BDJ15" s="64"/>
      <c r="BDK15" s="64"/>
      <c r="BDT15" s="64"/>
      <c r="BDY15" s="218"/>
      <c r="BDZ15" s="64"/>
      <c r="BEA15" s="64"/>
      <c r="BEJ15" s="64"/>
      <c r="BEO15" s="218"/>
      <c r="BEP15" s="64"/>
      <c r="BEQ15" s="64"/>
      <c r="BEZ15" s="64"/>
      <c r="BFE15" s="218"/>
      <c r="BFF15" s="64"/>
      <c r="BFG15" s="64"/>
      <c r="BFP15" s="64"/>
      <c r="BFU15" s="218"/>
      <c r="BFV15" s="64"/>
      <c r="BFW15" s="64"/>
      <c r="BGF15" s="64"/>
      <c r="BGK15" s="218"/>
      <c r="BGL15" s="64"/>
      <c r="BGM15" s="64"/>
      <c r="BGV15" s="64"/>
      <c r="BHA15" s="218"/>
      <c r="BHB15" s="64"/>
      <c r="BHC15" s="64"/>
      <c r="BHL15" s="64"/>
      <c r="BHQ15" s="218"/>
      <c r="BHR15" s="64"/>
      <c r="BHS15" s="64"/>
      <c r="BIB15" s="64"/>
      <c r="BIG15" s="218"/>
      <c r="BIH15" s="64"/>
      <c r="BII15" s="64"/>
      <c r="BIR15" s="64"/>
      <c r="BIW15" s="218"/>
      <c r="BIX15" s="64"/>
      <c r="BIY15" s="64"/>
      <c r="BJH15" s="64"/>
      <c r="BJM15" s="218"/>
      <c r="BJN15" s="64"/>
      <c r="BJO15" s="64"/>
      <c r="BJX15" s="64"/>
      <c r="BKC15" s="218"/>
      <c r="BKD15" s="64"/>
      <c r="BKE15" s="64"/>
      <c r="BKN15" s="64"/>
      <c r="BKS15" s="218"/>
      <c r="BKT15" s="64"/>
      <c r="BKU15" s="64"/>
      <c r="BLD15" s="64"/>
      <c r="BLI15" s="218"/>
      <c r="BLJ15" s="64"/>
      <c r="BLK15" s="64"/>
      <c r="BLT15" s="64"/>
      <c r="BLY15" s="218"/>
      <c r="BLZ15" s="64"/>
      <c r="BMA15" s="64"/>
      <c r="BMJ15" s="64"/>
      <c r="BMO15" s="218"/>
      <c r="BMP15" s="64"/>
      <c r="BMQ15" s="64"/>
      <c r="BMZ15" s="64"/>
      <c r="BNE15" s="218"/>
      <c r="BNF15" s="64"/>
      <c r="BNG15" s="64"/>
      <c r="BNP15" s="64"/>
      <c r="BNU15" s="218"/>
      <c r="BNV15" s="64"/>
      <c r="BNW15" s="64"/>
      <c r="BOF15" s="64"/>
      <c r="BOK15" s="218"/>
      <c r="BOL15" s="64"/>
      <c r="BOM15" s="64"/>
      <c r="BOV15" s="64"/>
      <c r="BPA15" s="218"/>
      <c r="BPB15" s="64"/>
      <c r="BPC15" s="64"/>
      <c r="BPL15" s="64"/>
      <c r="BPQ15" s="218"/>
      <c r="BPR15" s="64"/>
      <c r="BPS15" s="64"/>
      <c r="BQB15" s="64"/>
      <c r="BQG15" s="218"/>
      <c r="BQH15" s="64"/>
      <c r="BQI15" s="64"/>
      <c r="BQR15" s="64"/>
      <c r="BQW15" s="218"/>
      <c r="BQX15" s="64"/>
      <c r="BQY15" s="64"/>
      <c r="BRH15" s="64"/>
      <c r="BRM15" s="218"/>
      <c r="BRN15" s="64"/>
      <c r="BRO15" s="64"/>
      <c r="BRX15" s="64"/>
      <c r="BSC15" s="218"/>
      <c r="BSD15" s="64"/>
      <c r="BSE15" s="64"/>
      <c r="BSN15" s="64"/>
      <c r="BSS15" s="218"/>
      <c r="BST15" s="64"/>
      <c r="BSU15" s="64"/>
      <c r="BTD15" s="64"/>
      <c r="BTI15" s="218"/>
      <c r="BTJ15" s="64"/>
      <c r="BTK15" s="64"/>
      <c r="BTT15" s="64"/>
      <c r="BTY15" s="218"/>
      <c r="BTZ15" s="64"/>
      <c r="BUA15" s="64"/>
      <c r="BUJ15" s="64"/>
      <c r="BUO15" s="218"/>
      <c r="BUP15" s="64"/>
      <c r="BUQ15" s="64"/>
      <c r="BUZ15" s="64"/>
      <c r="BVE15" s="218"/>
      <c r="BVF15" s="64"/>
      <c r="BVG15" s="64"/>
      <c r="BVP15" s="64"/>
      <c r="BVU15" s="218"/>
      <c r="BVV15" s="64"/>
      <c r="BVW15" s="64"/>
      <c r="BWF15" s="64"/>
      <c r="BWK15" s="218"/>
      <c r="BWL15" s="64"/>
      <c r="BWM15" s="64"/>
      <c r="BWV15" s="64"/>
      <c r="BXA15" s="218"/>
      <c r="BXB15" s="64"/>
      <c r="BXC15" s="64"/>
      <c r="BXL15" s="64"/>
      <c r="BXQ15" s="218"/>
      <c r="BXR15" s="64"/>
      <c r="BXS15" s="64"/>
      <c r="BYB15" s="64"/>
      <c r="BYG15" s="218"/>
      <c r="BYH15" s="64"/>
      <c r="BYI15" s="64"/>
      <c r="BYR15" s="64"/>
      <c r="BYW15" s="218"/>
      <c r="BYX15" s="64"/>
      <c r="BYY15" s="64"/>
      <c r="BZH15" s="64"/>
      <c r="BZM15" s="218"/>
      <c r="BZN15" s="64"/>
      <c r="BZO15" s="64"/>
      <c r="BZX15" s="64"/>
      <c r="CAC15" s="218"/>
      <c r="CAD15" s="64"/>
      <c r="CAE15" s="64"/>
      <c r="CAN15" s="64"/>
      <c r="CAS15" s="218"/>
      <c r="CAT15" s="64"/>
      <c r="CAU15" s="64"/>
      <c r="CBD15" s="64"/>
      <c r="CBI15" s="218"/>
      <c r="CBJ15" s="64"/>
      <c r="CBK15" s="64"/>
      <c r="CBT15" s="64"/>
      <c r="CBY15" s="218"/>
      <c r="CBZ15" s="64"/>
      <c r="CCA15" s="64"/>
      <c r="CCJ15" s="64"/>
      <c r="CCO15" s="218"/>
      <c r="CCP15" s="64"/>
      <c r="CCQ15" s="64"/>
      <c r="CCZ15" s="64"/>
      <c r="CDE15" s="218"/>
      <c r="CDF15" s="64"/>
      <c r="CDG15" s="64"/>
      <c r="CDP15" s="64"/>
      <c r="CDU15" s="218"/>
      <c r="CDV15" s="64"/>
      <c r="CDW15" s="64"/>
      <c r="CEF15" s="64"/>
      <c r="CEK15" s="218"/>
      <c r="CEL15" s="64"/>
      <c r="CEM15" s="64"/>
      <c r="CEV15" s="64"/>
      <c r="CFA15" s="218"/>
      <c r="CFB15" s="64"/>
      <c r="CFC15" s="64"/>
      <c r="CFL15" s="64"/>
      <c r="CFQ15" s="218"/>
      <c r="CFR15" s="64"/>
      <c r="CFS15" s="64"/>
      <c r="CGB15" s="64"/>
      <c r="CGG15" s="218"/>
      <c r="CGH15" s="64"/>
      <c r="CGI15" s="64"/>
      <c r="CGR15" s="64"/>
      <c r="CGW15" s="218"/>
      <c r="CGX15" s="64"/>
      <c r="CGY15" s="64"/>
      <c r="CHH15" s="64"/>
      <c r="CHM15" s="218"/>
      <c r="CHN15" s="64"/>
      <c r="CHO15" s="64"/>
      <c r="CHX15" s="64"/>
      <c r="CIC15" s="218"/>
      <c r="CID15" s="64"/>
      <c r="CIE15" s="64"/>
      <c r="CIN15" s="64"/>
      <c r="CIS15" s="218"/>
      <c r="CIT15" s="64"/>
      <c r="CIU15" s="64"/>
      <c r="CJD15" s="64"/>
      <c r="CJI15" s="218"/>
      <c r="CJJ15" s="64"/>
      <c r="CJK15" s="64"/>
      <c r="CJT15" s="64"/>
      <c r="CJY15" s="218"/>
      <c r="CJZ15" s="64"/>
      <c r="CKA15" s="64"/>
      <c r="CKJ15" s="64"/>
      <c r="CKO15" s="218"/>
      <c r="CKP15" s="64"/>
      <c r="CKQ15" s="64"/>
      <c r="CKZ15" s="64"/>
      <c r="CLE15" s="218"/>
      <c r="CLF15" s="64"/>
      <c r="CLG15" s="64"/>
      <c r="CLP15" s="64"/>
      <c r="CLU15" s="218"/>
      <c r="CLV15" s="64"/>
      <c r="CLW15" s="64"/>
      <c r="CMF15" s="64"/>
      <c r="CMK15" s="218"/>
      <c r="CML15" s="64"/>
      <c r="CMM15" s="64"/>
      <c r="CMV15" s="64"/>
      <c r="CNA15" s="218"/>
      <c r="CNB15" s="64"/>
      <c r="CNC15" s="64"/>
      <c r="CNL15" s="64"/>
      <c r="CNQ15" s="218"/>
      <c r="CNR15" s="64"/>
      <c r="CNS15" s="64"/>
      <c r="COB15" s="64"/>
      <c r="COG15" s="218"/>
      <c r="COH15" s="64"/>
      <c r="COI15" s="64"/>
      <c r="COR15" s="64"/>
      <c r="COW15" s="218"/>
      <c r="COX15" s="64"/>
      <c r="COY15" s="64"/>
      <c r="CPH15" s="64"/>
      <c r="CPM15" s="218"/>
      <c r="CPN15" s="64"/>
      <c r="CPO15" s="64"/>
      <c r="CPX15" s="64"/>
      <c r="CQC15" s="218"/>
      <c r="CQD15" s="64"/>
      <c r="CQE15" s="64"/>
      <c r="CQN15" s="64"/>
      <c r="CQS15" s="218"/>
      <c r="CQT15" s="64"/>
      <c r="CQU15" s="64"/>
      <c r="CRD15" s="64"/>
      <c r="CRI15" s="218"/>
      <c r="CRJ15" s="64"/>
      <c r="CRK15" s="64"/>
      <c r="CRT15" s="64"/>
      <c r="CRY15" s="218"/>
      <c r="CRZ15" s="64"/>
      <c r="CSA15" s="64"/>
      <c r="CSJ15" s="64"/>
      <c r="CSO15" s="218"/>
      <c r="CSP15" s="64"/>
      <c r="CSQ15" s="64"/>
      <c r="CSZ15" s="64"/>
      <c r="CTE15" s="218"/>
      <c r="CTF15" s="64"/>
      <c r="CTG15" s="64"/>
      <c r="CTP15" s="64"/>
      <c r="CTU15" s="218"/>
      <c r="CTV15" s="64"/>
      <c r="CTW15" s="64"/>
      <c r="CUF15" s="64"/>
      <c r="CUK15" s="218"/>
      <c r="CUL15" s="64"/>
      <c r="CUM15" s="64"/>
      <c r="CUV15" s="64"/>
      <c r="CVA15" s="218"/>
      <c r="CVB15" s="64"/>
      <c r="CVC15" s="64"/>
      <c r="CVL15" s="64"/>
      <c r="CVQ15" s="218"/>
      <c r="CVR15" s="64"/>
      <c r="CVS15" s="64"/>
      <c r="CWB15" s="64"/>
      <c r="CWG15" s="218"/>
      <c r="CWH15" s="64"/>
      <c r="CWI15" s="64"/>
      <c r="CWR15" s="64"/>
      <c r="CWW15" s="218"/>
      <c r="CWX15" s="64"/>
      <c r="CWY15" s="64"/>
      <c r="CXH15" s="64"/>
      <c r="CXM15" s="218"/>
      <c r="CXN15" s="64"/>
      <c r="CXO15" s="64"/>
      <c r="CXX15" s="64"/>
      <c r="CYC15" s="218"/>
      <c r="CYD15" s="64"/>
      <c r="CYE15" s="64"/>
      <c r="CYN15" s="64"/>
      <c r="CYS15" s="218"/>
      <c r="CYT15" s="64"/>
      <c r="CYU15" s="64"/>
      <c r="CZD15" s="64"/>
      <c r="CZI15" s="218"/>
      <c r="CZJ15" s="64"/>
      <c r="CZK15" s="64"/>
      <c r="CZT15" s="64"/>
      <c r="CZY15" s="218"/>
      <c r="CZZ15" s="64"/>
      <c r="DAA15" s="64"/>
      <c r="DAJ15" s="64"/>
      <c r="DAO15" s="218"/>
      <c r="DAP15" s="64"/>
      <c r="DAQ15" s="64"/>
      <c r="DAZ15" s="64"/>
      <c r="DBE15" s="218"/>
      <c r="DBF15" s="64"/>
      <c r="DBG15" s="64"/>
      <c r="DBP15" s="64"/>
      <c r="DBU15" s="218"/>
      <c r="DBV15" s="64"/>
      <c r="DBW15" s="64"/>
      <c r="DCF15" s="64"/>
      <c r="DCK15" s="218"/>
      <c r="DCL15" s="64"/>
      <c r="DCM15" s="64"/>
      <c r="DCV15" s="64"/>
      <c r="DDA15" s="218"/>
      <c r="DDB15" s="64"/>
      <c r="DDC15" s="64"/>
      <c r="DDL15" s="64"/>
      <c r="DDQ15" s="218"/>
      <c r="DDR15" s="64"/>
      <c r="DDS15" s="64"/>
      <c r="DEB15" s="64"/>
      <c r="DEG15" s="218"/>
      <c r="DEH15" s="64"/>
      <c r="DEI15" s="64"/>
      <c r="DER15" s="64"/>
      <c r="DEW15" s="218"/>
      <c r="DEX15" s="64"/>
      <c r="DEY15" s="64"/>
      <c r="DFH15" s="64"/>
      <c r="DFM15" s="218"/>
      <c r="DFN15" s="64"/>
      <c r="DFO15" s="64"/>
      <c r="DFX15" s="64"/>
      <c r="DGC15" s="218"/>
      <c r="DGD15" s="64"/>
      <c r="DGE15" s="64"/>
      <c r="DGN15" s="64"/>
      <c r="DGS15" s="218"/>
      <c r="DGT15" s="64"/>
      <c r="DGU15" s="64"/>
      <c r="DHD15" s="64"/>
      <c r="DHI15" s="218"/>
      <c r="DHJ15" s="64"/>
      <c r="DHK15" s="64"/>
      <c r="DHT15" s="64"/>
      <c r="DHY15" s="218"/>
      <c r="DHZ15" s="64"/>
      <c r="DIA15" s="64"/>
      <c r="DIJ15" s="64"/>
      <c r="DIO15" s="218"/>
      <c r="DIP15" s="64"/>
      <c r="DIQ15" s="64"/>
      <c r="DIZ15" s="64"/>
      <c r="DJE15" s="218"/>
      <c r="DJF15" s="64"/>
      <c r="DJG15" s="64"/>
      <c r="DJP15" s="64"/>
      <c r="DJU15" s="218"/>
      <c r="DJV15" s="64"/>
      <c r="DJW15" s="64"/>
      <c r="DKF15" s="64"/>
      <c r="DKK15" s="218"/>
      <c r="DKL15" s="64"/>
      <c r="DKM15" s="64"/>
      <c r="DKV15" s="64"/>
      <c r="DLA15" s="218"/>
      <c r="DLB15" s="64"/>
      <c r="DLC15" s="64"/>
      <c r="DLL15" s="64"/>
      <c r="DLQ15" s="218"/>
      <c r="DLR15" s="64"/>
      <c r="DLS15" s="64"/>
      <c r="DMB15" s="64"/>
      <c r="DMG15" s="218"/>
      <c r="DMH15" s="64"/>
      <c r="DMI15" s="64"/>
      <c r="DMR15" s="64"/>
      <c r="DMW15" s="218"/>
      <c r="DMX15" s="64"/>
      <c r="DMY15" s="64"/>
      <c r="DNH15" s="64"/>
      <c r="DNM15" s="218"/>
      <c r="DNN15" s="64"/>
      <c r="DNO15" s="64"/>
      <c r="DNX15" s="64"/>
      <c r="DOC15" s="218"/>
      <c r="DOD15" s="64"/>
      <c r="DOE15" s="64"/>
      <c r="DON15" s="64"/>
      <c r="DOS15" s="218"/>
      <c r="DOT15" s="64"/>
      <c r="DOU15" s="64"/>
      <c r="DPD15" s="64"/>
      <c r="DPI15" s="218"/>
      <c r="DPJ15" s="64"/>
      <c r="DPK15" s="64"/>
      <c r="DPT15" s="64"/>
      <c r="DPY15" s="218"/>
      <c r="DPZ15" s="64"/>
      <c r="DQA15" s="64"/>
      <c r="DQJ15" s="64"/>
      <c r="DQO15" s="218"/>
      <c r="DQP15" s="64"/>
      <c r="DQQ15" s="64"/>
      <c r="DQZ15" s="64"/>
      <c r="DRE15" s="218"/>
      <c r="DRF15" s="64"/>
      <c r="DRG15" s="64"/>
      <c r="DRP15" s="64"/>
      <c r="DRU15" s="218"/>
      <c r="DRV15" s="64"/>
      <c r="DRW15" s="64"/>
      <c r="DSF15" s="64"/>
      <c r="DSK15" s="218"/>
      <c r="DSL15" s="64"/>
      <c r="DSM15" s="64"/>
      <c r="DSV15" s="64"/>
      <c r="DTA15" s="218"/>
      <c r="DTB15" s="64"/>
      <c r="DTC15" s="64"/>
      <c r="DTL15" s="64"/>
      <c r="DTQ15" s="218"/>
      <c r="DTR15" s="64"/>
      <c r="DTS15" s="64"/>
      <c r="DUB15" s="64"/>
      <c r="DUG15" s="218"/>
      <c r="DUH15" s="64"/>
      <c r="DUI15" s="64"/>
      <c r="DUR15" s="64"/>
      <c r="DUW15" s="218"/>
      <c r="DUX15" s="64"/>
      <c r="DUY15" s="64"/>
      <c r="DVH15" s="64"/>
      <c r="DVM15" s="218"/>
      <c r="DVN15" s="64"/>
      <c r="DVO15" s="64"/>
      <c r="DVX15" s="64"/>
      <c r="DWC15" s="218"/>
      <c r="DWD15" s="64"/>
      <c r="DWE15" s="64"/>
      <c r="DWN15" s="64"/>
      <c r="DWS15" s="218"/>
      <c r="DWT15" s="64"/>
      <c r="DWU15" s="64"/>
      <c r="DXD15" s="64"/>
      <c r="DXI15" s="218"/>
      <c r="DXJ15" s="64"/>
      <c r="DXK15" s="64"/>
      <c r="DXT15" s="64"/>
      <c r="DXY15" s="218"/>
      <c r="DXZ15" s="64"/>
      <c r="DYA15" s="64"/>
      <c r="DYJ15" s="64"/>
      <c r="DYO15" s="218"/>
      <c r="DYP15" s="64"/>
      <c r="DYQ15" s="64"/>
      <c r="DYZ15" s="64"/>
      <c r="DZE15" s="218"/>
      <c r="DZF15" s="64"/>
      <c r="DZG15" s="64"/>
      <c r="DZP15" s="64"/>
      <c r="DZU15" s="218"/>
      <c r="DZV15" s="64"/>
      <c r="DZW15" s="64"/>
      <c r="EAF15" s="64"/>
      <c r="EAK15" s="218"/>
      <c r="EAL15" s="64"/>
      <c r="EAM15" s="64"/>
      <c r="EAV15" s="64"/>
      <c r="EBA15" s="218"/>
      <c r="EBB15" s="64"/>
      <c r="EBC15" s="64"/>
      <c r="EBL15" s="64"/>
      <c r="EBQ15" s="218"/>
      <c r="EBR15" s="64"/>
      <c r="EBS15" s="64"/>
      <c r="ECB15" s="64"/>
      <c r="ECG15" s="218"/>
      <c r="ECH15" s="64"/>
      <c r="ECI15" s="64"/>
      <c r="ECR15" s="64"/>
      <c r="ECW15" s="218"/>
      <c r="ECX15" s="64"/>
      <c r="ECY15" s="64"/>
      <c r="EDH15" s="64"/>
      <c r="EDM15" s="218"/>
      <c r="EDN15" s="64"/>
      <c r="EDO15" s="64"/>
      <c r="EDX15" s="64"/>
      <c r="EEC15" s="218"/>
      <c r="EED15" s="64"/>
      <c r="EEE15" s="64"/>
      <c r="EEN15" s="64"/>
      <c r="EES15" s="218"/>
      <c r="EET15" s="64"/>
      <c r="EEU15" s="64"/>
      <c r="EFD15" s="64"/>
      <c r="EFI15" s="218"/>
      <c r="EFJ15" s="64"/>
      <c r="EFK15" s="64"/>
      <c r="EFT15" s="64"/>
      <c r="EFY15" s="218"/>
      <c r="EFZ15" s="64"/>
      <c r="EGA15" s="64"/>
      <c r="EGJ15" s="64"/>
      <c r="EGO15" s="218"/>
      <c r="EGP15" s="64"/>
      <c r="EGQ15" s="64"/>
      <c r="EGZ15" s="64"/>
      <c r="EHE15" s="218"/>
      <c r="EHF15" s="64"/>
      <c r="EHG15" s="64"/>
      <c r="EHP15" s="64"/>
      <c r="EHU15" s="218"/>
      <c r="EHV15" s="64"/>
      <c r="EHW15" s="64"/>
      <c r="EIF15" s="64"/>
      <c r="EIK15" s="218"/>
      <c r="EIL15" s="64"/>
      <c r="EIM15" s="64"/>
      <c r="EIV15" s="64"/>
      <c r="EJA15" s="218"/>
      <c r="EJB15" s="64"/>
      <c r="EJC15" s="64"/>
      <c r="EJL15" s="64"/>
      <c r="EJQ15" s="218"/>
      <c r="EJR15" s="64"/>
      <c r="EJS15" s="64"/>
      <c r="EKB15" s="64"/>
      <c r="EKG15" s="218"/>
      <c r="EKH15" s="64"/>
      <c r="EKI15" s="64"/>
      <c r="EKR15" s="64"/>
      <c r="EKW15" s="218"/>
      <c r="EKX15" s="64"/>
      <c r="EKY15" s="64"/>
      <c r="ELH15" s="64"/>
      <c r="ELM15" s="218"/>
      <c r="ELN15" s="64"/>
      <c r="ELO15" s="64"/>
      <c r="ELX15" s="64"/>
      <c r="EMC15" s="218"/>
      <c r="EMD15" s="64"/>
      <c r="EME15" s="64"/>
      <c r="EMN15" s="64"/>
      <c r="EMS15" s="218"/>
      <c r="EMT15" s="64"/>
      <c r="EMU15" s="64"/>
      <c r="END15" s="64"/>
      <c r="ENI15" s="218"/>
      <c r="ENJ15" s="64"/>
      <c r="ENK15" s="64"/>
      <c r="ENT15" s="64"/>
      <c r="ENY15" s="218"/>
      <c r="ENZ15" s="64"/>
      <c r="EOA15" s="64"/>
      <c r="EOJ15" s="64"/>
      <c r="EOO15" s="218"/>
      <c r="EOP15" s="64"/>
      <c r="EOQ15" s="64"/>
      <c r="EOZ15" s="64"/>
      <c r="EPE15" s="218"/>
      <c r="EPF15" s="64"/>
      <c r="EPG15" s="64"/>
      <c r="EPP15" s="64"/>
      <c r="EPU15" s="218"/>
      <c r="EPV15" s="64"/>
      <c r="EPW15" s="64"/>
      <c r="EQF15" s="64"/>
      <c r="EQK15" s="218"/>
      <c r="EQL15" s="64"/>
      <c r="EQM15" s="64"/>
      <c r="EQV15" s="64"/>
      <c r="ERA15" s="218"/>
      <c r="ERB15" s="64"/>
      <c r="ERC15" s="64"/>
      <c r="ERL15" s="64"/>
      <c r="ERQ15" s="218"/>
      <c r="ERR15" s="64"/>
      <c r="ERS15" s="64"/>
      <c r="ESB15" s="64"/>
      <c r="ESG15" s="218"/>
      <c r="ESH15" s="64"/>
      <c r="ESI15" s="64"/>
      <c r="ESR15" s="64"/>
      <c r="ESW15" s="218"/>
      <c r="ESX15" s="64"/>
      <c r="ESY15" s="64"/>
      <c r="ETH15" s="64"/>
      <c r="ETM15" s="218"/>
      <c r="ETN15" s="64"/>
      <c r="ETO15" s="64"/>
      <c r="ETX15" s="64"/>
      <c r="EUC15" s="218"/>
      <c r="EUD15" s="64"/>
      <c r="EUE15" s="64"/>
      <c r="EUN15" s="64"/>
      <c r="EUS15" s="218"/>
      <c r="EUT15" s="64"/>
      <c r="EUU15" s="64"/>
      <c r="EVD15" s="64"/>
      <c r="EVI15" s="218"/>
      <c r="EVJ15" s="64"/>
      <c r="EVK15" s="64"/>
      <c r="EVT15" s="64"/>
      <c r="EVY15" s="218"/>
      <c r="EVZ15" s="64"/>
      <c r="EWA15" s="64"/>
      <c r="EWJ15" s="64"/>
      <c r="EWO15" s="218"/>
      <c r="EWP15" s="64"/>
      <c r="EWQ15" s="64"/>
      <c r="EWZ15" s="64"/>
      <c r="EXE15" s="218"/>
      <c r="EXF15" s="64"/>
      <c r="EXG15" s="64"/>
      <c r="EXP15" s="64"/>
      <c r="EXU15" s="218"/>
      <c r="EXV15" s="64"/>
      <c r="EXW15" s="64"/>
      <c r="EYF15" s="64"/>
      <c r="EYK15" s="218"/>
      <c r="EYL15" s="64"/>
      <c r="EYM15" s="64"/>
      <c r="EYV15" s="64"/>
      <c r="EZA15" s="218"/>
      <c r="EZB15" s="64"/>
      <c r="EZC15" s="64"/>
      <c r="EZL15" s="64"/>
      <c r="EZQ15" s="218"/>
      <c r="EZR15" s="64"/>
      <c r="EZS15" s="64"/>
      <c r="FAB15" s="64"/>
      <c r="FAG15" s="218"/>
      <c r="FAH15" s="64"/>
      <c r="FAI15" s="64"/>
      <c r="FAR15" s="64"/>
      <c r="FAW15" s="218"/>
      <c r="FAX15" s="64"/>
      <c r="FAY15" s="64"/>
      <c r="FBH15" s="64"/>
      <c r="FBM15" s="218"/>
      <c r="FBN15" s="64"/>
      <c r="FBO15" s="64"/>
      <c r="FBX15" s="64"/>
      <c r="FCC15" s="218"/>
      <c r="FCD15" s="64"/>
      <c r="FCE15" s="64"/>
      <c r="FCN15" s="64"/>
      <c r="FCS15" s="218"/>
      <c r="FCT15" s="64"/>
      <c r="FCU15" s="64"/>
      <c r="FDD15" s="64"/>
      <c r="FDI15" s="218"/>
      <c r="FDJ15" s="64"/>
      <c r="FDK15" s="64"/>
      <c r="FDT15" s="64"/>
      <c r="FDY15" s="218"/>
      <c r="FDZ15" s="64"/>
      <c r="FEA15" s="64"/>
      <c r="FEJ15" s="64"/>
      <c r="FEO15" s="218"/>
      <c r="FEP15" s="64"/>
      <c r="FEQ15" s="64"/>
      <c r="FEZ15" s="64"/>
      <c r="FFE15" s="218"/>
      <c r="FFF15" s="64"/>
      <c r="FFG15" s="64"/>
      <c r="FFP15" s="64"/>
      <c r="FFU15" s="218"/>
      <c r="FFV15" s="64"/>
      <c r="FFW15" s="64"/>
      <c r="FGF15" s="64"/>
      <c r="FGK15" s="218"/>
      <c r="FGL15" s="64"/>
      <c r="FGM15" s="64"/>
      <c r="FGV15" s="64"/>
      <c r="FHA15" s="218"/>
      <c r="FHB15" s="64"/>
      <c r="FHC15" s="64"/>
      <c r="FHL15" s="64"/>
      <c r="FHQ15" s="218"/>
      <c r="FHR15" s="64"/>
      <c r="FHS15" s="64"/>
      <c r="FIB15" s="64"/>
      <c r="FIG15" s="218"/>
      <c r="FIH15" s="64"/>
      <c r="FII15" s="64"/>
      <c r="FIR15" s="64"/>
      <c r="FIW15" s="218"/>
      <c r="FIX15" s="64"/>
      <c r="FIY15" s="64"/>
      <c r="FJH15" s="64"/>
      <c r="FJM15" s="218"/>
      <c r="FJN15" s="64"/>
      <c r="FJO15" s="64"/>
      <c r="FJX15" s="64"/>
      <c r="FKC15" s="218"/>
      <c r="FKD15" s="64"/>
      <c r="FKE15" s="64"/>
      <c r="FKN15" s="64"/>
      <c r="FKS15" s="218"/>
      <c r="FKT15" s="64"/>
      <c r="FKU15" s="64"/>
      <c r="FLD15" s="64"/>
      <c r="FLI15" s="218"/>
      <c r="FLJ15" s="64"/>
      <c r="FLK15" s="64"/>
      <c r="FLT15" s="64"/>
      <c r="FLY15" s="218"/>
      <c r="FLZ15" s="64"/>
      <c r="FMA15" s="64"/>
      <c r="FMJ15" s="64"/>
      <c r="FMO15" s="218"/>
      <c r="FMP15" s="64"/>
      <c r="FMQ15" s="64"/>
      <c r="FMZ15" s="64"/>
      <c r="FNE15" s="218"/>
      <c r="FNF15" s="64"/>
      <c r="FNG15" s="64"/>
      <c r="FNP15" s="64"/>
      <c r="FNU15" s="218"/>
      <c r="FNV15" s="64"/>
      <c r="FNW15" s="64"/>
      <c r="FOF15" s="64"/>
      <c r="FOK15" s="218"/>
      <c r="FOL15" s="64"/>
      <c r="FOM15" s="64"/>
      <c r="FOV15" s="64"/>
      <c r="FPA15" s="218"/>
      <c r="FPB15" s="64"/>
      <c r="FPC15" s="64"/>
      <c r="FPL15" s="64"/>
      <c r="FPQ15" s="218"/>
      <c r="FPR15" s="64"/>
      <c r="FPS15" s="64"/>
      <c r="FQB15" s="64"/>
      <c r="FQG15" s="218"/>
      <c r="FQH15" s="64"/>
      <c r="FQI15" s="64"/>
      <c r="FQR15" s="64"/>
      <c r="FQW15" s="218"/>
      <c r="FQX15" s="64"/>
      <c r="FQY15" s="64"/>
      <c r="FRH15" s="64"/>
      <c r="FRM15" s="218"/>
      <c r="FRN15" s="64"/>
      <c r="FRO15" s="64"/>
      <c r="FRX15" s="64"/>
      <c r="FSC15" s="218"/>
      <c r="FSD15" s="64"/>
      <c r="FSE15" s="64"/>
      <c r="FSN15" s="64"/>
      <c r="FSS15" s="218"/>
      <c r="FST15" s="64"/>
      <c r="FSU15" s="64"/>
      <c r="FTD15" s="64"/>
      <c r="FTI15" s="218"/>
      <c r="FTJ15" s="64"/>
      <c r="FTK15" s="64"/>
      <c r="FTT15" s="64"/>
      <c r="FTY15" s="218"/>
      <c r="FTZ15" s="64"/>
      <c r="FUA15" s="64"/>
      <c r="FUJ15" s="64"/>
      <c r="FUO15" s="218"/>
      <c r="FUP15" s="64"/>
      <c r="FUQ15" s="64"/>
      <c r="FUZ15" s="64"/>
      <c r="FVE15" s="218"/>
      <c r="FVF15" s="64"/>
      <c r="FVG15" s="64"/>
      <c r="FVP15" s="64"/>
      <c r="FVU15" s="218"/>
      <c r="FVV15" s="64"/>
      <c r="FVW15" s="64"/>
      <c r="FWF15" s="64"/>
      <c r="FWK15" s="218"/>
      <c r="FWL15" s="64"/>
      <c r="FWM15" s="64"/>
      <c r="FWV15" s="64"/>
      <c r="FXA15" s="218"/>
      <c r="FXB15" s="64"/>
      <c r="FXC15" s="64"/>
      <c r="FXL15" s="64"/>
      <c r="FXQ15" s="218"/>
      <c r="FXR15" s="64"/>
      <c r="FXS15" s="64"/>
      <c r="FYB15" s="64"/>
      <c r="FYG15" s="218"/>
      <c r="FYH15" s="64"/>
      <c r="FYI15" s="64"/>
      <c r="FYR15" s="64"/>
      <c r="FYW15" s="218"/>
      <c r="FYX15" s="64"/>
      <c r="FYY15" s="64"/>
      <c r="FZH15" s="64"/>
      <c r="FZM15" s="218"/>
      <c r="FZN15" s="64"/>
      <c r="FZO15" s="64"/>
      <c r="FZX15" s="64"/>
      <c r="GAC15" s="218"/>
      <c r="GAD15" s="64"/>
      <c r="GAE15" s="64"/>
      <c r="GAN15" s="64"/>
      <c r="GAS15" s="218"/>
      <c r="GAT15" s="64"/>
      <c r="GAU15" s="64"/>
      <c r="GBD15" s="64"/>
      <c r="GBI15" s="218"/>
      <c r="GBJ15" s="64"/>
      <c r="GBK15" s="64"/>
      <c r="GBT15" s="64"/>
      <c r="GBY15" s="218"/>
      <c r="GBZ15" s="64"/>
      <c r="GCA15" s="64"/>
      <c r="GCJ15" s="64"/>
      <c r="GCO15" s="218"/>
      <c r="GCP15" s="64"/>
      <c r="GCQ15" s="64"/>
      <c r="GCZ15" s="64"/>
      <c r="GDE15" s="218"/>
      <c r="GDF15" s="64"/>
      <c r="GDG15" s="64"/>
      <c r="GDP15" s="64"/>
      <c r="GDU15" s="218"/>
      <c r="GDV15" s="64"/>
      <c r="GDW15" s="64"/>
      <c r="GEF15" s="64"/>
      <c r="GEK15" s="218"/>
      <c r="GEL15" s="64"/>
      <c r="GEM15" s="64"/>
      <c r="GEV15" s="64"/>
      <c r="GFA15" s="218"/>
      <c r="GFB15" s="64"/>
      <c r="GFC15" s="64"/>
      <c r="GFL15" s="64"/>
      <c r="GFQ15" s="218"/>
      <c r="GFR15" s="64"/>
      <c r="GFS15" s="64"/>
      <c r="GGB15" s="64"/>
      <c r="GGG15" s="218"/>
      <c r="GGH15" s="64"/>
      <c r="GGI15" s="64"/>
      <c r="GGR15" s="64"/>
      <c r="GGW15" s="218"/>
      <c r="GGX15" s="64"/>
      <c r="GGY15" s="64"/>
      <c r="GHH15" s="64"/>
      <c r="GHM15" s="218"/>
      <c r="GHN15" s="64"/>
      <c r="GHO15" s="64"/>
      <c r="GHX15" s="64"/>
      <c r="GIC15" s="218"/>
      <c r="GID15" s="64"/>
      <c r="GIE15" s="64"/>
      <c r="GIN15" s="64"/>
      <c r="GIS15" s="218"/>
      <c r="GIT15" s="64"/>
      <c r="GIU15" s="64"/>
      <c r="GJD15" s="64"/>
      <c r="GJI15" s="218"/>
      <c r="GJJ15" s="64"/>
      <c r="GJK15" s="64"/>
      <c r="GJT15" s="64"/>
      <c r="GJY15" s="218"/>
      <c r="GJZ15" s="64"/>
      <c r="GKA15" s="64"/>
      <c r="GKJ15" s="64"/>
      <c r="GKO15" s="218"/>
      <c r="GKP15" s="64"/>
      <c r="GKQ15" s="64"/>
      <c r="GKZ15" s="64"/>
      <c r="GLE15" s="218"/>
      <c r="GLF15" s="64"/>
      <c r="GLG15" s="64"/>
      <c r="GLP15" s="64"/>
      <c r="GLU15" s="218"/>
      <c r="GLV15" s="64"/>
      <c r="GLW15" s="64"/>
      <c r="GMF15" s="64"/>
      <c r="GMK15" s="218"/>
      <c r="GML15" s="64"/>
      <c r="GMM15" s="64"/>
      <c r="GMV15" s="64"/>
      <c r="GNA15" s="218"/>
      <c r="GNB15" s="64"/>
      <c r="GNC15" s="64"/>
      <c r="GNL15" s="64"/>
      <c r="GNQ15" s="218"/>
      <c r="GNR15" s="64"/>
      <c r="GNS15" s="64"/>
      <c r="GOB15" s="64"/>
      <c r="GOG15" s="218"/>
      <c r="GOH15" s="64"/>
      <c r="GOI15" s="64"/>
      <c r="GOR15" s="64"/>
      <c r="GOW15" s="218"/>
      <c r="GOX15" s="64"/>
      <c r="GOY15" s="64"/>
      <c r="GPH15" s="64"/>
      <c r="GPM15" s="218"/>
      <c r="GPN15" s="64"/>
      <c r="GPO15" s="64"/>
      <c r="GPX15" s="64"/>
      <c r="GQC15" s="218"/>
      <c r="GQD15" s="64"/>
      <c r="GQE15" s="64"/>
      <c r="GQN15" s="64"/>
      <c r="GQS15" s="218"/>
      <c r="GQT15" s="64"/>
      <c r="GQU15" s="64"/>
      <c r="GRD15" s="64"/>
      <c r="GRI15" s="218"/>
      <c r="GRJ15" s="64"/>
      <c r="GRK15" s="64"/>
      <c r="GRT15" s="64"/>
      <c r="GRY15" s="218"/>
      <c r="GRZ15" s="64"/>
      <c r="GSA15" s="64"/>
      <c r="GSJ15" s="64"/>
      <c r="GSO15" s="218"/>
      <c r="GSP15" s="64"/>
      <c r="GSQ15" s="64"/>
      <c r="GSZ15" s="64"/>
      <c r="GTE15" s="218"/>
      <c r="GTF15" s="64"/>
      <c r="GTG15" s="64"/>
      <c r="GTP15" s="64"/>
      <c r="GTU15" s="218"/>
      <c r="GTV15" s="64"/>
      <c r="GTW15" s="64"/>
      <c r="GUF15" s="64"/>
      <c r="GUK15" s="218"/>
      <c r="GUL15" s="64"/>
      <c r="GUM15" s="64"/>
      <c r="GUV15" s="64"/>
      <c r="GVA15" s="218"/>
      <c r="GVB15" s="64"/>
      <c r="GVC15" s="64"/>
      <c r="GVL15" s="64"/>
      <c r="GVQ15" s="218"/>
      <c r="GVR15" s="64"/>
      <c r="GVS15" s="64"/>
      <c r="GWB15" s="64"/>
      <c r="GWG15" s="218"/>
      <c r="GWH15" s="64"/>
      <c r="GWI15" s="64"/>
      <c r="GWR15" s="64"/>
      <c r="GWW15" s="218"/>
      <c r="GWX15" s="64"/>
      <c r="GWY15" s="64"/>
      <c r="GXH15" s="64"/>
      <c r="GXM15" s="218"/>
      <c r="GXN15" s="64"/>
      <c r="GXO15" s="64"/>
      <c r="GXX15" s="64"/>
      <c r="GYC15" s="218"/>
      <c r="GYD15" s="64"/>
      <c r="GYE15" s="64"/>
      <c r="GYN15" s="64"/>
      <c r="GYS15" s="218"/>
      <c r="GYT15" s="64"/>
      <c r="GYU15" s="64"/>
      <c r="GZD15" s="64"/>
      <c r="GZI15" s="218"/>
      <c r="GZJ15" s="64"/>
      <c r="GZK15" s="64"/>
      <c r="GZT15" s="64"/>
      <c r="GZY15" s="218"/>
      <c r="GZZ15" s="64"/>
      <c r="HAA15" s="64"/>
      <c r="HAJ15" s="64"/>
      <c r="HAO15" s="218"/>
      <c r="HAP15" s="64"/>
      <c r="HAQ15" s="64"/>
      <c r="HAZ15" s="64"/>
      <c r="HBE15" s="218"/>
      <c r="HBF15" s="64"/>
      <c r="HBG15" s="64"/>
      <c r="HBP15" s="64"/>
      <c r="HBU15" s="218"/>
      <c r="HBV15" s="64"/>
      <c r="HBW15" s="64"/>
      <c r="HCF15" s="64"/>
      <c r="HCK15" s="218"/>
      <c r="HCL15" s="64"/>
      <c r="HCM15" s="64"/>
      <c r="HCV15" s="64"/>
      <c r="HDA15" s="218"/>
      <c r="HDB15" s="64"/>
      <c r="HDC15" s="64"/>
      <c r="HDL15" s="64"/>
      <c r="HDQ15" s="218"/>
      <c r="HDR15" s="64"/>
      <c r="HDS15" s="64"/>
      <c r="HEB15" s="64"/>
      <c r="HEG15" s="218"/>
      <c r="HEH15" s="64"/>
      <c r="HEI15" s="64"/>
      <c r="HER15" s="64"/>
      <c r="HEW15" s="218"/>
      <c r="HEX15" s="64"/>
      <c r="HEY15" s="64"/>
      <c r="HFH15" s="64"/>
      <c r="HFM15" s="218"/>
      <c r="HFN15" s="64"/>
      <c r="HFO15" s="64"/>
      <c r="HFX15" s="64"/>
      <c r="HGC15" s="218"/>
      <c r="HGD15" s="64"/>
      <c r="HGE15" s="64"/>
      <c r="HGN15" s="64"/>
      <c r="HGS15" s="218"/>
      <c r="HGT15" s="64"/>
      <c r="HGU15" s="64"/>
      <c r="HHD15" s="64"/>
      <c r="HHI15" s="218"/>
      <c r="HHJ15" s="64"/>
      <c r="HHK15" s="64"/>
      <c r="HHT15" s="64"/>
      <c r="HHY15" s="218"/>
      <c r="HHZ15" s="64"/>
      <c r="HIA15" s="64"/>
      <c r="HIJ15" s="64"/>
      <c r="HIO15" s="218"/>
      <c r="HIP15" s="64"/>
      <c r="HIQ15" s="64"/>
      <c r="HIZ15" s="64"/>
      <c r="HJE15" s="218"/>
      <c r="HJF15" s="64"/>
      <c r="HJG15" s="64"/>
      <c r="HJP15" s="64"/>
      <c r="HJU15" s="218"/>
      <c r="HJV15" s="64"/>
      <c r="HJW15" s="64"/>
      <c r="HKF15" s="64"/>
      <c r="HKK15" s="218"/>
      <c r="HKL15" s="64"/>
      <c r="HKM15" s="64"/>
      <c r="HKV15" s="64"/>
      <c r="HLA15" s="218"/>
      <c r="HLB15" s="64"/>
      <c r="HLC15" s="64"/>
      <c r="HLL15" s="64"/>
      <c r="HLQ15" s="218"/>
      <c r="HLR15" s="64"/>
      <c r="HLS15" s="64"/>
      <c r="HMB15" s="64"/>
      <c r="HMG15" s="218"/>
      <c r="HMH15" s="64"/>
      <c r="HMI15" s="64"/>
      <c r="HMR15" s="64"/>
      <c r="HMW15" s="218"/>
      <c r="HMX15" s="64"/>
      <c r="HMY15" s="64"/>
      <c r="HNH15" s="64"/>
      <c r="HNM15" s="218"/>
      <c r="HNN15" s="64"/>
      <c r="HNO15" s="64"/>
      <c r="HNX15" s="64"/>
      <c r="HOC15" s="218"/>
      <c r="HOD15" s="64"/>
      <c r="HOE15" s="64"/>
      <c r="HON15" s="64"/>
      <c r="HOS15" s="218"/>
      <c r="HOT15" s="64"/>
      <c r="HOU15" s="64"/>
      <c r="HPD15" s="64"/>
      <c r="HPI15" s="218"/>
      <c r="HPJ15" s="64"/>
      <c r="HPK15" s="64"/>
      <c r="HPT15" s="64"/>
      <c r="HPY15" s="218"/>
      <c r="HPZ15" s="64"/>
      <c r="HQA15" s="64"/>
      <c r="HQJ15" s="64"/>
      <c r="HQO15" s="218"/>
      <c r="HQP15" s="64"/>
      <c r="HQQ15" s="64"/>
      <c r="HQZ15" s="64"/>
      <c r="HRE15" s="218"/>
      <c r="HRF15" s="64"/>
      <c r="HRG15" s="64"/>
      <c r="HRP15" s="64"/>
      <c r="HRU15" s="218"/>
      <c r="HRV15" s="64"/>
      <c r="HRW15" s="64"/>
      <c r="HSF15" s="64"/>
      <c r="HSK15" s="218"/>
      <c r="HSL15" s="64"/>
      <c r="HSM15" s="64"/>
      <c r="HSV15" s="64"/>
      <c r="HTA15" s="218"/>
      <c r="HTB15" s="64"/>
      <c r="HTC15" s="64"/>
      <c r="HTL15" s="64"/>
      <c r="HTQ15" s="218"/>
      <c r="HTR15" s="64"/>
      <c r="HTS15" s="64"/>
      <c r="HUB15" s="64"/>
      <c r="HUG15" s="218"/>
      <c r="HUH15" s="64"/>
      <c r="HUI15" s="64"/>
      <c r="HUR15" s="64"/>
      <c r="HUW15" s="218"/>
      <c r="HUX15" s="64"/>
      <c r="HUY15" s="64"/>
      <c r="HVH15" s="64"/>
      <c r="HVM15" s="218"/>
      <c r="HVN15" s="64"/>
      <c r="HVO15" s="64"/>
      <c r="HVX15" s="64"/>
      <c r="HWC15" s="218"/>
      <c r="HWD15" s="64"/>
      <c r="HWE15" s="64"/>
      <c r="HWN15" s="64"/>
      <c r="HWS15" s="218"/>
      <c r="HWT15" s="64"/>
      <c r="HWU15" s="64"/>
      <c r="HXD15" s="64"/>
      <c r="HXI15" s="218"/>
      <c r="HXJ15" s="64"/>
      <c r="HXK15" s="64"/>
      <c r="HXT15" s="64"/>
      <c r="HXY15" s="218"/>
      <c r="HXZ15" s="64"/>
      <c r="HYA15" s="64"/>
      <c r="HYJ15" s="64"/>
      <c r="HYO15" s="218"/>
      <c r="HYP15" s="64"/>
      <c r="HYQ15" s="64"/>
      <c r="HYZ15" s="64"/>
      <c r="HZE15" s="218"/>
      <c r="HZF15" s="64"/>
      <c r="HZG15" s="64"/>
      <c r="HZP15" s="64"/>
      <c r="HZU15" s="218"/>
      <c r="HZV15" s="64"/>
      <c r="HZW15" s="64"/>
      <c r="IAF15" s="64"/>
      <c r="IAK15" s="218"/>
      <c r="IAL15" s="64"/>
      <c r="IAM15" s="64"/>
      <c r="IAV15" s="64"/>
      <c r="IBA15" s="218"/>
      <c r="IBB15" s="64"/>
      <c r="IBC15" s="64"/>
      <c r="IBL15" s="64"/>
      <c r="IBQ15" s="218"/>
      <c r="IBR15" s="64"/>
      <c r="IBS15" s="64"/>
      <c r="ICB15" s="64"/>
      <c r="ICG15" s="218"/>
      <c r="ICH15" s="64"/>
      <c r="ICI15" s="64"/>
      <c r="ICR15" s="64"/>
      <c r="ICW15" s="218"/>
      <c r="ICX15" s="64"/>
      <c r="ICY15" s="64"/>
      <c r="IDH15" s="64"/>
      <c r="IDM15" s="218"/>
      <c r="IDN15" s="64"/>
      <c r="IDO15" s="64"/>
      <c r="IDX15" s="64"/>
      <c r="IEC15" s="218"/>
      <c r="IED15" s="64"/>
      <c r="IEE15" s="64"/>
      <c r="IEN15" s="64"/>
      <c r="IES15" s="218"/>
      <c r="IET15" s="64"/>
      <c r="IEU15" s="64"/>
      <c r="IFD15" s="64"/>
      <c r="IFI15" s="218"/>
      <c r="IFJ15" s="64"/>
      <c r="IFK15" s="64"/>
      <c r="IFT15" s="64"/>
      <c r="IFY15" s="218"/>
      <c r="IFZ15" s="64"/>
      <c r="IGA15" s="64"/>
      <c r="IGJ15" s="64"/>
      <c r="IGO15" s="218"/>
      <c r="IGP15" s="64"/>
      <c r="IGQ15" s="64"/>
      <c r="IGZ15" s="64"/>
      <c r="IHE15" s="218"/>
      <c r="IHF15" s="64"/>
      <c r="IHG15" s="64"/>
      <c r="IHP15" s="64"/>
      <c r="IHU15" s="218"/>
      <c r="IHV15" s="64"/>
      <c r="IHW15" s="64"/>
      <c r="IIF15" s="64"/>
      <c r="IIK15" s="218"/>
      <c r="IIL15" s="64"/>
      <c r="IIM15" s="64"/>
      <c r="IIV15" s="64"/>
      <c r="IJA15" s="218"/>
      <c r="IJB15" s="64"/>
      <c r="IJC15" s="64"/>
      <c r="IJL15" s="64"/>
      <c r="IJQ15" s="218"/>
      <c r="IJR15" s="64"/>
      <c r="IJS15" s="64"/>
      <c r="IKB15" s="64"/>
      <c r="IKG15" s="218"/>
      <c r="IKH15" s="64"/>
      <c r="IKI15" s="64"/>
      <c r="IKR15" s="64"/>
      <c r="IKW15" s="218"/>
      <c r="IKX15" s="64"/>
      <c r="IKY15" s="64"/>
      <c r="ILH15" s="64"/>
      <c r="ILM15" s="218"/>
      <c r="ILN15" s="64"/>
      <c r="ILO15" s="64"/>
      <c r="ILX15" s="64"/>
      <c r="IMC15" s="218"/>
      <c r="IMD15" s="64"/>
      <c r="IME15" s="64"/>
      <c r="IMN15" s="64"/>
      <c r="IMS15" s="218"/>
      <c r="IMT15" s="64"/>
      <c r="IMU15" s="64"/>
      <c r="IND15" s="64"/>
      <c r="INI15" s="218"/>
      <c r="INJ15" s="64"/>
      <c r="INK15" s="64"/>
      <c r="INT15" s="64"/>
      <c r="INY15" s="218"/>
      <c r="INZ15" s="64"/>
      <c r="IOA15" s="64"/>
      <c r="IOJ15" s="64"/>
      <c r="IOO15" s="218"/>
      <c r="IOP15" s="64"/>
      <c r="IOQ15" s="64"/>
      <c r="IOZ15" s="64"/>
      <c r="IPE15" s="218"/>
      <c r="IPF15" s="64"/>
      <c r="IPG15" s="64"/>
      <c r="IPP15" s="64"/>
      <c r="IPU15" s="218"/>
      <c r="IPV15" s="64"/>
      <c r="IPW15" s="64"/>
      <c r="IQF15" s="64"/>
      <c r="IQK15" s="218"/>
      <c r="IQL15" s="64"/>
      <c r="IQM15" s="64"/>
      <c r="IQV15" s="64"/>
      <c r="IRA15" s="218"/>
      <c r="IRB15" s="64"/>
      <c r="IRC15" s="64"/>
      <c r="IRL15" s="64"/>
      <c r="IRQ15" s="218"/>
      <c r="IRR15" s="64"/>
      <c r="IRS15" s="64"/>
      <c r="ISB15" s="64"/>
      <c r="ISG15" s="218"/>
      <c r="ISH15" s="64"/>
      <c r="ISI15" s="64"/>
      <c r="ISR15" s="64"/>
      <c r="ISW15" s="218"/>
      <c r="ISX15" s="64"/>
      <c r="ISY15" s="64"/>
      <c r="ITH15" s="64"/>
      <c r="ITM15" s="218"/>
      <c r="ITN15" s="64"/>
      <c r="ITO15" s="64"/>
      <c r="ITX15" s="64"/>
      <c r="IUC15" s="218"/>
      <c r="IUD15" s="64"/>
      <c r="IUE15" s="64"/>
      <c r="IUN15" s="64"/>
      <c r="IUS15" s="218"/>
      <c r="IUT15" s="64"/>
      <c r="IUU15" s="64"/>
      <c r="IVD15" s="64"/>
      <c r="IVI15" s="218"/>
      <c r="IVJ15" s="64"/>
      <c r="IVK15" s="64"/>
      <c r="IVT15" s="64"/>
      <c r="IVY15" s="218"/>
      <c r="IVZ15" s="64"/>
      <c r="IWA15" s="64"/>
      <c r="IWJ15" s="64"/>
      <c r="IWO15" s="218"/>
      <c r="IWP15" s="64"/>
      <c r="IWQ15" s="64"/>
      <c r="IWZ15" s="64"/>
      <c r="IXE15" s="218"/>
      <c r="IXF15" s="64"/>
      <c r="IXG15" s="64"/>
      <c r="IXP15" s="64"/>
      <c r="IXU15" s="218"/>
      <c r="IXV15" s="64"/>
      <c r="IXW15" s="64"/>
      <c r="IYF15" s="64"/>
      <c r="IYK15" s="218"/>
      <c r="IYL15" s="64"/>
      <c r="IYM15" s="64"/>
      <c r="IYV15" s="64"/>
      <c r="IZA15" s="218"/>
      <c r="IZB15" s="64"/>
      <c r="IZC15" s="64"/>
      <c r="IZL15" s="64"/>
      <c r="IZQ15" s="218"/>
      <c r="IZR15" s="64"/>
      <c r="IZS15" s="64"/>
      <c r="JAB15" s="64"/>
      <c r="JAG15" s="218"/>
      <c r="JAH15" s="64"/>
      <c r="JAI15" s="64"/>
      <c r="JAR15" s="64"/>
      <c r="JAW15" s="218"/>
      <c r="JAX15" s="64"/>
      <c r="JAY15" s="64"/>
      <c r="JBH15" s="64"/>
      <c r="JBM15" s="218"/>
      <c r="JBN15" s="64"/>
      <c r="JBO15" s="64"/>
      <c r="JBX15" s="64"/>
      <c r="JCC15" s="218"/>
      <c r="JCD15" s="64"/>
      <c r="JCE15" s="64"/>
      <c r="JCN15" s="64"/>
      <c r="JCS15" s="218"/>
      <c r="JCT15" s="64"/>
      <c r="JCU15" s="64"/>
      <c r="JDD15" s="64"/>
      <c r="JDI15" s="218"/>
      <c r="JDJ15" s="64"/>
      <c r="JDK15" s="64"/>
      <c r="JDT15" s="64"/>
      <c r="JDY15" s="218"/>
      <c r="JDZ15" s="64"/>
      <c r="JEA15" s="64"/>
      <c r="JEJ15" s="64"/>
      <c r="JEO15" s="218"/>
      <c r="JEP15" s="64"/>
      <c r="JEQ15" s="64"/>
      <c r="JEZ15" s="64"/>
      <c r="JFE15" s="218"/>
      <c r="JFF15" s="64"/>
      <c r="JFG15" s="64"/>
      <c r="JFP15" s="64"/>
      <c r="JFU15" s="218"/>
      <c r="JFV15" s="64"/>
      <c r="JFW15" s="64"/>
      <c r="JGF15" s="64"/>
      <c r="JGK15" s="218"/>
      <c r="JGL15" s="64"/>
      <c r="JGM15" s="64"/>
      <c r="JGV15" s="64"/>
      <c r="JHA15" s="218"/>
      <c r="JHB15" s="64"/>
      <c r="JHC15" s="64"/>
      <c r="JHL15" s="64"/>
      <c r="JHQ15" s="218"/>
      <c r="JHR15" s="64"/>
      <c r="JHS15" s="64"/>
      <c r="JIB15" s="64"/>
      <c r="JIG15" s="218"/>
      <c r="JIH15" s="64"/>
      <c r="JII15" s="64"/>
      <c r="JIR15" s="64"/>
      <c r="JIW15" s="218"/>
      <c r="JIX15" s="64"/>
      <c r="JIY15" s="64"/>
      <c r="JJH15" s="64"/>
      <c r="JJM15" s="218"/>
      <c r="JJN15" s="64"/>
      <c r="JJO15" s="64"/>
      <c r="JJX15" s="64"/>
      <c r="JKC15" s="218"/>
      <c r="JKD15" s="64"/>
      <c r="JKE15" s="64"/>
      <c r="JKN15" s="64"/>
      <c r="JKS15" s="218"/>
      <c r="JKT15" s="64"/>
      <c r="JKU15" s="64"/>
      <c r="JLD15" s="64"/>
      <c r="JLI15" s="218"/>
      <c r="JLJ15" s="64"/>
      <c r="JLK15" s="64"/>
      <c r="JLT15" s="64"/>
      <c r="JLY15" s="218"/>
      <c r="JLZ15" s="64"/>
      <c r="JMA15" s="64"/>
      <c r="JMJ15" s="64"/>
      <c r="JMO15" s="218"/>
      <c r="JMP15" s="64"/>
      <c r="JMQ15" s="64"/>
      <c r="JMZ15" s="64"/>
      <c r="JNE15" s="218"/>
      <c r="JNF15" s="64"/>
      <c r="JNG15" s="64"/>
      <c r="JNP15" s="64"/>
      <c r="JNU15" s="218"/>
      <c r="JNV15" s="64"/>
      <c r="JNW15" s="64"/>
      <c r="JOF15" s="64"/>
      <c r="JOK15" s="218"/>
      <c r="JOL15" s="64"/>
      <c r="JOM15" s="64"/>
      <c r="JOV15" s="64"/>
      <c r="JPA15" s="218"/>
      <c r="JPB15" s="64"/>
      <c r="JPC15" s="64"/>
      <c r="JPL15" s="64"/>
      <c r="JPQ15" s="218"/>
      <c r="JPR15" s="64"/>
      <c r="JPS15" s="64"/>
      <c r="JQB15" s="64"/>
      <c r="JQG15" s="218"/>
      <c r="JQH15" s="64"/>
      <c r="JQI15" s="64"/>
      <c r="JQR15" s="64"/>
      <c r="JQW15" s="218"/>
      <c r="JQX15" s="64"/>
      <c r="JQY15" s="64"/>
      <c r="JRH15" s="64"/>
      <c r="JRM15" s="218"/>
      <c r="JRN15" s="64"/>
      <c r="JRO15" s="64"/>
      <c r="JRX15" s="64"/>
      <c r="JSC15" s="218"/>
      <c r="JSD15" s="64"/>
      <c r="JSE15" s="64"/>
      <c r="JSN15" s="64"/>
      <c r="JSS15" s="218"/>
      <c r="JST15" s="64"/>
      <c r="JSU15" s="64"/>
      <c r="JTD15" s="64"/>
      <c r="JTI15" s="218"/>
      <c r="JTJ15" s="64"/>
      <c r="JTK15" s="64"/>
      <c r="JTT15" s="64"/>
      <c r="JTY15" s="218"/>
      <c r="JTZ15" s="64"/>
      <c r="JUA15" s="64"/>
      <c r="JUJ15" s="64"/>
      <c r="JUO15" s="218"/>
      <c r="JUP15" s="64"/>
      <c r="JUQ15" s="64"/>
      <c r="JUZ15" s="64"/>
      <c r="JVE15" s="218"/>
      <c r="JVF15" s="64"/>
      <c r="JVG15" s="64"/>
      <c r="JVP15" s="64"/>
      <c r="JVU15" s="218"/>
      <c r="JVV15" s="64"/>
      <c r="JVW15" s="64"/>
      <c r="JWF15" s="64"/>
      <c r="JWK15" s="218"/>
      <c r="JWL15" s="64"/>
      <c r="JWM15" s="64"/>
      <c r="JWV15" s="64"/>
      <c r="JXA15" s="218"/>
      <c r="JXB15" s="64"/>
      <c r="JXC15" s="64"/>
      <c r="JXL15" s="64"/>
      <c r="JXQ15" s="218"/>
      <c r="JXR15" s="64"/>
      <c r="JXS15" s="64"/>
      <c r="JYB15" s="64"/>
      <c r="JYG15" s="218"/>
      <c r="JYH15" s="64"/>
      <c r="JYI15" s="64"/>
      <c r="JYR15" s="64"/>
      <c r="JYW15" s="218"/>
      <c r="JYX15" s="64"/>
      <c r="JYY15" s="64"/>
      <c r="JZH15" s="64"/>
      <c r="JZM15" s="218"/>
      <c r="JZN15" s="64"/>
      <c r="JZO15" s="64"/>
      <c r="JZX15" s="64"/>
      <c r="KAC15" s="218"/>
      <c r="KAD15" s="64"/>
      <c r="KAE15" s="64"/>
      <c r="KAN15" s="64"/>
      <c r="KAS15" s="218"/>
      <c r="KAT15" s="64"/>
      <c r="KAU15" s="64"/>
      <c r="KBD15" s="64"/>
      <c r="KBI15" s="218"/>
      <c r="KBJ15" s="64"/>
      <c r="KBK15" s="64"/>
      <c r="KBT15" s="64"/>
      <c r="KBY15" s="218"/>
      <c r="KBZ15" s="64"/>
      <c r="KCA15" s="64"/>
      <c r="KCJ15" s="64"/>
      <c r="KCO15" s="218"/>
      <c r="KCP15" s="64"/>
      <c r="KCQ15" s="64"/>
      <c r="KCZ15" s="64"/>
      <c r="KDE15" s="218"/>
      <c r="KDF15" s="64"/>
      <c r="KDG15" s="64"/>
      <c r="KDP15" s="64"/>
      <c r="KDU15" s="218"/>
      <c r="KDV15" s="64"/>
      <c r="KDW15" s="64"/>
      <c r="KEF15" s="64"/>
      <c r="KEK15" s="218"/>
      <c r="KEL15" s="64"/>
      <c r="KEM15" s="64"/>
      <c r="KEV15" s="64"/>
      <c r="KFA15" s="218"/>
      <c r="KFB15" s="64"/>
      <c r="KFC15" s="64"/>
      <c r="KFL15" s="64"/>
      <c r="KFQ15" s="218"/>
      <c r="KFR15" s="64"/>
      <c r="KFS15" s="64"/>
      <c r="KGB15" s="64"/>
      <c r="KGG15" s="218"/>
      <c r="KGH15" s="64"/>
      <c r="KGI15" s="64"/>
      <c r="KGR15" s="64"/>
      <c r="KGW15" s="218"/>
      <c r="KGX15" s="64"/>
      <c r="KGY15" s="64"/>
      <c r="KHH15" s="64"/>
      <c r="KHM15" s="218"/>
      <c r="KHN15" s="64"/>
      <c r="KHO15" s="64"/>
      <c r="KHX15" s="64"/>
      <c r="KIC15" s="218"/>
      <c r="KID15" s="64"/>
      <c r="KIE15" s="64"/>
      <c r="KIN15" s="64"/>
      <c r="KIS15" s="218"/>
      <c r="KIT15" s="64"/>
      <c r="KIU15" s="64"/>
      <c r="KJD15" s="64"/>
      <c r="KJI15" s="218"/>
      <c r="KJJ15" s="64"/>
      <c r="KJK15" s="64"/>
      <c r="KJT15" s="64"/>
      <c r="KJY15" s="218"/>
      <c r="KJZ15" s="64"/>
      <c r="KKA15" s="64"/>
      <c r="KKJ15" s="64"/>
      <c r="KKO15" s="218"/>
      <c r="KKP15" s="64"/>
      <c r="KKQ15" s="64"/>
      <c r="KKZ15" s="64"/>
      <c r="KLE15" s="218"/>
      <c r="KLF15" s="64"/>
      <c r="KLG15" s="64"/>
      <c r="KLP15" s="64"/>
      <c r="KLU15" s="218"/>
      <c r="KLV15" s="64"/>
      <c r="KLW15" s="64"/>
      <c r="KMF15" s="64"/>
      <c r="KMK15" s="218"/>
      <c r="KML15" s="64"/>
      <c r="KMM15" s="64"/>
      <c r="KMV15" s="64"/>
      <c r="KNA15" s="218"/>
      <c r="KNB15" s="64"/>
      <c r="KNC15" s="64"/>
      <c r="KNL15" s="64"/>
      <c r="KNQ15" s="218"/>
      <c r="KNR15" s="64"/>
      <c r="KNS15" s="64"/>
      <c r="KOB15" s="64"/>
      <c r="KOG15" s="218"/>
      <c r="KOH15" s="64"/>
      <c r="KOI15" s="64"/>
      <c r="KOR15" s="64"/>
      <c r="KOW15" s="218"/>
      <c r="KOX15" s="64"/>
      <c r="KOY15" s="64"/>
      <c r="KPH15" s="64"/>
      <c r="KPM15" s="218"/>
      <c r="KPN15" s="64"/>
      <c r="KPO15" s="64"/>
      <c r="KPX15" s="64"/>
      <c r="KQC15" s="218"/>
      <c r="KQD15" s="64"/>
      <c r="KQE15" s="64"/>
      <c r="KQN15" s="64"/>
      <c r="KQS15" s="218"/>
      <c r="KQT15" s="64"/>
      <c r="KQU15" s="64"/>
      <c r="KRD15" s="64"/>
      <c r="KRI15" s="218"/>
      <c r="KRJ15" s="64"/>
      <c r="KRK15" s="64"/>
      <c r="KRT15" s="64"/>
      <c r="KRY15" s="218"/>
      <c r="KRZ15" s="64"/>
      <c r="KSA15" s="64"/>
      <c r="KSJ15" s="64"/>
      <c r="KSO15" s="218"/>
      <c r="KSP15" s="64"/>
      <c r="KSQ15" s="64"/>
      <c r="KSZ15" s="64"/>
      <c r="KTE15" s="218"/>
      <c r="KTF15" s="64"/>
      <c r="KTG15" s="64"/>
      <c r="KTP15" s="64"/>
      <c r="KTU15" s="218"/>
      <c r="KTV15" s="64"/>
      <c r="KTW15" s="64"/>
      <c r="KUF15" s="64"/>
      <c r="KUK15" s="218"/>
      <c r="KUL15" s="64"/>
      <c r="KUM15" s="64"/>
      <c r="KUV15" s="64"/>
      <c r="KVA15" s="218"/>
      <c r="KVB15" s="64"/>
      <c r="KVC15" s="64"/>
      <c r="KVL15" s="64"/>
      <c r="KVQ15" s="218"/>
      <c r="KVR15" s="64"/>
      <c r="KVS15" s="64"/>
      <c r="KWB15" s="64"/>
      <c r="KWG15" s="218"/>
      <c r="KWH15" s="64"/>
      <c r="KWI15" s="64"/>
      <c r="KWR15" s="64"/>
      <c r="KWW15" s="218"/>
      <c r="KWX15" s="64"/>
      <c r="KWY15" s="64"/>
      <c r="KXH15" s="64"/>
      <c r="KXM15" s="218"/>
      <c r="KXN15" s="64"/>
      <c r="KXO15" s="64"/>
      <c r="KXX15" s="64"/>
      <c r="KYC15" s="218"/>
      <c r="KYD15" s="64"/>
      <c r="KYE15" s="64"/>
      <c r="KYN15" s="64"/>
      <c r="KYS15" s="218"/>
      <c r="KYT15" s="64"/>
      <c r="KYU15" s="64"/>
      <c r="KZD15" s="64"/>
      <c r="KZI15" s="218"/>
      <c r="KZJ15" s="64"/>
      <c r="KZK15" s="64"/>
      <c r="KZT15" s="64"/>
      <c r="KZY15" s="218"/>
      <c r="KZZ15" s="64"/>
      <c r="LAA15" s="64"/>
      <c r="LAJ15" s="64"/>
      <c r="LAO15" s="218"/>
      <c r="LAP15" s="64"/>
      <c r="LAQ15" s="64"/>
      <c r="LAZ15" s="64"/>
      <c r="LBE15" s="218"/>
      <c r="LBF15" s="64"/>
      <c r="LBG15" s="64"/>
      <c r="LBP15" s="64"/>
      <c r="LBU15" s="218"/>
      <c r="LBV15" s="64"/>
      <c r="LBW15" s="64"/>
      <c r="LCF15" s="64"/>
      <c r="LCK15" s="218"/>
      <c r="LCL15" s="64"/>
      <c r="LCM15" s="64"/>
      <c r="LCV15" s="64"/>
      <c r="LDA15" s="218"/>
      <c r="LDB15" s="64"/>
      <c r="LDC15" s="64"/>
      <c r="LDL15" s="64"/>
      <c r="LDQ15" s="218"/>
      <c r="LDR15" s="64"/>
      <c r="LDS15" s="64"/>
      <c r="LEB15" s="64"/>
      <c r="LEG15" s="218"/>
      <c r="LEH15" s="64"/>
      <c r="LEI15" s="64"/>
      <c r="LER15" s="64"/>
      <c r="LEW15" s="218"/>
      <c r="LEX15" s="64"/>
      <c r="LEY15" s="64"/>
      <c r="LFH15" s="64"/>
      <c r="LFM15" s="218"/>
      <c r="LFN15" s="64"/>
      <c r="LFO15" s="64"/>
      <c r="LFX15" s="64"/>
      <c r="LGC15" s="218"/>
      <c r="LGD15" s="64"/>
      <c r="LGE15" s="64"/>
      <c r="LGN15" s="64"/>
      <c r="LGS15" s="218"/>
      <c r="LGT15" s="64"/>
      <c r="LGU15" s="64"/>
      <c r="LHD15" s="64"/>
      <c r="LHI15" s="218"/>
      <c r="LHJ15" s="64"/>
      <c r="LHK15" s="64"/>
      <c r="LHT15" s="64"/>
      <c r="LHY15" s="218"/>
      <c r="LHZ15" s="64"/>
      <c r="LIA15" s="64"/>
      <c r="LIJ15" s="64"/>
      <c r="LIO15" s="218"/>
      <c r="LIP15" s="64"/>
      <c r="LIQ15" s="64"/>
      <c r="LIZ15" s="64"/>
      <c r="LJE15" s="218"/>
      <c r="LJF15" s="64"/>
      <c r="LJG15" s="64"/>
      <c r="LJP15" s="64"/>
      <c r="LJU15" s="218"/>
      <c r="LJV15" s="64"/>
      <c r="LJW15" s="64"/>
      <c r="LKF15" s="64"/>
      <c r="LKK15" s="218"/>
      <c r="LKL15" s="64"/>
      <c r="LKM15" s="64"/>
      <c r="LKV15" s="64"/>
      <c r="LLA15" s="218"/>
      <c r="LLB15" s="64"/>
      <c r="LLC15" s="64"/>
      <c r="LLL15" s="64"/>
      <c r="LLQ15" s="218"/>
      <c r="LLR15" s="64"/>
      <c r="LLS15" s="64"/>
      <c r="LMB15" s="64"/>
      <c r="LMG15" s="218"/>
      <c r="LMH15" s="64"/>
      <c r="LMI15" s="64"/>
      <c r="LMR15" s="64"/>
      <c r="LMW15" s="218"/>
      <c r="LMX15" s="64"/>
      <c r="LMY15" s="64"/>
      <c r="LNH15" s="64"/>
      <c r="LNM15" s="218"/>
      <c r="LNN15" s="64"/>
      <c r="LNO15" s="64"/>
      <c r="LNX15" s="64"/>
      <c r="LOC15" s="218"/>
      <c r="LOD15" s="64"/>
      <c r="LOE15" s="64"/>
      <c r="LON15" s="64"/>
      <c r="LOS15" s="218"/>
      <c r="LOT15" s="64"/>
      <c r="LOU15" s="64"/>
      <c r="LPD15" s="64"/>
      <c r="LPI15" s="218"/>
      <c r="LPJ15" s="64"/>
      <c r="LPK15" s="64"/>
      <c r="LPT15" s="64"/>
      <c r="LPY15" s="218"/>
      <c r="LPZ15" s="64"/>
      <c r="LQA15" s="64"/>
      <c r="LQJ15" s="64"/>
      <c r="LQO15" s="218"/>
      <c r="LQP15" s="64"/>
      <c r="LQQ15" s="64"/>
      <c r="LQZ15" s="64"/>
      <c r="LRE15" s="218"/>
      <c r="LRF15" s="64"/>
      <c r="LRG15" s="64"/>
      <c r="LRP15" s="64"/>
      <c r="LRU15" s="218"/>
      <c r="LRV15" s="64"/>
      <c r="LRW15" s="64"/>
      <c r="LSF15" s="64"/>
      <c r="LSK15" s="218"/>
      <c r="LSL15" s="64"/>
      <c r="LSM15" s="64"/>
      <c r="LSV15" s="64"/>
      <c r="LTA15" s="218"/>
      <c r="LTB15" s="64"/>
      <c r="LTC15" s="64"/>
      <c r="LTL15" s="64"/>
      <c r="LTQ15" s="218"/>
      <c r="LTR15" s="64"/>
      <c r="LTS15" s="64"/>
      <c r="LUB15" s="64"/>
      <c r="LUG15" s="218"/>
      <c r="LUH15" s="64"/>
      <c r="LUI15" s="64"/>
      <c r="LUR15" s="64"/>
      <c r="LUW15" s="218"/>
      <c r="LUX15" s="64"/>
      <c r="LUY15" s="64"/>
      <c r="LVH15" s="64"/>
      <c r="LVM15" s="218"/>
      <c r="LVN15" s="64"/>
      <c r="LVO15" s="64"/>
      <c r="LVX15" s="64"/>
      <c r="LWC15" s="218"/>
      <c r="LWD15" s="64"/>
      <c r="LWE15" s="64"/>
      <c r="LWN15" s="64"/>
      <c r="LWS15" s="218"/>
      <c r="LWT15" s="64"/>
      <c r="LWU15" s="64"/>
      <c r="LXD15" s="64"/>
      <c r="LXI15" s="218"/>
      <c r="LXJ15" s="64"/>
      <c r="LXK15" s="64"/>
      <c r="LXT15" s="64"/>
      <c r="LXY15" s="218"/>
      <c r="LXZ15" s="64"/>
      <c r="LYA15" s="64"/>
      <c r="LYJ15" s="64"/>
      <c r="LYO15" s="218"/>
      <c r="LYP15" s="64"/>
      <c r="LYQ15" s="64"/>
      <c r="LYZ15" s="64"/>
      <c r="LZE15" s="218"/>
      <c r="LZF15" s="64"/>
      <c r="LZG15" s="64"/>
      <c r="LZP15" s="64"/>
      <c r="LZU15" s="218"/>
      <c r="LZV15" s="64"/>
      <c r="LZW15" s="64"/>
      <c r="MAF15" s="64"/>
      <c r="MAK15" s="218"/>
      <c r="MAL15" s="64"/>
      <c r="MAM15" s="64"/>
      <c r="MAV15" s="64"/>
      <c r="MBA15" s="218"/>
      <c r="MBB15" s="64"/>
      <c r="MBC15" s="64"/>
      <c r="MBL15" s="64"/>
      <c r="MBQ15" s="218"/>
      <c r="MBR15" s="64"/>
      <c r="MBS15" s="64"/>
      <c r="MCB15" s="64"/>
      <c r="MCG15" s="218"/>
      <c r="MCH15" s="64"/>
      <c r="MCI15" s="64"/>
      <c r="MCR15" s="64"/>
      <c r="MCW15" s="218"/>
      <c r="MCX15" s="64"/>
      <c r="MCY15" s="64"/>
      <c r="MDH15" s="64"/>
      <c r="MDM15" s="218"/>
      <c r="MDN15" s="64"/>
      <c r="MDO15" s="64"/>
      <c r="MDX15" s="64"/>
      <c r="MEC15" s="218"/>
      <c r="MED15" s="64"/>
      <c r="MEE15" s="64"/>
      <c r="MEN15" s="64"/>
      <c r="MES15" s="218"/>
      <c r="MET15" s="64"/>
      <c r="MEU15" s="64"/>
      <c r="MFD15" s="64"/>
      <c r="MFI15" s="218"/>
      <c r="MFJ15" s="64"/>
      <c r="MFK15" s="64"/>
      <c r="MFT15" s="64"/>
      <c r="MFY15" s="218"/>
      <c r="MFZ15" s="64"/>
      <c r="MGA15" s="64"/>
      <c r="MGJ15" s="64"/>
      <c r="MGO15" s="218"/>
      <c r="MGP15" s="64"/>
      <c r="MGQ15" s="64"/>
      <c r="MGZ15" s="64"/>
      <c r="MHE15" s="218"/>
      <c r="MHF15" s="64"/>
      <c r="MHG15" s="64"/>
      <c r="MHP15" s="64"/>
      <c r="MHU15" s="218"/>
      <c r="MHV15" s="64"/>
      <c r="MHW15" s="64"/>
      <c r="MIF15" s="64"/>
      <c r="MIK15" s="218"/>
      <c r="MIL15" s="64"/>
      <c r="MIM15" s="64"/>
      <c r="MIV15" s="64"/>
      <c r="MJA15" s="218"/>
      <c r="MJB15" s="64"/>
      <c r="MJC15" s="64"/>
      <c r="MJL15" s="64"/>
      <c r="MJQ15" s="218"/>
      <c r="MJR15" s="64"/>
      <c r="MJS15" s="64"/>
      <c r="MKB15" s="64"/>
      <c r="MKG15" s="218"/>
      <c r="MKH15" s="64"/>
      <c r="MKI15" s="64"/>
      <c r="MKR15" s="64"/>
      <c r="MKW15" s="218"/>
      <c r="MKX15" s="64"/>
      <c r="MKY15" s="64"/>
      <c r="MLH15" s="64"/>
      <c r="MLM15" s="218"/>
      <c r="MLN15" s="64"/>
      <c r="MLO15" s="64"/>
      <c r="MLX15" s="64"/>
      <c r="MMC15" s="218"/>
      <c r="MMD15" s="64"/>
      <c r="MME15" s="64"/>
      <c r="MMN15" s="64"/>
      <c r="MMS15" s="218"/>
      <c r="MMT15" s="64"/>
      <c r="MMU15" s="64"/>
      <c r="MND15" s="64"/>
      <c r="MNI15" s="218"/>
      <c r="MNJ15" s="64"/>
      <c r="MNK15" s="64"/>
      <c r="MNT15" s="64"/>
      <c r="MNY15" s="218"/>
      <c r="MNZ15" s="64"/>
      <c r="MOA15" s="64"/>
      <c r="MOJ15" s="64"/>
      <c r="MOO15" s="218"/>
      <c r="MOP15" s="64"/>
      <c r="MOQ15" s="64"/>
      <c r="MOZ15" s="64"/>
      <c r="MPE15" s="218"/>
      <c r="MPF15" s="64"/>
      <c r="MPG15" s="64"/>
      <c r="MPP15" s="64"/>
      <c r="MPU15" s="218"/>
      <c r="MPV15" s="64"/>
      <c r="MPW15" s="64"/>
      <c r="MQF15" s="64"/>
      <c r="MQK15" s="218"/>
      <c r="MQL15" s="64"/>
      <c r="MQM15" s="64"/>
      <c r="MQV15" s="64"/>
      <c r="MRA15" s="218"/>
      <c r="MRB15" s="64"/>
      <c r="MRC15" s="64"/>
      <c r="MRL15" s="64"/>
      <c r="MRQ15" s="218"/>
      <c r="MRR15" s="64"/>
      <c r="MRS15" s="64"/>
      <c r="MSB15" s="64"/>
      <c r="MSG15" s="218"/>
      <c r="MSH15" s="64"/>
      <c r="MSI15" s="64"/>
      <c r="MSR15" s="64"/>
      <c r="MSW15" s="218"/>
      <c r="MSX15" s="64"/>
      <c r="MSY15" s="64"/>
      <c r="MTH15" s="64"/>
      <c r="MTM15" s="218"/>
      <c r="MTN15" s="64"/>
      <c r="MTO15" s="64"/>
      <c r="MTX15" s="64"/>
      <c r="MUC15" s="218"/>
      <c r="MUD15" s="64"/>
      <c r="MUE15" s="64"/>
      <c r="MUN15" s="64"/>
      <c r="MUS15" s="218"/>
      <c r="MUT15" s="64"/>
      <c r="MUU15" s="64"/>
      <c r="MVD15" s="64"/>
      <c r="MVI15" s="218"/>
      <c r="MVJ15" s="64"/>
      <c r="MVK15" s="64"/>
      <c r="MVT15" s="64"/>
      <c r="MVY15" s="218"/>
      <c r="MVZ15" s="64"/>
      <c r="MWA15" s="64"/>
      <c r="MWJ15" s="64"/>
      <c r="MWO15" s="218"/>
      <c r="MWP15" s="64"/>
      <c r="MWQ15" s="64"/>
      <c r="MWZ15" s="64"/>
      <c r="MXE15" s="218"/>
      <c r="MXF15" s="64"/>
      <c r="MXG15" s="64"/>
      <c r="MXP15" s="64"/>
      <c r="MXU15" s="218"/>
      <c r="MXV15" s="64"/>
      <c r="MXW15" s="64"/>
      <c r="MYF15" s="64"/>
      <c r="MYK15" s="218"/>
      <c r="MYL15" s="64"/>
      <c r="MYM15" s="64"/>
      <c r="MYV15" s="64"/>
      <c r="MZA15" s="218"/>
      <c r="MZB15" s="64"/>
      <c r="MZC15" s="64"/>
      <c r="MZL15" s="64"/>
      <c r="MZQ15" s="218"/>
      <c r="MZR15" s="64"/>
      <c r="MZS15" s="64"/>
      <c r="NAB15" s="64"/>
      <c r="NAG15" s="218"/>
      <c r="NAH15" s="64"/>
      <c r="NAI15" s="64"/>
      <c r="NAR15" s="64"/>
      <c r="NAW15" s="218"/>
      <c r="NAX15" s="64"/>
      <c r="NAY15" s="64"/>
      <c r="NBH15" s="64"/>
      <c r="NBM15" s="218"/>
      <c r="NBN15" s="64"/>
      <c r="NBO15" s="64"/>
      <c r="NBX15" s="64"/>
      <c r="NCC15" s="218"/>
      <c r="NCD15" s="64"/>
      <c r="NCE15" s="64"/>
      <c r="NCN15" s="64"/>
      <c r="NCS15" s="218"/>
      <c r="NCT15" s="64"/>
      <c r="NCU15" s="64"/>
      <c r="NDD15" s="64"/>
      <c r="NDI15" s="218"/>
      <c r="NDJ15" s="64"/>
      <c r="NDK15" s="64"/>
      <c r="NDT15" s="64"/>
      <c r="NDY15" s="218"/>
      <c r="NDZ15" s="64"/>
      <c r="NEA15" s="64"/>
      <c r="NEJ15" s="64"/>
      <c r="NEO15" s="218"/>
      <c r="NEP15" s="64"/>
      <c r="NEQ15" s="64"/>
      <c r="NEZ15" s="64"/>
      <c r="NFE15" s="218"/>
      <c r="NFF15" s="64"/>
      <c r="NFG15" s="64"/>
      <c r="NFP15" s="64"/>
      <c r="NFU15" s="218"/>
      <c r="NFV15" s="64"/>
      <c r="NFW15" s="64"/>
      <c r="NGF15" s="64"/>
      <c r="NGK15" s="218"/>
      <c r="NGL15" s="64"/>
      <c r="NGM15" s="64"/>
      <c r="NGV15" s="64"/>
      <c r="NHA15" s="218"/>
      <c r="NHB15" s="64"/>
      <c r="NHC15" s="64"/>
      <c r="NHL15" s="64"/>
      <c r="NHQ15" s="218"/>
      <c r="NHR15" s="64"/>
      <c r="NHS15" s="64"/>
      <c r="NIB15" s="64"/>
      <c r="NIG15" s="218"/>
      <c r="NIH15" s="64"/>
      <c r="NII15" s="64"/>
      <c r="NIR15" s="64"/>
      <c r="NIW15" s="218"/>
      <c r="NIX15" s="64"/>
      <c r="NIY15" s="64"/>
      <c r="NJH15" s="64"/>
      <c r="NJM15" s="218"/>
      <c r="NJN15" s="64"/>
      <c r="NJO15" s="64"/>
      <c r="NJX15" s="64"/>
      <c r="NKC15" s="218"/>
      <c r="NKD15" s="64"/>
      <c r="NKE15" s="64"/>
      <c r="NKN15" s="64"/>
      <c r="NKS15" s="218"/>
      <c r="NKT15" s="64"/>
      <c r="NKU15" s="64"/>
      <c r="NLD15" s="64"/>
      <c r="NLI15" s="218"/>
      <c r="NLJ15" s="64"/>
      <c r="NLK15" s="64"/>
      <c r="NLT15" s="64"/>
      <c r="NLY15" s="218"/>
      <c r="NLZ15" s="64"/>
      <c r="NMA15" s="64"/>
      <c r="NMJ15" s="64"/>
      <c r="NMO15" s="218"/>
      <c r="NMP15" s="64"/>
      <c r="NMQ15" s="64"/>
      <c r="NMZ15" s="64"/>
      <c r="NNE15" s="218"/>
      <c r="NNF15" s="64"/>
      <c r="NNG15" s="64"/>
      <c r="NNP15" s="64"/>
      <c r="NNU15" s="218"/>
      <c r="NNV15" s="64"/>
      <c r="NNW15" s="64"/>
      <c r="NOF15" s="64"/>
      <c r="NOK15" s="218"/>
      <c r="NOL15" s="64"/>
      <c r="NOM15" s="64"/>
      <c r="NOV15" s="64"/>
      <c r="NPA15" s="218"/>
      <c r="NPB15" s="64"/>
      <c r="NPC15" s="64"/>
      <c r="NPL15" s="64"/>
      <c r="NPQ15" s="218"/>
      <c r="NPR15" s="64"/>
      <c r="NPS15" s="64"/>
      <c r="NQB15" s="64"/>
      <c r="NQG15" s="218"/>
      <c r="NQH15" s="64"/>
      <c r="NQI15" s="64"/>
      <c r="NQR15" s="64"/>
      <c r="NQW15" s="218"/>
      <c r="NQX15" s="64"/>
      <c r="NQY15" s="64"/>
      <c r="NRH15" s="64"/>
      <c r="NRM15" s="218"/>
      <c r="NRN15" s="64"/>
      <c r="NRO15" s="64"/>
      <c r="NRX15" s="64"/>
      <c r="NSC15" s="218"/>
      <c r="NSD15" s="64"/>
      <c r="NSE15" s="64"/>
      <c r="NSN15" s="64"/>
      <c r="NSS15" s="218"/>
      <c r="NST15" s="64"/>
      <c r="NSU15" s="64"/>
      <c r="NTD15" s="64"/>
      <c r="NTI15" s="218"/>
      <c r="NTJ15" s="64"/>
      <c r="NTK15" s="64"/>
      <c r="NTT15" s="64"/>
      <c r="NTY15" s="218"/>
      <c r="NTZ15" s="64"/>
      <c r="NUA15" s="64"/>
      <c r="NUJ15" s="64"/>
      <c r="NUO15" s="218"/>
      <c r="NUP15" s="64"/>
      <c r="NUQ15" s="64"/>
      <c r="NUZ15" s="64"/>
      <c r="NVE15" s="218"/>
      <c r="NVF15" s="64"/>
      <c r="NVG15" s="64"/>
      <c r="NVP15" s="64"/>
      <c r="NVU15" s="218"/>
      <c r="NVV15" s="64"/>
      <c r="NVW15" s="64"/>
      <c r="NWF15" s="64"/>
      <c r="NWK15" s="218"/>
      <c r="NWL15" s="64"/>
      <c r="NWM15" s="64"/>
      <c r="NWV15" s="64"/>
      <c r="NXA15" s="218"/>
      <c r="NXB15" s="64"/>
      <c r="NXC15" s="64"/>
      <c r="NXL15" s="64"/>
      <c r="NXQ15" s="218"/>
      <c r="NXR15" s="64"/>
      <c r="NXS15" s="64"/>
      <c r="NYB15" s="64"/>
      <c r="NYG15" s="218"/>
      <c r="NYH15" s="64"/>
      <c r="NYI15" s="64"/>
      <c r="NYR15" s="64"/>
      <c r="NYW15" s="218"/>
      <c r="NYX15" s="64"/>
      <c r="NYY15" s="64"/>
      <c r="NZH15" s="64"/>
      <c r="NZM15" s="218"/>
      <c r="NZN15" s="64"/>
      <c r="NZO15" s="64"/>
      <c r="NZX15" s="64"/>
      <c r="OAC15" s="218"/>
      <c r="OAD15" s="64"/>
      <c r="OAE15" s="64"/>
      <c r="OAN15" s="64"/>
      <c r="OAS15" s="218"/>
      <c r="OAT15" s="64"/>
      <c r="OAU15" s="64"/>
      <c r="OBD15" s="64"/>
      <c r="OBI15" s="218"/>
      <c r="OBJ15" s="64"/>
      <c r="OBK15" s="64"/>
      <c r="OBT15" s="64"/>
      <c r="OBY15" s="218"/>
      <c r="OBZ15" s="64"/>
      <c r="OCA15" s="64"/>
      <c r="OCJ15" s="64"/>
      <c r="OCO15" s="218"/>
      <c r="OCP15" s="64"/>
      <c r="OCQ15" s="64"/>
      <c r="OCZ15" s="64"/>
      <c r="ODE15" s="218"/>
      <c r="ODF15" s="64"/>
      <c r="ODG15" s="64"/>
      <c r="ODP15" s="64"/>
      <c r="ODU15" s="218"/>
      <c r="ODV15" s="64"/>
      <c r="ODW15" s="64"/>
      <c r="OEF15" s="64"/>
      <c r="OEK15" s="218"/>
      <c r="OEL15" s="64"/>
      <c r="OEM15" s="64"/>
      <c r="OEV15" s="64"/>
      <c r="OFA15" s="218"/>
      <c r="OFB15" s="64"/>
      <c r="OFC15" s="64"/>
      <c r="OFL15" s="64"/>
      <c r="OFQ15" s="218"/>
      <c r="OFR15" s="64"/>
      <c r="OFS15" s="64"/>
      <c r="OGB15" s="64"/>
      <c r="OGG15" s="218"/>
      <c r="OGH15" s="64"/>
      <c r="OGI15" s="64"/>
      <c r="OGR15" s="64"/>
      <c r="OGW15" s="218"/>
      <c r="OGX15" s="64"/>
      <c r="OGY15" s="64"/>
      <c r="OHH15" s="64"/>
      <c r="OHM15" s="218"/>
      <c r="OHN15" s="64"/>
      <c r="OHO15" s="64"/>
      <c r="OHX15" s="64"/>
      <c r="OIC15" s="218"/>
      <c r="OID15" s="64"/>
      <c r="OIE15" s="64"/>
      <c r="OIN15" s="64"/>
      <c r="OIS15" s="218"/>
      <c r="OIT15" s="64"/>
      <c r="OIU15" s="64"/>
      <c r="OJD15" s="64"/>
      <c r="OJI15" s="218"/>
      <c r="OJJ15" s="64"/>
      <c r="OJK15" s="64"/>
      <c r="OJT15" s="64"/>
      <c r="OJY15" s="218"/>
      <c r="OJZ15" s="64"/>
      <c r="OKA15" s="64"/>
      <c r="OKJ15" s="64"/>
      <c r="OKO15" s="218"/>
      <c r="OKP15" s="64"/>
      <c r="OKQ15" s="64"/>
      <c r="OKZ15" s="64"/>
      <c r="OLE15" s="218"/>
      <c r="OLF15" s="64"/>
      <c r="OLG15" s="64"/>
      <c r="OLP15" s="64"/>
      <c r="OLU15" s="218"/>
      <c r="OLV15" s="64"/>
      <c r="OLW15" s="64"/>
      <c r="OMF15" s="64"/>
      <c r="OMK15" s="218"/>
      <c r="OML15" s="64"/>
      <c r="OMM15" s="64"/>
      <c r="OMV15" s="64"/>
      <c r="ONA15" s="218"/>
      <c r="ONB15" s="64"/>
      <c r="ONC15" s="64"/>
      <c r="ONL15" s="64"/>
      <c r="ONQ15" s="218"/>
      <c r="ONR15" s="64"/>
      <c r="ONS15" s="64"/>
      <c r="OOB15" s="64"/>
      <c r="OOG15" s="218"/>
      <c r="OOH15" s="64"/>
      <c r="OOI15" s="64"/>
      <c r="OOR15" s="64"/>
      <c r="OOW15" s="218"/>
      <c r="OOX15" s="64"/>
      <c r="OOY15" s="64"/>
      <c r="OPH15" s="64"/>
      <c r="OPM15" s="218"/>
      <c r="OPN15" s="64"/>
      <c r="OPO15" s="64"/>
      <c r="OPX15" s="64"/>
      <c r="OQC15" s="218"/>
      <c r="OQD15" s="64"/>
      <c r="OQE15" s="64"/>
      <c r="OQN15" s="64"/>
      <c r="OQS15" s="218"/>
      <c r="OQT15" s="64"/>
      <c r="OQU15" s="64"/>
      <c r="ORD15" s="64"/>
      <c r="ORI15" s="218"/>
      <c r="ORJ15" s="64"/>
      <c r="ORK15" s="64"/>
      <c r="ORT15" s="64"/>
      <c r="ORY15" s="218"/>
      <c r="ORZ15" s="64"/>
      <c r="OSA15" s="64"/>
      <c r="OSJ15" s="64"/>
      <c r="OSO15" s="218"/>
      <c r="OSP15" s="64"/>
      <c r="OSQ15" s="64"/>
      <c r="OSZ15" s="64"/>
      <c r="OTE15" s="218"/>
      <c r="OTF15" s="64"/>
      <c r="OTG15" s="64"/>
      <c r="OTP15" s="64"/>
      <c r="OTU15" s="218"/>
      <c r="OTV15" s="64"/>
      <c r="OTW15" s="64"/>
      <c r="OUF15" s="64"/>
      <c r="OUK15" s="218"/>
      <c r="OUL15" s="64"/>
      <c r="OUM15" s="64"/>
      <c r="OUV15" s="64"/>
      <c r="OVA15" s="218"/>
      <c r="OVB15" s="64"/>
      <c r="OVC15" s="64"/>
      <c r="OVL15" s="64"/>
      <c r="OVQ15" s="218"/>
      <c r="OVR15" s="64"/>
      <c r="OVS15" s="64"/>
      <c r="OWB15" s="64"/>
      <c r="OWG15" s="218"/>
      <c r="OWH15" s="64"/>
      <c r="OWI15" s="64"/>
      <c r="OWR15" s="64"/>
      <c r="OWW15" s="218"/>
      <c r="OWX15" s="64"/>
      <c r="OWY15" s="64"/>
      <c r="OXH15" s="64"/>
      <c r="OXM15" s="218"/>
      <c r="OXN15" s="64"/>
      <c r="OXO15" s="64"/>
      <c r="OXX15" s="64"/>
      <c r="OYC15" s="218"/>
      <c r="OYD15" s="64"/>
      <c r="OYE15" s="64"/>
      <c r="OYN15" s="64"/>
      <c r="OYS15" s="218"/>
      <c r="OYT15" s="64"/>
      <c r="OYU15" s="64"/>
      <c r="OZD15" s="64"/>
      <c r="OZI15" s="218"/>
      <c r="OZJ15" s="64"/>
      <c r="OZK15" s="64"/>
      <c r="OZT15" s="64"/>
      <c r="OZY15" s="218"/>
      <c r="OZZ15" s="64"/>
      <c r="PAA15" s="64"/>
      <c r="PAJ15" s="64"/>
      <c r="PAO15" s="218"/>
      <c r="PAP15" s="64"/>
      <c r="PAQ15" s="64"/>
      <c r="PAZ15" s="64"/>
      <c r="PBE15" s="218"/>
      <c r="PBF15" s="64"/>
      <c r="PBG15" s="64"/>
      <c r="PBP15" s="64"/>
      <c r="PBU15" s="218"/>
      <c r="PBV15" s="64"/>
      <c r="PBW15" s="64"/>
      <c r="PCF15" s="64"/>
      <c r="PCK15" s="218"/>
      <c r="PCL15" s="64"/>
      <c r="PCM15" s="64"/>
      <c r="PCV15" s="64"/>
      <c r="PDA15" s="218"/>
      <c r="PDB15" s="64"/>
      <c r="PDC15" s="64"/>
      <c r="PDL15" s="64"/>
      <c r="PDQ15" s="218"/>
      <c r="PDR15" s="64"/>
      <c r="PDS15" s="64"/>
      <c r="PEB15" s="64"/>
      <c r="PEG15" s="218"/>
      <c r="PEH15" s="64"/>
      <c r="PEI15" s="64"/>
      <c r="PER15" s="64"/>
      <c r="PEW15" s="218"/>
      <c r="PEX15" s="64"/>
      <c r="PEY15" s="64"/>
      <c r="PFH15" s="64"/>
      <c r="PFM15" s="218"/>
      <c r="PFN15" s="64"/>
      <c r="PFO15" s="64"/>
      <c r="PFX15" s="64"/>
      <c r="PGC15" s="218"/>
      <c r="PGD15" s="64"/>
      <c r="PGE15" s="64"/>
      <c r="PGN15" s="64"/>
      <c r="PGS15" s="218"/>
      <c r="PGT15" s="64"/>
      <c r="PGU15" s="64"/>
      <c r="PHD15" s="64"/>
      <c r="PHI15" s="218"/>
      <c r="PHJ15" s="64"/>
      <c r="PHK15" s="64"/>
      <c r="PHT15" s="64"/>
      <c r="PHY15" s="218"/>
      <c r="PHZ15" s="64"/>
      <c r="PIA15" s="64"/>
      <c r="PIJ15" s="64"/>
      <c r="PIO15" s="218"/>
      <c r="PIP15" s="64"/>
      <c r="PIQ15" s="64"/>
      <c r="PIZ15" s="64"/>
      <c r="PJE15" s="218"/>
      <c r="PJF15" s="64"/>
      <c r="PJG15" s="64"/>
      <c r="PJP15" s="64"/>
      <c r="PJU15" s="218"/>
      <c r="PJV15" s="64"/>
      <c r="PJW15" s="64"/>
      <c r="PKF15" s="64"/>
      <c r="PKK15" s="218"/>
      <c r="PKL15" s="64"/>
      <c r="PKM15" s="64"/>
      <c r="PKV15" s="64"/>
      <c r="PLA15" s="218"/>
      <c r="PLB15" s="64"/>
      <c r="PLC15" s="64"/>
      <c r="PLL15" s="64"/>
      <c r="PLQ15" s="218"/>
      <c r="PLR15" s="64"/>
      <c r="PLS15" s="64"/>
      <c r="PMB15" s="64"/>
      <c r="PMG15" s="218"/>
      <c r="PMH15" s="64"/>
      <c r="PMI15" s="64"/>
      <c r="PMR15" s="64"/>
      <c r="PMW15" s="218"/>
      <c r="PMX15" s="64"/>
      <c r="PMY15" s="64"/>
      <c r="PNH15" s="64"/>
      <c r="PNM15" s="218"/>
      <c r="PNN15" s="64"/>
      <c r="PNO15" s="64"/>
      <c r="PNX15" s="64"/>
      <c r="POC15" s="218"/>
      <c r="POD15" s="64"/>
      <c r="POE15" s="64"/>
      <c r="PON15" s="64"/>
      <c r="POS15" s="218"/>
      <c r="POT15" s="64"/>
      <c r="POU15" s="64"/>
      <c r="PPD15" s="64"/>
      <c r="PPI15" s="218"/>
      <c r="PPJ15" s="64"/>
      <c r="PPK15" s="64"/>
      <c r="PPT15" s="64"/>
      <c r="PPY15" s="218"/>
      <c r="PPZ15" s="64"/>
      <c r="PQA15" s="64"/>
      <c r="PQJ15" s="64"/>
      <c r="PQO15" s="218"/>
      <c r="PQP15" s="64"/>
      <c r="PQQ15" s="64"/>
      <c r="PQZ15" s="64"/>
      <c r="PRE15" s="218"/>
      <c r="PRF15" s="64"/>
      <c r="PRG15" s="64"/>
      <c r="PRP15" s="64"/>
      <c r="PRU15" s="218"/>
      <c r="PRV15" s="64"/>
      <c r="PRW15" s="64"/>
      <c r="PSF15" s="64"/>
      <c r="PSK15" s="218"/>
      <c r="PSL15" s="64"/>
      <c r="PSM15" s="64"/>
      <c r="PSV15" s="64"/>
      <c r="PTA15" s="218"/>
      <c r="PTB15" s="64"/>
      <c r="PTC15" s="64"/>
      <c r="PTL15" s="64"/>
      <c r="PTQ15" s="218"/>
      <c r="PTR15" s="64"/>
      <c r="PTS15" s="64"/>
      <c r="PUB15" s="64"/>
      <c r="PUG15" s="218"/>
      <c r="PUH15" s="64"/>
      <c r="PUI15" s="64"/>
      <c r="PUR15" s="64"/>
      <c r="PUW15" s="218"/>
      <c r="PUX15" s="64"/>
      <c r="PUY15" s="64"/>
      <c r="PVH15" s="64"/>
      <c r="PVM15" s="218"/>
      <c r="PVN15" s="64"/>
      <c r="PVO15" s="64"/>
      <c r="PVX15" s="64"/>
      <c r="PWC15" s="218"/>
      <c r="PWD15" s="64"/>
      <c r="PWE15" s="64"/>
      <c r="PWN15" s="64"/>
      <c r="PWS15" s="218"/>
      <c r="PWT15" s="64"/>
      <c r="PWU15" s="64"/>
      <c r="PXD15" s="64"/>
      <c r="PXI15" s="218"/>
      <c r="PXJ15" s="64"/>
      <c r="PXK15" s="64"/>
      <c r="PXT15" s="64"/>
      <c r="PXY15" s="218"/>
      <c r="PXZ15" s="64"/>
      <c r="PYA15" s="64"/>
      <c r="PYJ15" s="64"/>
      <c r="PYO15" s="218"/>
      <c r="PYP15" s="64"/>
      <c r="PYQ15" s="64"/>
      <c r="PYZ15" s="64"/>
      <c r="PZE15" s="218"/>
      <c r="PZF15" s="64"/>
      <c r="PZG15" s="64"/>
      <c r="PZP15" s="64"/>
      <c r="PZU15" s="218"/>
      <c r="PZV15" s="64"/>
      <c r="PZW15" s="64"/>
      <c r="QAF15" s="64"/>
      <c r="QAK15" s="218"/>
      <c r="QAL15" s="64"/>
      <c r="QAM15" s="64"/>
      <c r="QAV15" s="64"/>
      <c r="QBA15" s="218"/>
      <c r="QBB15" s="64"/>
      <c r="QBC15" s="64"/>
      <c r="QBL15" s="64"/>
      <c r="QBQ15" s="218"/>
      <c r="QBR15" s="64"/>
      <c r="QBS15" s="64"/>
      <c r="QCB15" s="64"/>
      <c r="QCG15" s="218"/>
      <c r="QCH15" s="64"/>
      <c r="QCI15" s="64"/>
      <c r="QCR15" s="64"/>
      <c r="QCW15" s="218"/>
      <c r="QCX15" s="64"/>
      <c r="QCY15" s="64"/>
      <c r="QDH15" s="64"/>
      <c r="QDM15" s="218"/>
      <c r="QDN15" s="64"/>
      <c r="QDO15" s="64"/>
      <c r="QDX15" s="64"/>
      <c r="QEC15" s="218"/>
      <c r="QED15" s="64"/>
      <c r="QEE15" s="64"/>
      <c r="QEN15" s="64"/>
      <c r="QES15" s="218"/>
      <c r="QET15" s="64"/>
      <c r="QEU15" s="64"/>
      <c r="QFD15" s="64"/>
      <c r="QFI15" s="218"/>
      <c r="QFJ15" s="64"/>
      <c r="QFK15" s="64"/>
      <c r="QFT15" s="64"/>
      <c r="QFY15" s="218"/>
      <c r="QFZ15" s="64"/>
      <c r="QGA15" s="64"/>
      <c r="QGJ15" s="64"/>
      <c r="QGO15" s="218"/>
      <c r="QGP15" s="64"/>
      <c r="QGQ15" s="64"/>
      <c r="QGZ15" s="64"/>
      <c r="QHE15" s="218"/>
      <c r="QHF15" s="64"/>
      <c r="QHG15" s="64"/>
      <c r="QHP15" s="64"/>
      <c r="QHU15" s="218"/>
      <c r="QHV15" s="64"/>
      <c r="QHW15" s="64"/>
      <c r="QIF15" s="64"/>
      <c r="QIK15" s="218"/>
      <c r="QIL15" s="64"/>
      <c r="QIM15" s="64"/>
      <c r="QIV15" s="64"/>
      <c r="QJA15" s="218"/>
      <c r="QJB15" s="64"/>
      <c r="QJC15" s="64"/>
      <c r="QJL15" s="64"/>
      <c r="QJQ15" s="218"/>
      <c r="QJR15" s="64"/>
      <c r="QJS15" s="64"/>
      <c r="QKB15" s="64"/>
      <c r="QKG15" s="218"/>
      <c r="QKH15" s="64"/>
      <c r="QKI15" s="64"/>
      <c r="QKR15" s="64"/>
      <c r="QKW15" s="218"/>
      <c r="QKX15" s="64"/>
      <c r="QKY15" s="64"/>
      <c r="QLH15" s="64"/>
      <c r="QLM15" s="218"/>
      <c r="QLN15" s="64"/>
      <c r="QLO15" s="64"/>
      <c r="QLX15" s="64"/>
      <c r="QMC15" s="218"/>
      <c r="QMD15" s="64"/>
      <c r="QME15" s="64"/>
      <c r="QMN15" s="64"/>
      <c r="QMS15" s="218"/>
      <c r="QMT15" s="64"/>
      <c r="QMU15" s="64"/>
      <c r="QND15" s="64"/>
      <c r="QNI15" s="218"/>
      <c r="QNJ15" s="64"/>
      <c r="QNK15" s="64"/>
      <c r="QNT15" s="64"/>
      <c r="QNY15" s="218"/>
      <c r="QNZ15" s="64"/>
      <c r="QOA15" s="64"/>
      <c r="QOJ15" s="64"/>
      <c r="QOO15" s="218"/>
      <c r="QOP15" s="64"/>
      <c r="QOQ15" s="64"/>
      <c r="QOZ15" s="64"/>
      <c r="QPE15" s="218"/>
      <c r="QPF15" s="64"/>
      <c r="QPG15" s="64"/>
      <c r="QPP15" s="64"/>
      <c r="QPU15" s="218"/>
      <c r="QPV15" s="64"/>
      <c r="QPW15" s="64"/>
      <c r="QQF15" s="64"/>
      <c r="QQK15" s="218"/>
      <c r="QQL15" s="64"/>
      <c r="QQM15" s="64"/>
      <c r="QQV15" s="64"/>
      <c r="QRA15" s="218"/>
      <c r="QRB15" s="64"/>
      <c r="QRC15" s="64"/>
      <c r="QRL15" s="64"/>
      <c r="QRQ15" s="218"/>
      <c r="QRR15" s="64"/>
      <c r="QRS15" s="64"/>
      <c r="QSB15" s="64"/>
      <c r="QSG15" s="218"/>
      <c r="QSH15" s="64"/>
      <c r="QSI15" s="64"/>
      <c r="QSR15" s="64"/>
      <c r="QSW15" s="218"/>
      <c r="QSX15" s="64"/>
      <c r="QSY15" s="64"/>
      <c r="QTH15" s="64"/>
      <c r="QTM15" s="218"/>
      <c r="QTN15" s="64"/>
      <c r="QTO15" s="64"/>
      <c r="QTX15" s="64"/>
      <c r="QUC15" s="218"/>
      <c r="QUD15" s="64"/>
      <c r="QUE15" s="64"/>
      <c r="QUN15" s="64"/>
      <c r="QUS15" s="218"/>
      <c r="QUT15" s="64"/>
      <c r="QUU15" s="64"/>
      <c r="QVD15" s="64"/>
      <c r="QVI15" s="218"/>
      <c r="QVJ15" s="64"/>
      <c r="QVK15" s="64"/>
      <c r="QVT15" s="64"/>
      <c r="QVY15" s="218"/>
      <c r="QVZ15" s="64"/>
      <c r="QWA15" s="64"/>
      <c r="QWJ15" s="64"/>
      <c r="QWO15" s="218"/>
      <c r="QWP15" s="64"/>
      <c r="QWQ15" s="64"/>
      <c r="QWZ15" s="64"/>
      <c r="QXE15" s="218"/>
      <c r="QXF15" s="64"/>
      <c r="QXG15" s="64"/>
      <c r="QXP15" s="64"/>
      <c r="QXU15" s="218"/>
      <c r="QXV15" s="64"/>
      <c r="QXW15" s="64"/>
      <c r="QYF15" s="64"/>
      <c r="QYK15" s="218"/>
      <c r="QYL15" s="64"/>
      <c r="QYM15" s="64"/>
      <c r="QYV15" s="64"/>
      <c r="QZA15" s="218"/>
      <c r="QZB15" s="64"/>
      <c r="QZC15" s="64"/>
      <c r="QZL15" s="64"/>
      <c r="QZQ15" s="218"/>
      <c r="QZR15" s="64"/>
      <c r="QZS15" s="64"/>
      <c r="RAB15" s="64"/>
      <c r="RAG15" s="218"/>
      <c r="RAH15" s="64"/>
      <c r="RAI15" s="64"/>
      <c r="RAR15" s="64"/>
      <c r="RAW15" s="218"/>
      <c r="RAX15" s="64"/>
      <c r="RAY15" s="64"/>
      <c r="RBH15" s="64"/>
      <c r="RBM15" s="218"/>
      <c r="RBN15" s="64"/>
      <c r="RBO15" s="64"/>
      <c r="RBX15" s="64"/>
      <c r="RCC15" s="218"/>
      <c r="RCD15" s="64"/>
      <c r="RCE15" s="64"/>
      <c r="RCN15" s="64"/>
      <c r="RCS15" s="218"/>
      <c r="RCT15" s="64"/>
      <c r="RCU15" s="64"/>
      <c r="RDD15" s="64"/>
      <c r="RDI15" s="218"/>
      <c r="RDJ15" s="64"/>
      <c r="RDK15" s="64"/>
      <c r="RDT15" s="64"/>
      <c r="RDY15" s="218"/>
      <c r="RDZ15" s="64"/>
      <c r="REA15" s="64"/>
      <c r="REJ15" s="64"/>
      <c r="REO15" s="218"/>
      <c r="REP15" s="64"/>
      <c r="REQ15" s="64"/>
      <c r="REZ15" s="64"/>
      <c r="RFE15" s="218"/>
      <c r="RFF15" s="64"/>
      <c r="RFG15" s="64"/>
      <c r="RFP15" s="64"/>
      <c r="RFU15" s="218"/>
      <c r="RFV15" s="64"/>
      <c r="RFW15" s="64"/>
      <c r="RGF15" s="64"/>
      <c r="RGK15" s="218"/>
      <c r="RGL15" s="64"/>
      <c r="RGM15" s="64"/>
      <c r="RGV15" s="64"/>
      <c r="RHA15" s="218"/>
      <c r="RHB15" s="64"/>
      <c r="RHC15" s="64"/>
      <c r="RHL15" s="64"/>
      <c r="RHQ15" s="218"/>
      <c r="RHR15" s="64"/>
      <c r="RHS15" s="64"/>
      <c r="RIB15" s="64"/>
      <c r="RIG15" s="218"/>
      <c r="RIH15" s="64"/>
      <c r="RII15" s="64"/>
      <c r="RIR15" s="64"/>
      <c r="RIW15" s="218"/>
      <c r="RIX15" s="64"/>
      <c r="RIY15" s="64"/>
      <c r="RJH15" s="64"/>
      <c r="RJM15" s="218"/>
      <c r="RJN15" s="64"/>
      <c r="RJO15" s="64"/>
      <c r="RJX15" s="64"/>
      <c r="RKC15" s="218"/>
      <c r="RKD15" s="64"/>
      <c r="RKE15" s="64"/>
      <c r="RKN15" s="64"/>
      <c r="RKS15" s="218"/>
      <c r="RKT15" s="64"/>
      <c r="RKU15" s="64"/>
      <c r="RLD15" s="64"/>
      <c r="RLI15" s="218"/>
      <c r="RLJ15" s="64"/>
      <c r="RLK15" s="64"/>
      <c r="RLT15" s="64"/>
      <c r="RLY15" s="218"/>
      <c r="RLZ15" s="64"/>
      <c r="RMA15" s="64"/>
      <c r="RMJ15" s="64"/>
      <c r="RMO15" s="218"/>
      <c r="RMP15" s="64"/>
      <c r="RMQ15" s="64"/>
      <c r="RMZ15" s="64"/>
      <c r="RNE15" s="218"/>
      <c r="RNF15" s="64"/>
      <c r="RNG15" s="64"/>
      <c r="RNP15" s="64"/>
      <c r="RNU15" s="218"/>
      <c r="RNV15" s="64"/>
      <c r="RNW15" s="64"/>
      <c r="ROF15" s="64"/>
      <c r="ROK15" s="218"/>
      <c r="ROL15" s="64"/>
      <c r="ROM15" s="64"/>
      <c r="ROV15" s="64"/>
      <c r="RPA15" s="218"/>
      <c r="RPB15" s="64"/>
      <c r="RPC15" s="64"/>
      <c r="RPL15" s="64"/>
      <c r="RPQ15" s="218"/>
      <c r="RPR15" s="64"/>
      <c r="RPS15" s="64"/>
      <c r="RQB15" s="64"/>
      <c r="RQG15" s="218"/>
      <c r="RQH15" s="64"/>
      <c r="RQI15" s="64"/>
      <c r="RQR15" s="64"/>
      <c r="RQW15" s="218"/>
      <c r="RQX15" s="64"/>
      <c r="RQY15" s="64"/>
      <c r="RRH15" s="64"/>
      <c r="RRM15" s="218"/>
      <c r="RRN15" s="64"/>
      <c r="RRO15" s="64"/>
      <c r="RRX15" s="64"/>
      <c r="RSC15" s="218"/>
      <c r="RSD15" s="64"/>
      <c r="RSE15" s="64"/>
      <c r="RSN15" s="64"/>
      <c r="RSS15" s="218"/>
      <c r="RST15" s="64"/>
      <c r="RSU15" s="64"/>
      <c r="RTD15" s="64"/>
      <c r="RTI15" s="218"/>
      <c r="RTJ15" s="64"/>
      <c r="RTK15" s="64"/>
      <c r="RTT15" s="64"/>
      <c r="RTY15" s="218"/>
      <c r="RTZ15" s="64"/>
      <c r="RUA15" s="64"/>
      <c r="RUJ15" s="64"/>
      <c r="RUO15" s="218"/>
      <c r="RUP15" s="64"/>
      <c r="RUQ15" s="64"/>
      <c r="RUZ15" s="64"/>
      <c r="RVE15" s="218"/>
      <c r="RVF15" s="64"/>
      <c r="RVG15" s="64"/>
      <c r="RVP15" s="64"/>
      <c r="RVU15" s="218"/>
      <c r="RVV15" s="64"/>
      <c r="RVW15" s="64"/>
      <c r="RWF15" s="64"/>
      <c r="RWK15" s="218"/>
      <c r="RWL15" s="64"/>
      <c r="RWM15" s="64"/>
      <c r="RWV15" s="64"/>
      <c r="RXA15" s="218"/>
      <c r="RXB15" s="64"/>
      <c r="RXC15" s="64"/>
      <c r="RXL15" s="64"/>
      <c r="RXQ15" s="218"/>
      <c r="RXR15" s="64"/>
      <c r="RXS15" s="64"/>
      <c r="RYB15" s="64"/>
      <c r="RYG15" s="218"/>
      <c r="RYH15" s="64"/>
      <c r="RYI15" s="64"/>
      <c r="RYR15" s="64"/>
      <c r="RYW15" s="218"/>
      <c r="RYX15" s="64"/>
      <c r="RYY15" s="64"/>
      <c r="RZH15" s="64"/>
      <c r="RZM15" s="218"/>
      <c r="RZN15" s="64"/>
      <c r="RZO15" s="64"/>
      <c r="RZX15" s="64"/>
      <c r="SAC15" s="218"/>
      <c r="SAD15" s="64"/>
      <c r="SAE15" s="64"/>
      <c r="SAN15" s="64"/>
      <c r="SAS15" s="218"/>
      <c r="SAT15" s="64"/>
      <c r="SAU15" s="64"/>
      <c r="SBD15" s="64"/>
      <c r="SBI15" s="218"/>
      <c r="SBJ15" s="64"/>
      <c r="SBK15" s="64"/>
      <c r="SBT15" s="64"/>
      <c r="SBY15" s="218"/>
      <c r="SBZ15" s="64"/>
      <c r="SCA15" s="64"/>
      <c r="SCJ15" s="64"/>
      <c r="SCO15" s="218"/>
      <c r="SCP15" s="64"/>
      <c r="SCQ15" s="64"/>
      <c r="SCZ15" s="64"/>
      <c r="SDE15" s="218"/>
      <c r="SDF15" s="64"/>
      <c r="SDG15" s="64"/>
      <c r="SDP15" s="64"/>
      <c r="SDU15" s="218"/>
      <c r="SDV15" s="64"/>
      <c r="SDW15" s="64"/>
      <c r="SEF15" s="64"/>
      <c r="SEK15" s="218"/>
      <c r="SEL15" s="64"/>
      <c r="SEM15" s="64"/>
      <c r="SEV15" s="64"/>
      <c r="SFA15" s="218"/>
      <c r="SFB15" s="64"/>
      <c r="SFC15" s="64"/>
      <c r="SFL15" s="64"/>
      <c r="SFQ15" s="218"/>
      <c r="SFR15" s="64"/>
      <c r="SFS15" s="64"/>
      <c r="SGB15" s="64"/>
      <c r="SGG15" s="218"/>
      <c r="SGH15" s="64"/>
      <c r="SGI15" s="64"/>
      <c r="SGR15" s="64"/>
      <c r="SGW15" s="218"/>
      <c r="SGX15" s="64"/>
      <c r="SGY15" s="64"/>
      <c r="SHH15" s="64"/>
      <c r="SHM15" s="218"/>
      <c r="SHN15" s="64"/>
      <c r="SHO15" s="64"/>
      <c r="SHX15" s="64"/>
      <c r="SIC15" s="218"/>
      <c r="SID15" s="64"/>
      <c r="SIE15" s="64"/>
      <c r="SIN15" s="64"/>
      <c r="SIS15" s="218"/>
      <c r="SIT15" s="64"/>
      <c r="SIU15" s="64"/>
      <c r="SJD15" s="64"/>
      <c r="SJI15" s="218"/>
      <c r="SJJ15" s="64"/>
      <c r="SJK15" s="64"/>
      <c r="SJT15" s="64"/>
      <c r="SJY15" s="218"/>
      <c r="SJZ15" s="64"/>
      <c r="SKA15" s="64"/>
      <c r="SKJ15" s="64"/>
      <c r="SKO15" s="218"/>
      <c r="SKP15" s="64"/>
      <c r="SKQ15" s="64"/>
      <c r="SKZ15" s="64"/>
      <c r="SLE15" s="218"/>
      <c r="SLF15" s="64"/>
      <c r="SLG15" s="64"/>
      <c r="SLP15" s="64"/>
      <c r="SLU15" s="218"/>
      <c r="SLV15" s="64"/>
      <c r="SLW15" s="64"/>
      <c r="SMF15" s="64"/>
      <c r="SMK15" s="218"/>
      <c r="SML15" s="64"/>
      <c r="SMM15" s="64"/>
      <c r="SMV15" s="64"/>
      <c r="SNA15" s="218"/>
      <c r="SNB15" s="64"/>
      <c r="SNC15" s="64"/>
      <c r="SNL15" s="64"/>
      <c r="SNQ15" s="218"/>
      <c r="SNR15" s="64"/>
      <c r="SNS15" s="64"/>
      <c r="SOB15" s="64"/>
      <c r="SOG15" s="218"/>
      <c r="SOH15" s="64"/>
      <c r="SOI15" s="64"/>
      <c r="SOR15" s="64"/>
      <c r="SOW15" s="218"/>
      <c r="SOX15" s="64"/>
      <c r="SOY15" s="64"/>
      <c r="SPH15" s="64"/>
      <c r="SPM15" s="218"/>
      <c r="SPN15" s="64"/>
      <c r="SPO15" s="64"/>
      <c r="SPX15" s="64"/>
      <c r="SQC15" s="218"/>
      <c r="SQD15" s="64"/>
      <c r="SQE15" s="64"/>
      <c r="SQN15" s="64"/>
      <c r="SQS15" s="218"/>
      <c r="SQT15" s="64"/>
      <c r="SQU15" s="64"/>
      <c r="SRD15" s="64"/>
      <c r="SRI15" s="218"/>
      <c r="SRJ15" s="64"/>
      <c r="SRK15" s="64"/>
      <c r="SRT15" s="64"/>
      <c r="SRY15" s="218"/>
      <c r="SRZ15" s="64"/>
      <c r="SSA15" s="64"/>
      <c r="SSJ15" s="64"/>
      <c r="SSO15" s="218"/>
      <c r="SSP15" s="64"/>
      <c r="SSQ15" s="64"/>
      <c r="SSZ15" s="64"/>
      <c r="STE15" s="218"/>
      <c r="STF15" s="64"/>
      <c r="STG15" s="64"/>
      <c r="STP15" s="64"/>
      <c r="STU15" s="218"/>
      <c r="STV15" s="64"/>
      <c r="STW15" s="64"/>
      <c r="SUF15" s="64"/>
      <c r="SUK15" s="218"/>
      <c r="SUL15" s="64"/>
      <c r="SUM15" s="64"/>
      <c r="SUV15" s="64"/>
      <c r="SVA15" s="218"/>
      <c r="SVB15" s="64"/>
      <c r="SVC15" s="64"/>
      <c r="SVL15" s="64"/>
      <c r="SVQ15" s="218"/>
      <c r="SVR15" s="64"/>
      <c r="SVS15" s="64"/>
      <c r="SWB15" s="64"/>
      <c r="SWG15" s="218"/>
      <c r="SWH15" s="64"/>
      <c r="SWI15" s="64"/>
      <c r="SWR15" s="64"/>
      <c r="SWW15" s="218"/>
      <c r="SWX15" s="64"/>
      <c r="SWY15" s="64"/>
      <c r="SXH15" s="64"/>
      <c r="SXM15" s="218"/>
      <c r="SXN15" s="64"/>
      <c r="SXO15" s="64"/>
      <c r="SXX15" s="64"/>
      <c r="SYC15" s="218"/>
      <c r="SYD15" s="64"/>
      <c r="SYE15" s="64"/>
      <c r="SYN15" s="64"/>
      <c r="SYS15" s="218"/>
      <c r="SYT15" s="64"/>
      <c r="SYU15" s="64"/>
      <c r="SZD15" s="64"/>
      <c r="SZI15" s="218"/>
      <c r="SZJ15" s="64"/>
      <c r="SZK15" s="64"/>
      <c r="SZT15" s="64"/>
      <c r="SZY15" s="218"/>
      <c r="SZZ15" s="64"/>
      <c r="TAA15" s="64"/>
      <c r="TAJ15" s="64"/>
      <c r="TAO15" s="218"/>
      <c r="TAP15" s="64"/>
      <c r="TAQ15" s="64"/>
      <c r="TAZ15" s="64"/>
      <c r="TBE15" s="218"/>
      <c r="TBF15" s="64"/>
      <c r="TBG15" s="64"/>
      <c r="TBP15" s="64"/>
      <c r="TBU15" s="218"/>
      <c r="TBV15" s="64"/>
      <c r="TBW15" s="64"/>
      <c r="TCF15" s="64"/>
      <c r="TCK15" s="218"/>
      <c r="TCL15" s="64"/>
      <c r="TCM15" s="64"/>
      <c r="TCV15" s="64"/>
      <c r="TDA15" s="218"/>
      <c r="TDB15" s="64"/>
      <c r="TDC15" s="64"/>
      <c r="TDL15" s="64"/>
      <c r="TDQ15" s="218"/>
      <c r="TDR15" s="64"/>
      <c r="TDS15" s="64"/>
      <c r="TEB15" s="64"/>
      <c r="TEG15" s="218"/>
      <c r="TEH15" s="64"/>
      <c r="TEI15" s="64"/>
      <c r="TER15" s="64"/>
      <c r="TEW15" s="218"/>
      <c r="TEX15" s="64"/>
      <c r="TEY15" s="64"/>
      <c r="TFH15" s="64"/>
      <c r="TFM15" s="218"/>
      <c r="TFN15" s="64"/>
      <c r="TFO15" s="64"/>
      <c r="TFX15" s="64"/>
      <c r="TGC15" s="218"/>
      <c r="TGD15" s="64"/>
      <c r="TGE15" s="64"/>
      <c r="TGN15" s="64"/>
      <c r="TGS15" s="218"/>
      <c r="TGT15" s="64"/>
      <c r="TGU15" s="64"/>
      <c r="THD15" s="64"/>
      <c r="THI15" s="218"/>
      <c r="THJ15" s="64"/>
      <c r="THK15" s="64"/>
      <c r="THT15" s="64"/>
      <c r="THY15" s="218"/>
      <c r="THZ15" s="64"/>
      <c r="TIA15" s="64"/>
      <c r="TIJ15" s="64"/>
      <c r="TIO15" s="218"/>
      <c r="TIP15" s="64"/>
      <c r="TIQ15" s="64"/>
      <c r="TIZ15" s="64"/>
      <c r="TJE15" s="218"/>
      <c r="TJF15" s="64"/>
      <c r="TJG15" s="64"/>
      <c r="TJP15" s="64"/>
      <c r="TJU15" s="218"/>
      <c r="TJV15" s="64"/>
      <c r="TJW15" s="64"/>
      <c r="TKF15" s="64"/>
      <c r="TKK15" s="218"/>
      <c r="TKL15" s="64"/>
      <c r="TKM15" s="64"/>
      <c r="TKV15" s="64"/>
      <c r="TLA15" s="218"/>
      <c r="TLB15" s="64"/>
      <c r="TLC15" s="64"/>
      <c r="TLL15" s="64"/>
      <c r="TLQ15" s="218"/>
      <c r="TLR15" s="64"/>
      <c r="TLS15" s="64"/>
      <c r="TMB15" s="64"/>
      <c r="TMG15" s="218"/>
      <c r="TMH15" s="64"/>
      <c r="TMI15" s="64"/>
      <c r="TMR15" s="64"/>
      <c r="TMW15" s="218"/>
      <c r="TMX15" s="64"/>
      <c r="TMY15" s="64"/>
      <c r="TNH15" s="64"/>
      <c r="TNM15" s="218"/>
      <c r="TNN15" s="64"/>
      <c r="TNO15" s="64"/>
      <c r="TNX15" s="64"/>
      <c r="TOC15" s="218"/>
      <c r="TOD15" s="64"/>
      <c r="TOE15" s="64"/>
      <c r="TON15" s="64"/>
      <c r="TOS15" s="218"/>
      <c r="TOT15" s="64"/>
      <c r="TOU15" s="64"/>
      <c r="TPD15" s="64"/>
      <c r="TPI15" s="218"/>
      <c r="TPJ15" s="64"/>
      <c r="TPK15" s="64"/>
      <c r="TPT15" s="64"/>
      <c r="TPY15" s="218"/>
      <c r="TPZ15" s="64"/>
      <c r="TQA15" s="64"/>
      <c r="TQJ15" s="64"/>
      <c r="TQO15" s="218"/>
      <c r="TQP15" s="64"/>
      <c r="TQQ15" s="64"/>
      <c r="TQZ15" s="64"/>
      <c r="TRE15" s="218"/>
      <c r="TRF15" s="64"/>
      <c r="TRG15" s="64"/>
      <c r="TRP15" s="64"/>
      <c r="TRU15" s="218"/>
      <c r="TRV15" s="64"/>
      <c r="TRW15" s="64"/>
      <c r="TSF15" s="64"/>
      <c r="TSK15" s="218"/>
      <c r="TSL15" s="64"/>
      <c r="TSM15" s="64"/>
      <c r="TSV15" s="64"/>
      <c r="TTA15" s="218"/>
      <c r="TTB15" s="64"/>
      <c r="TTC15" s="64"/>
      <c r="TTL15" s="64"/>
      <c r="TTQ15" s="218"/>
      <c r="TTR15" s="64"/>
      <c r="TTS15" s="64"/>
      <c r="TUB15" s="64"/>
      <c r="TUG15" s="218"/>
      <c r="TUH15" s="64"/>
      <c r="TUI15" s="64"/>
      <c r="TUR15" s="64"/>
      <c r="TUW15" s="218"/>
      <c r="TUX15" s="64"/>
      <c r="TUY15" s="64"/>
      <c r="TVH15" s="64"/>
      <c r="TVM15" s="218"/>
      <c r="TVN15" s="64"/>
      <c r="TVO15" s="64"/>
      <c r="TVX15" s="64"/>
      <c r="TWC15" s="218"/>
      <c r="TWD15" s="64"/>
      <c r="TWE15" s="64"/>
      <c r="TWN15" s="64"/>
      <c r="TWS15" s="218"/>
      <c r="TWT15" s="64"/>
      <c r="TWU15" s="64"/>
      <c r="TXD15" s="64"/>
      <c r="TXI15" s="218"/>
      <c r="TXJ15" s="64"/>
      <c r="TXK15" s="64"/>
      <c r="TXT15" s="64"/>
      <c r="TXY15" s="218"/>
      <c r="TXZ15" s="64"/>
      <c r="TYA15" s="64"/>
      <c r="TYJ15" s="64"/>
      <c r="TYO15" s="218"/>
      <c r="TYP15" s="64"/>
      <c r="TYQ15" s="64"/>
      <c r="TYZ15" s="64"/>
      <c r="TZE15" s="218"/>
      <c r="TZF15" s="64"/>
      <c r="TZG15" s="64"/>
      <c r="TZP15" s="64"/>
      <c r="TZU15" s="218"/>
      <c r="TZV15" s="64"/>
      <c r="TZW15" s="64"/>
      <c r="UAF15" s="64"/>
      <c r="UAK15" s="218"/>
      <c r="UAL15" s="64"/>
      <c r="UAM15" s="64"/>
      <c r="UAV15" s="64"/>
      <c r="UBA15" s="218"/>
      <c r="UBB15" s="64"/>
      <c r="UBC15" s="64"/>
      <c r="UBL15" s="64"/>
      <c r="UBQ15" s="218"/>
      <c r="UBR15" s="64"/>
      <c r="UBS15" s="64"/>
      <c r="UCB15" s="64"/>
      <c r="UCG15" s="218"/>
      <c r="UCH15" s="64"/>
      <c r="UCI15" s="64"/>
      <c r="UCR15" s="64"/>
      <c r="UCW15" s="218"/>
      <c r="UCX15" s="64"/>
      <c r="UCY15" s="64"/>
      <c r="UDH15" s="64"/>
      <c r="UDM15" s="218"/>
      <c r="UDN15" s="64"/>
      <c r="UDO15" s="64"/>
      <c r="UDX15" s="64"/>
      <c r="UEC15" s="218"/>
      <c r="UED15" s="64"/>
      <c r="UEE15" s="64"/>
      <c r="UEN15" s="64"/>
      <c r="UES15" s="218"/>
      <c r="UET15" s="64"/>
      <c r="UEU15" s="64"/>
      <c r="UFD15" s="64"/>
      <c r="UFI15" s="218"/>
      <c r="UFJ15" s="64"/>
      <c r="UFK15" s="64"/>
      <c r="UFT15" s="64"/>
      <c r="UFY15" s="218"/>
      <c r="UFZ15" s="64"/>
      <c r="UGA15" s="64"/>
      <c r="UGJ15" s="64"/>
      <c r="UGO15" s="218"/>
      <c r="UGP15" s="64"/>
      <c r="UGQ15" s="64"/>
      <c r="UGZ15" s="64"/>
      <c r="UHE15" s="218"/>
      <c r="UHF15" s="64"/>
      <c r="UHG15" s="64"/>
      <c r="UHP15" s="64"/>
      <c r="UHU15" s="218"/>
      <c r="UHV15" s="64"/>
      <c r="UHW15" s="64"/>
      <c r="UIF15" s="64"/>
      <c r="UIK15" s="218"/>
      <c r="UIL15" s="64"/>
      <c r="UIM15" s="64"/>
      <c r="UIV15" s="64"/>
      <c r="UJA15" s="218"/>
      <c r="UJB15" s="64"/>
      <c r="UJC15" s="64"/>
      <c r="UJL15" s="64"/>
      <c r="UJQ15" s="218"/>
      <c r="UJR15" s="64"/>
      <c r="UJS15" s="64"/>
      <c r="UKB15" s="64"/>
      <c r="UKG15" s="218"/>
      <c r="UKH15" s="64"/>
      <c r="UKI15" s="64"/>
      <c r="UKR15" s="64"/>
      <c r="UKW15" s="218"/>
      <c r="UKX15" s="64"/>
      <c r="UKY15" s="64"/>
      <c r="ULH15" s="64"/>
      <c r="ULM15" s="218"/>
      <c r="ULN15" s="64"/>
      <c r="ULO15" s="64"/>
      <c r="ULX15" s="64"/>
      <c r="UMC15" s="218"/>
      <c r="UMD15" s="64"/>
      <c r="UME15" s="64"/>
      <c r="UMN15" s="64"/>
      <c r="UMS15" s="218"/>
      <c r="UMT15" s="64"/>
      <c r="UMU15" s="64"/>
      <c r="UND15" s="64"/>
      <c r="UNI15" s="218"/>
      <c r="UNJ15" s="64"/>
      <c r="UNK15" s="64"/>
      <c r="UNT15" s="64"/>
      <c r="UNY15" s="218"/>
      <c r="UNZ15" s="64"/>
      <c r="UOA15" s="64"/>
      <c r="UOJ15" s="64"/>
      <c r="UOO15" s="218"/>
      <c r="UOP15" s="64"/>
      <c r="UOQ15" s="64"/>
      <c r="UOZ15" s="64"/>
      <c r="UPE15" s="218"/>
      <c r="UPF15" s="64"/>
      <c r="UPG15" s="64"/>
      <c r="UPP15" s="64"/>
      <c r="UPU15" s="218"/>
      <c r="UPV15" s="64"/>
      <c r="UPW15" s="64"/>
      <c r="UQF15" s="64"/>
      <c r="UQK15" s="218"/>
      <c r="UQL15" s="64"/>
      <c r="UQM15" s="64"/>
      <c r="UQV15" s="64"/>
      <c r="URA15" s="218"/>
      <c r="URB15" s="64"/>
      <c r="URC15" s="64"/>
      <c r="URL15" s="64"/>
      <c r="URQ15" s="218"/>
      <c r="URR15" s="64"/>
      <c r="URS15" s="64"/>
      <c r="USB15" s="64"/>
      <c r="USG15" s="218"/>
      <c r="USH15" s="64"/>
      <c r="USI15" s="64"/>
      <c r="USR15" s="64"/>
      <c r="USW15" s="218"/>
      <c r="USX15" s="64"/>
      <c r="USY15" s="64"/>
      <c r="UTH15" s="64"/>
      <c r="UTM15" s="218"/>
      <c r="UTN15" s="64"/>
      <c r="UTO15" s="64"/>
      <c r="UTX15" s="64"/>
      <c r="UUC15" s="218"/>
      <c r="UUD15" s="64"/>
      <c r="UUE15" s="64"/>
      <c r="UUN15" s="64"/>
      <c r="UUS15" s="218"/>
      <c r="UUT15" s="64"/>
      <c r="UUU15" s="64"/>
      <c r="UVD15" s="64"/>
      <c r="UVI15" s="218"/>
      <c r="UVJ15" s="64"/>
      <c r="UVK15" s="64"/>
      <c r="UVT15" s="64"/>
      <c r="UVY15" s="218"/>
      <c r="UVZ15" s="64"/>
      <c r="UWA15" s="64"/>
      <c r="UWJ15" s="64"/>
      <c r="UWO15" s="218"/>
      <c r="UWP15" s="64"/>
      <c r="UWQ15" s="64"/>
      <c r="UWZ15" s="64"/>
      <c r="UXE15" s="218"/>
      <c r="UXF15" s="64"/>
      <c r="UXG15" s="64"/>
      <c r="UXP15" s="64"/>
      <c r="UXU15" s="218"/>
      <c r="UXV15" s="64"/>
      <c r="UXW15" s="64"/>
      <c r="UYF15" s="64"/>
      <c r="UYK15" s="218"/>
      <c r="UYL15" s="64"/>
      <c r="UYM15" s="64"/>
      <c r="UYV15" s="64"/>
      <c r="UZA15" s="218"/>
      <c r="UZB15" s="64"/>
      <c r="UZC15" s="64"/>
      <c r="UZL15" s="64"/>
      <c r="UZQ15" s="218"/>
      <c r="UZR15" s="64"/>
      <c r="UZS15" s="64"/>
      <c r="VAB15" s="64"/>
      <c r="VAG15" s="218"/>
      <c r="VAH15" s="64"/>
      <c r="VAI15" s="64"/>
      <c r="VAR15" s="64"/>
      <c r="VAW15" s="218"/>
      <c r="VAX15" s="64"/>
      <c r="VAY15" s="64"/>
      <c r="VBH15" s="64"/>
      <c r="VBM15" s="218"/>
      <c r="VBN15" s="64"/>
      <c r="VBO15" s="64"/>
      <c r="VBX15" s="64"/>
      <c r="VCC15" s="218"/>
      <c r="VCD15" s="64"/>
      <c r="VCE15" s="64"/>
      <c r="VCN15" s="64"/>
      <c r="VCS15" s="218"/>
      <c r="VCT15" s="64"/>
      <c r="VCU15" s="64"/>
      <c r="VDD15" s="64"/>
      <c r="VDI15" s="218"/>
      <c r="VDJ15" s="64"/>
      <c r="VDK15" s="64"/>
      <c r="VDT15" s="64"/>
      <c r="VDY15" s="218"/>
      <c r="VDZ15" s="64"/>
      <c r="VEA15" s="64"/>
      <c r="VEJ15" s="64"/>
      <c r="VEO15" s="218"/>
      <c r="VEP15" s="64"/>
      <c r="VEQ15" s="64"/>
      <c r="VEZ15" s="64"/>
      <c r="VFE15" s="218"/>
      <c r="VFF15" s="64"/>
      <c r="VFG15" s="64"/>
      <c r="VFP15" s="64"/>
      <c r="VFU15" s="218"/>
      <c r="VFV15" s="64"/>
      <c r="VFW15" s="64"/>
      <c r="VGF15" s="64"/>
      <c r="VGK15" s="218"/>
      <c r="VGL15" s="64"/>
      <c r="VGM15" s="64"/>
      <c r="VGV15" s="64"/>
      <c r="VHA15" s="218"/>
      <c r="VHB15" s="64"/>
      <c r="VHC15" s="64"/>
      <c r="VHL15" s="64"/>
      <c r="VHQ15" s="218"/>
      <c r="VHR15" s="64"/>
      <c r="VHS15" s="64"/>
      <c r="VIB15" s="64"/>
      <c r="VIG15" s="218"/>
      <c r="VIH15" s="64"/>
      <c r="VII15" s="64"/>
      <c r="VIR15" s="64"/>
      <c r="VIW15" s="218"/>
      <c r="VIX15" s="64"/>
      <c r="VIY15" s="64"/>
      <c r="VJH15" s="64"/>
      <c r="VJM15" s="218"/>
      <c r="VJN15" s="64"/>
      <c r="VJO15" s="64"/>
      <c r="VJX15" s="64"/>
      <c r="VKC15" s="218"/>
      <c r="VKD15" s="64"/>
      <c r="VKE15" s="64"/>
      <c r="VKN15" s="64"/>
      <c r="VKS15" s="218"/>
      <c r="VKT15" s="64"/>
      <c r="VKU15" s="64"/>
      <c r="VLD15" s="64"/>
      <c r="VLI15" s="218"/>
      <c r="VLJ15" s="64"/>
      <c r="VLK15" s="64"/>
      <c r="VLT15" s="64"/>
      <c r="VLY15" s="218"/>
      <c r="VLZ15" s="64"/>
      <c r="VMA15" s="64"/>
      <c r="VMJ15" s="64"/>
      <c r="VMO15" s="218"/>
      <c r="VMP15" s="64"/>
      <c r="VMQ15" s="64"/>
      <c r="VMZ15" s="64"/>
      <c r="VNE15" s="218"/>
      <c r="VNF15" s="64"/>
      <c r="VNG15" s="64"/>
      <c r="VNP15" s="64"/>
      <c r="VNU15" s="218"/>
      <c r="VNV15" s="64"/>
      <c r="VNW15" s="64"/>
      <c r="VOF15" s="64"/>
      <c r="VOK15" s="218"/>
      <c r="VOL15" s="64"/>
      <c r="VOM15" s="64"/>
      <c r="VOV15" s="64"/>
      <c r="VPA15" s="218"/>
      <c r="VPB15" s="64"/>
      <c r="VPC15" s="64"/>
      <c r="VPL15" s="64"/>
      <c r="VPQ15" s="218"/>
      <c r="VPR15" s="64"/>
      <c r="VPS15" s="64"/>
      <c r="VQB15" s="64"/>
      <c r="VQG15" s="218"/>
      <c r="VQH15" s="64"/>
      <c r="VQI15" s="64"/>
      <c r="VQR15" s="64"/>
      <c r="VQW15" s="218"/>
      <c r="VQX15" s="64"/>
      <c r="VQY15" s="64"/>
      <c r="VRH15" s="64"/>
      <c r="VRM15" s="218"/>
      <c r="VRN15" s="64"/>
      <c r="VRO15" s="64"/>
      <c r="VRX15" s="64"/>
      <c r="VSC15" s="218"/>
      <c r="VSD15" s="64"/>
      <c r="VSE15" s="64"/>
      <c r="VSN15" s="64"/>
      <c r="VSS15" s="218"/>
      <c r="VST15" s="64"/>
      <c r="VSU15" s="64"/>
      <c r="VTD15" s="64"/>
      <c r="VTI15" s="218"/>
      <c r="VTJ15" s="64"/>
      <c r="VTK15" s="64"/>
      <c r="VTT15" s="64"/>
      <c r="VTY15" s="218"/>
      <c r="VTZ15" s="64"/>
      <c r="VUA15" s="64"/>
      <c r="VUJ15" s="64"/>
      <c r="VUO15" s="218"/>
      <c r="VUP15" s="64"/>
      <c r="VUQ15" s="64"/>
      <c r="VUZ15" s="64"/>
      <c r="VVE15" s="218"/>
      <c r="VVF15" s="64"/>
      <c r="VVG15" s="64"/>
      <c r="VVP15" s="64"/>
      <c r="VVU15" s="218"/>
      <c r="VVV15" s="64"/>
      <c r="VVW15" s="64"/>
      <c r="VWF15" s="64"/>
      <c r="VWK15" s="218"/>
      <c r="VWL15" s="64"/>
      <c r="VWM15" s="64"/>
      <c r="VWV15" s="64"/>
      <c r="VXA15" s="218"/>
      <c r="VXB15" s="64"/>
      <c r="VXC15" s="64"/>
      <c r="VXL15" s="64"/>
      <c r="VXQ15" s="218"/>
      <c r="VXR15" s="64"/>
      <c r="VXS15" s="64"/>
      <c r="VYB15" s="64"/>
      <c r="VYG15" s="218"/>
      <c r="VYH15" s="64"/>
      <c r="VYI15" s="64"/>
      <c r="VYR15" s="64"/>
      <c r="VYW15" s="218"/>
      <c r="VYX15" s="64"/>
      <c r="VYY15" s="64"/>
      <c r="VZH15" s="64"/>
      <c r="VZM15" s="218"/>
      <c r="VZN15" s="64"/>
      <c r="VZO15" s="64"/>
      <c r="VZX15" s="64"/>
      <c r="WAC15" s="218"/>
      <c r="WAD15" s="64"/>
      <c r="WAE15" s="64"/>
      <c r="WAN15" s="64"/>
      <c r="WAS15" s="218"/>
      <c r="WAT15" s="64"/>
      <c r="WAU15" s="64"/>
      <c r="WBD15" s="64"/>
      <c r="WBI15" s="218"/>
      <c r="WBJ15" s="64"/>
      <c r="WBK15" s="64"/>
      <c r="WBT15" s="64"/>
      <c r="WBY15" s="218"/>
      <c r="WBZ15" s="64"/>
      <c r="WCA15" s="64"/>
      <c r="WCJ15" s="64"/>
      <c r="WCO15" s="218"/>
      <c r="WCP15" s="64"/>
      <c r="WCQ15" s="64"/>
      <c r="WCZ15" s="64"/>
      <c r="WDE15" s="218"/>
      <c r="WDF15" s="64"/>
      <c r="WDG15" s="64"/>
      <c r="WDP15" s="64"/>
      <c r="WDU15" s="218"/>
      <c r="WDV15" s="64"/>
      <c r="WDW15" s="64"/>
      <c r="WEF15" s="64"/>
      <c r="WEK15" s="218"/>
      <c r="WEL15" s="64"/>
      <c r="WEM15" s="64"/>
      <c r="WEV15" s="64"/>
      <c r="WFA15" s="218"/>
      <c r="WFB15" s="64"/>
      <c r="WFC15" s="64"/>
      <c r="WFL15" s="64"/>
      <c r="WFQ15" s="218"/>
      <c r="WFR15" s="64"/>
      <c r="WFS15" s="64"/>
      <c r="WGB15" s="64"/>
      <c r="WGG15" s="218"/>
      <c r="WGH15" s="64"/>
      <c r="WGI15" s="64"/>
      <c r="WGR15" s="64"/>
      <c r="WGW15" s="218"/>
      <c r="WGX15" s="64"/>
      <c r="WGY15" s="64"/>
      <c r="WHH15" s="64"/>
      <c r="WHM15" s="218"/>
      <c r="WHN15" s="64"/>
      <c r="WHO15" s="64"/>
      <c r="WHX15" s="64"/>
      <c r="WIC15" s="218"/>
      <c r="WID15" s="64"/>
      <c r="WIE15" s="64"/>
      <c r="WIN15" s="64"/>
      <c r="WIS15" s="218"/>
      <c r="WIT15" s="64"/>
      <c r="WIU15" s="64"/>
      <c r="WJD15" s="64"/>
      <c r="WJI15" s="218"/>
      <c r="WJJ15" s="64"/>
      <c r="WJK15" s="64"/>
      <c r="WJT15" s="64"/>
      <c r="WJY15" s="218"/>
      <c r="WJZ15" s="64"/>
      <c r="WKA15" s="64"/>
      <c r="WKJ15" s="64"/>
      <c r="WKO15" s="218"/>
      <c r="WKP15" s="64"/>
      <c r="WKQ15" s="64"/>
      <c r="WKZ15" s="64"/>
      <c r="WLE15" s="218"/>
      <c r="WLF15" s="64"/>
      <c r="WLG15" s="64"/>
      <c r="WLP15" s="64"/>
      <c r="WLU15" s="218"/>
      <c r="WLV15" s="64"/>
      <c r="WLW15" s="64"/>
      <c r="WMF15" s="64"/>
      <c r="WMK15" s="218"/>
      <c r="WML15" s="64"/>
      <c r="WMM15" s="64"/>
      <c r="WMV15" s="64"/>
      <c r="WNA15" s="218"/>
      <c r="WNB15" s="64"/>
      <c r="WNC15" s="64"/>
      <c r="WNL15" s="64"/>
      <c r="WNQ15" s="218"/>
      <c r="WNR15" s="64"/>
      <c r="WNS15" s="64"/>
      <c r="WOB15" s="64"/>
      <c r="WOG15" s="218"/>
      <c r="WOH15" s="64"/>
      <c r="WOI15" s="64"/>
      <c r="WOR15" s="64"/>
      <c r="WOW15" s="218"/>
      <c r="WOX15" s="64"/>
      <c r="WOY15" s="64"/>
      <c r="WPH15" s="64"/>
      <c r="WPM15" s="218"/>
      <c r="WPN15" s="64"/>
      <c r="WPO15" s="64"/>
      <c r="WPX15" s="64"/>
      <c r="WQC15" s="218"/>
      <c r="WQD15" s="64"/>
      <c r="WQE15" s="64"/>
      <c r="WQN15" s="64"/>
      <c r="WQS15" s="218"/>
      <c r="WQT15" s="64"/>
      <c r="WQU15" s="64"/>
      <c r="WRD15" s="64"/>
      <c r="WRI15" s="218"/>
      <c r="WRJ15" s="64"/>
      <c r="WRK15" s="64"/>
      <c r="WRT15" s="64"/>
      <c r="WRY15" s="218"/>
      <c r="WRZ15" s="64"/>
      <c r="WSA15" s="64"/>
      <c r="WSJ15" s="64"/>
      <c r="WSO15" s="218"/>
      <c r="WSP15" s="64"/>
      <c r="WSQ15" s="64"/>
      <c r="WSZ15" s="64"/>
      <c r="WTE15" s="218"/>
      <c r="WTF15" s="64"/>
      <c r="WTG15" s="64"/>
      <c r="WTP15" s="64"/>
      <c r="WTU15" s="218"/>
      <c r="WTV15" s="64"/>
      <c r="WTW15" s="64"/>
      <c r="WUF15" s="64"/>
      <c r="WUK15" s="218"/>
      <c r="WUL15" s="64"/>
      <c r="WUM15" s="64"/>
      <c r="WUV15" s="64"/>
      <c r="WVA15" s="218"/>
      <c r="WVB15" s="64"/>
      <c r="WVC15" s="64"/>
      <c r="WVL15" s="64"/>
      <c r="WVQ15" s="218"/>
      <c r="WVR15" s="64"/>
      <c r="WVS15" s="64"/>
      <c r="WWB15" s="64"/>
      <c r="WWG15" s="218"/>
      <c r="WWH15" s="64"/>
      <c r="WWI15" s="64"/>
      <c r="WWR15" s="64"/>
      <c r="WWW15" s="218"/>
      <c r="WWX15" s="64"/>
      <c r="WWY15" s="64"/>
      <c r="WXH15" s="64"/>
      <c r="WXM15" s="218"/>
      <c r="WXN15" s="64"/>
      <c r="WXO15" s="64"/>
      <c r="WXX15" s="64"/>
      <c r="WYC15" s="218"/>
      <c r="WYD15" s="64"/>
      <c r="WYE15" s="64"/>
      <c r="WYN15" s="64"/>
      <c r="WYS15" s="218"/>
      <c r="WYT15" s="64"/>
      <c r="WYU15" s="64"/>
      <c r="WZD15" s="64"/>
      <c r="WZI15" s="218"/>
      <c r="WZJ15" s="64"/>
      <c r="WZK15" s="64"/>
      <c r="WZT15" s="64"/>
      <c r="WZY15" s="218"/>
      <c r="WZZ15" s="64"/>
      <c r="XAA15" s="64"/>
      <c r="XAJ15" s="64"/>
      <c r="XAO15" s="218"/>
      <c r="XAP15" s="64"/>
      <c r="XAQ15" s="64"/>
      <c r="XAZ15" s="64"/>
      <c r="XBE15" s="218"/>
      <c r="XBF15" s="64"/>
      <c r="XBG15" s="64"/>
      <c r="XBP15" s="64"/>
      <c r="XBU15" s="218"/>
      <c r="XBV15" s="64"/>
      <c r="XBW15" s="64"/>
      <c r="XCF15" s="64"/>
      <c r="XCK15" s="218"/>
      <c r="XCL15" s="64"/>
      <c r="XCM15" s="64"/>
      <c r="XCV15" s="64"/>
      <c r="XDA15" s="218"/>
      <c r="XDB15" s="64"/>
      <c r="XDC15" s="64"/>
      <c r="XDL15" s="64"/>
      <c r="XDQ15" s="218"/>
      <c r="XDR15" s="64"/>
      <c r="XDS15" s="64"/>
      <c r="XEB15" s="64"/>
      <c r="XEG15" s="218"/>
      <c r="XEH15" s="64"/>
      <c r="XEI15" s="64"/>
      <c r="XER15" s="64"/>
    </row>
    <row r="16" spans="1:1019 1028:2043 2052:3067 3076:4091 4100:5115 5124:6139 6148:7163 7172:8187 8196:9211 9220:10235 10244:11259 11268:12283 12292:13307 13316:14331 14340:15355 15364:16372" ht="15.75" x14ac:dyDescent="0.2">
      <c r="A16" s="218"/>
      <c r="B16" s="67" t="s">
        <v>1342</v>
      </c>
      <c r="C16" s="68">
        <v>0</v>
      </c>
      <c r="D16" s="68">
        <v>0</v>
      </c>
      <c r="E16" s="69">
        <v>43.63183342</v>
      </c>
      <c r="F16" s="70" t="s">
        <v>996</v>
      </c>
      <c r="G16" s="71">
        <v>0</v>
      </c>
      <c r="H16" s="72">
        <v>0</v>
      </c>
      <c r="I16" s="63"/>
      <c r="J16" s="63"/>
      <c r="K16" s="64"/>
      <c r="T16" s="64"/>
      <c r="Y16" s="218"/>
      <c r="Z16" s="64"/>
      <c r="AA16" s="64"/>
      <c r="AJ16" s="64"/>
      <c r="AO16" s="218"/>
      <c r="AP16" s="64"/>
      <c r="AQ16" s="64"/>
      <c r="AZ16" s="64"/>
      <c r="BE16" s="218"/>
      <c r="BF16" s="64"/>
      <c r="BG16" s="64"/>
      <c r="BP16" s="64"/>
      <c r="BU16" s="218"/>
      <c r="BV16" s="64"/>
      <c r="BW16" s="64"/>
      <c r="CF16" s="64"/>
      <c r="CK16" s="218"/>
      <c r="CL16" s="64"/>
      <c r="CM16" s="64"/>
      <c r="CV16" s="64"/>
      <c r="DA16" s="218"/>
      <c r="DB16" s="64"/>
      <c r="DC16" s="64"/>
      <c r="DL16" s="64"/>
      <c r="DQ16" s="218"/>
      <c r="DR16" s="64"/>
      <c r="DS16" s="64"/>
      <c r="EB16" s="64"/>
      <c r="EG16" s="218"/>
      <c r="EH16" s="64"/>
      <c r="EI16" s="64"/>
      <c r="ER16" s="64"/>
      <c r="EW16" s="218"/>
      <c r="EX16" s="64"/>
      <c r="EY16" s="64"/>
      <c r="FH16" s="64"/>
      <c r="FM16" s="218"/>
      <c r="FN16" s="64"/>
      <c r="FO16" s="64"/>
      <c r="FX16" s="64"/>
      <c r="GC16" s="218"/>
      <c r="GD16" s="64"/>
      <c r="GE16" s="64"/>
      <c r="GN16" s="64"/>
      <c r="GS16" s="218"/>
      <c r="GT16" s="64"/>
      <c r="GU16" s="64"/>
      <c r="HD16" s="64"/>
      <c r="HI16" s="218"/>
      <c r="HJ16" s="64"/>
      <c r="HK16" s="64"/>
      <c r="HT16" s="64"/>
      <c r="HY16" s="218"/>
      <c r="HZ16" s="64"/>
      <c r="IA16" s="64"/>
      <c r="IJ16" s="64"/>
      <c r="IO16" s="218"/>
      <c r="IP16" s="64"/>
      <c r="IQ16" s="64"/>
      <c r="IZ16" s="64"/>
      <c r="JE16" s="218"/>
      <c r="JF16" s="64"/>
      <c r="JG16" s="64"/>
      <c r="JP16" s="64"/>
      <c r="JU16" s="218"/>
      <c r="JV16" s="64"/>
      <c r="JW16" s="64"/>
      <c r="KF16" s="64"/>
      <c r="KK16" s="218"/>
      <c r="KL16" s="64"/>
      <c r="KM16" s="64"/>
      <c r="KV16" s="64"/>
      <c r="LA16" s="218"/>
      <c r="LB16" s="64"/>
      <c r="LC16" s="64"/>
      <c r="LL16" s="64"/>
      <c r="LQ16" s="218"/>
      <c r="LR16" s="64"/>
      <c r="LS16" s="64"/>
      <c r="MB16" s="64"/>
      <c r="MG16" s="218"/>
      <c r="MH16" s="64"/>
      <c r="MI16" s="64"/>
      <c r="MR16" s="64"/>
      <c r="MW16" s="218"/>
      <c r="MX16" s="64"/>
      <c r="MY16" s="64"/>
      <c r="NH16" s="64"/>
      <c r="NM16" s="218"/>
      <c r="NN16" s="64"/>
      <c r="NO16" s="64"/>
      <c r="NX16" s="64"/>
      <c r="OC16" s="218"/>
      <c r="OD16" s="64"/>
      <c r="OE16" s="64"/>
      <c r="ON16" s="64"/>
      <c r="OS16" s="218"/>
      <c r="OT16" s="64"/>
      <c r="OU16" s="64"/>
      <c r="PD16" s="64"/>
      <c r="PI16" s="218"/>
      <c r="PJ16" s="64"/>
      <c r="PK16" s="64"/>
      <c r="PT16" s="64"/>
      <c r="PY16" s="218"/>
      <c r="PZ16" s="64"/>
      <c r="QA16" s="64"/>
      <c r="QJ16" s="64"/>
      <c r="QO16" s="218"/>
      <c r="QP16" s="64"/>
      <c r="QQ16" s="64"/>
      <c r="QZ16" s="64"/>
      <c r="RE16" s="218"/>
      <c r="RF16" s="64"/>
      <c r="RG16" s="64"/>
      <c r="RP16" s="64"/>
      <c r="RU16" s="218"/>
      <c r="RV16" s="64"/>
      <c r="RW16" s="64"/>
      <c r="SF16" s="64"/>
      <c r="SK16" s="218"/>
      <c r="SL16" s="64"/>
      <c r="SM16" s="64"/>
      <c r="SV16" s="64"/>
      <c r="TA16" s="218"/>
      <c r="TB16" s="64"/>
      <c r="TC16" s="64"/>
      <c r="TL16" s="64"/>
      <c r="TQ16" s="218"/>
      <c r="TR16" s="64"/>
      <c r="TS16" s="64"/>
      <c r="UB16" s="64"/>
      <c r="UG16" s="218"/>
      <c r="UH16" s="64"/>
      <c r="UI16" s="64"/>
      <c r="UR16" s="64"/>
      <c r="UW16" s="218"/>
      <c r="UX16" s="64"/>
      <c r="UY16" s="64"/>
      <c r="VH16" s="64"/>
      <c r="VM16" s="218"/>
      <c r="VN16" s="64"/>
      <c r="VO16" s="64"/>
      <c r="VX16" s="64"/>
      <c r="WC16" s="218"/>
      <c r="WD16" s="64"/>
      <c r="WE16" s="64"/>
      <c r="WN16" s="64"/>
      <c r="WS16" s="218"/>
      <c r="WT16" s="64"/>
      <c r="WU16" s="64"/>
      <c r="XD16" s="64"/>
      <c r="XI16" s="218"/>
      <c r="XJ16" s="64"/>
      <c r="XK16" s="64"/>
      <c r="XT16" s="64"/>
      <c r="XY16" s="218"/>
      <c r="XZ16" s="64"/>
      <c r="YA16" s="64"/>
      <c r="YJ16" s="64"/>
      <c r="YO16" s="218"/>
      <c r="YP16" s="64"/>
      <c r="YQ16" s="64"/>
      <c r="YZ16" s="64"/>
      <c r="ZE16" s="218"/>
      <c r="ZF16" s="64"/>
      <c r="ZG16" s="64"/>
      <c r="ZP16" s="64"/>
      <c r="ZU16" s="218"/>
      <c r="ZV16" s="64"/>
      <c r="ZW16" s="64"/>
      <c r="AAF16" s="64"/>
      <c r="AAK16" s="218"/>
      <c r="AAL16" s="64"/>
      <c r="AAM16" s="64"/>
      <c r="AAV16" s="64"/>
      <c r="ABA16" s="218"/>
      <c r="ABB16" s="64"/>
      <c r="ABC16" s="64"/>
      <c r="ABL16" s="64"/>
      <c r="ABQ16" s="218"/>
      <c r="ABR16" s="64"/>
      <c r="ABS16" s="64"/>
      <c r="ACB16" s="64"/>
      <c r="ACG16" s="218"/>
      <c r="ACH16" s="64"/>
      <c r="ACI16" s="64"/>
      <c r="ACR16" s="64"/>
      <c r="ACW16" s="218"/>
      <c r="ACX16" s="64"/>
      <c r="ACY16" s="64"/>
      <c r="ADH16" s="64"/>
      <c r="ADM16" s="218"/>
      <c r="ADN16" s="64"/>
      <c r="ADO16" s="64"/>
      <c r="ADX16" s="64"/>
      <c r="AEC16" s="218"/>
      <c r="AED16" s="64"/>
      <c r="AEE16" s="64"/>
      <c r="AEN16" s="64"/>
      <c r="AES16" s="218"/>
      <c r="AET16" s="64"/>
      <c r="AEU16" s="64"/>
      <c r="AFD16" s="64"/>
      <c r="AFI16" s="218"/>
      <c r="AFJ16" s="64"/>
      <c r="AFK16" s="64"/>
      <c r="AFT16" s="64"/>
      <c r="AFY16" s="218"/>
      <c r="AFZ16" s="64"/>
      <c r="AGA16" s="64"/>
      <c r="AGJ16" s="64"/>
      <c r="AGO16" s="218"/>
      <c r="AGP16" s="64"/>
      <c r="AGQ16" s="64"/>
      <c r="AGZ16" s="64"/>
      <c r="AHE16" s="218"/>
      <c r="AHF16" s="64"/>
      <c r="AHG16" s="64"/>
      <c r="AHP16" s="64"/>
      <c r="AHU16" s="218"/>
      <c r="AHV16" s="64"/>
      <c r="AHW16" s="64"/>
      <c r="AIF16" s="64"/>
      <c r="AIK16" s="218"/>
      <c r="AIL16" s="64"/>
      <c r="AIM16" s="64"/>
      <c r="AIV16" s="64"/>
      <c r="AJA16" s="218"/>
      <c r="AJB16" s="64"/>
      <c r="AJC16" s="64"/>
      <c r="AJL16" s="64"/>
      <c r="AJQ16" s="218"/>
      <c r="AJR16" s="64"/>
      <c r="AJS16" s="64"/>
      <c r="AKB16" s="64"/>
      <c r="AKG16" s="218"/>
      <c r="AKH16" s="64"/>
      <c r="AKI16" s="64"/>
      <c r="AKR16" s="64"/>
      <c r="AKW16" s="218"/>
      <c r="AKX16" s="64"/>
      <c r="AKY16" s="64"/>
      <c r="ALH16" s="64"/>
      <c r="ALM16" s="218"/>
      <c r="ALN16" s="64"/>
      <c r="ALO16" s="64"/>
      <c r="ALX16" s="64"/>
      <c r="AMC16" s="218"/>
      <c r="AMD16" s="64"/>
      <c r="AME16" s="64"/>
      <c r="AMN16" s="64"/>
      <c r="AMS16" s="218"/>
      <c r="AMT16" s="64"/>
      <c r="AMU16" s="64"/>
      <c r="AND16" s="64"/>
      <c r="ANI16" s="218"/>
      <c r="ANJ16" s="64"/>
      <c r="ANK16" s="64"/>
      <c r="ANT16" s="64"/>
      <c r="ANY16" s="218"/>
      <c r="ANZ16" s="64"/>
      <c r="AOA16" s="64"/>
      <c r="AOJ16" s="64"/>
      <c r="AOO16" s="218"/>
      <c r="AOP16" s="64"/>
      <c r="AOQ16" s="64"/>
      <c r="AOZ16" s="64"/>
      <c r="APE16" s="218"/>
      <c r="APF16" s="64"/>
      <c r="APG16" s="64"/>
      <c r="APP16" s="64"/>
      <c r="APU16" s="218"/>
      <c r="APV16" s="64"/>
      <c r="APW16" s="64"/>
      <c r="AQF16" s="64"/>
      <c r="AQK16" s="218"/>
      <c r="AQL16" s="64"/>
      <c r="AQM16" s="64"/>
      <c r="AQV16" s="64"/>
      <c r="ARA16" s="218"/>
      <c r="ARB16" s="64"/>
      <c r="ARC16" s="64"/>
      <c r="ARL16" s="64"/>
      <c r="ARQ16" s="218"/>
      <c r="ARR16" s="64"/>
      <c r="ARS16" s="64"/>
      <c r="ASB16" s="64"/>
      <c r="ASG16" s="218"/>
      <c r="ASH16" s="64"/>
      <c r="ASI16" s="64"/>
      <c r="ASR16" s="64"/>
      <c r="ASW16" s="218"/>
      <c r="ASX16" s="64"/>
      <c r="ASY16" s="64"/>
      <c r="ATH16" s="64"/>
      <c r="ATM16" s="218"/>
      <c r="ATN16" s="64"/>
      <c r="ATO16" s="64"/>
      <c r="ATX16" s="64"/>
      <c r="AUC16" s="218"/>
      <c r="AUD16" s="64"/>
      <c r="AUE16" s="64"/>
      <c r="AUN16" s="64"/>
      <c r="AUS16" s="218"/>
      <c r="AUT16" s="64"/>
      <c r="AUU16" s="64"/>
      <c r="AVD16" s="64"/>
      <c r="AVI16" s="218"/>
      <c r="AVJ16" s="64"/>
      <c r="AVK16" s="64"/>
      <c r="AVT16" s="64"/>
      <c r="AVY16" s="218"/>
      <c r="AVZ16" s="64"/>
      <c r="AWA16" s="64"/>
      <c r="AWJ16" s="64"/>
      <c r="AWO16" s="218"/>
      <c r="AWP16" s="64"/>
      <c r="AWQ16" s="64"/>
      <c r="AWZ16" s="64"/>
      <c r="AXE16" s="218"/>
      <c r="AXF16" s="64"/>
      <c r="AXG16" s="64"/>
      <c r="AXP16" s="64"/>
      <c r="AXU16" s="218"/>
      <c r="AXV16" s="64"/>
      <c r="AXW16" s="64"/>
      <c r="AYF16" s="64"/>
      <c r="AYK16" s="218"/>
      <c r="AYL16" s="64"/>
      <c r="AYM16" s="64"/>
      <c r="AYV16" s="64"/>
      <c r="AZA16" s="218"/>
      <c r="AZB16" s="64"/>
      <c r="AZC16" s="64"/>
      <c r="AZL16" s="64"/>
      <c r="AZQ16" s="218"/>
      <c r="AZR16" s="64"/>
      <c r="AZS16" s="64"/>
      <c r="BAB16" s="64"/>
      <c r="BAG16" s="218"/>
      <c r="BAH16" s="64"/>
      <c r="BAI16" s="64"/>
      <c r="BAR16" s="64"/>
      <c r="BAW16" s="218"/>
      <c r="BAX16" s="64"/>
      <c r="BAY16" s="64"/>
      <c r="BBH16" s="64"/>
      <c r="BBM16" s="218"/>
      <c r="BBN16" s="64"/>
      <c r="BBO16" s="64"/>
      <c r="BBX16" s="64"/>
      <c r="BCC16" s="218"/>
      <c r="BCD16" s="64"/>
      <c r="BCE16" s="64"/>
      <c r="BCN16" s="64"/>
      <c r="BCS16" s="218"/>
      <c r="BCT16" s="64"/>
      <c r="BCU16" s="64"/>
      <c r="BDD16" s="64"/>
      <c r="BDI16" s="218"/>
      <c r="BDJ16" s="64"/>
      <c r="BDK16" s="64"/>
      <c r="BDT16" s="64"/>
      <c r="BDY16" s="218"/>
      <c r="BDZ16" s="64"/>
      <c r="BEA16" s="64"/>
      <c r="BEJ16" s="64"/>
      <c r="BEO16" s="218"/>
      <c r="BEP16" s="64"/>
      <c r="BEQ16" s="64"/>
      <c r="BEZ16" s="64"/>
      <c r="BFE16" s="218"/>
      <c r="BFF16" s="64"/>
      <c r="BFG16" s="64"/>
      <c r="BFP16" s="64"/>
      <c r="BFU16" s="218"/>
      <c r="BFV16" s="64"/>
      <c r="BFW16" s="64"/>
      <c r="BGF16" s="64"/>
      <c r="BGK16" s="218"/>
      <c r="BGL16" s="64"/>
      <c r="BGM16" s="64"/>
      <c r="BGV16" s="64"/>
      <c r="BHA16" s="218"/>
      <c r="BHB16" s="64"/>
      <c r="BHC16" s="64"/>
      <c r="BHL16" s="64"/>
      <c r="BHQ16" s="218"/>
      <c r="BHR16" s="64"/>
      <c r="BHS16" s="64"/>
      <c r="BIB16" s="64"/>
      <c r="BIG16" s="218"/>
      <c r="BIH16" s="64"/>
      <c r="BII16" s="64"/>
      <c r="BIR16" s="64"/>
      <c r="BIW16" s="218"/>
      <c r="BIX16" s="64"/>
      <c r="BIY16" s="64"/>
      <c r="BJH16" s="64"/>
      <c r="BJM16" s="218"/>
      <c r="BJN16" s="64"/>
      <c r="BJO16" s="64"/>
      <c r="BJX16" s="64"/>
      <c r="BKC16" s="218"/>
      <c r="BKD16" s="64"/>
      <c r="BKE16" s="64"/>
      <c r="BKN16" s="64"/>
      <c r="BKS16" s="218"/>
      <c r="BKT16" s="64"/>
      <c r="BKU16" s="64"/>
      <c r="BLD16" s="64"/>
      <c r="BLI16" s="218"/>
      <c r="BLJ16" s="64"/>
      <c r="BLK16" s="64"/>
      <c r="BLT16" s="64"/>
      <c r="BLY16" s="218"/>
      <c r="BLZ16" s="64"/>
      <c r="BMA16" s="64"/>
      <c r="BMJ16" s="64"/>
      <c r="BMO16" s="218"/>
      <c r="BMP16" s="64"/>
      <c r="BMQ16" s="64"/>
      <c r="BMZ16" s="64"/>
      <c r="BNE16" s="218"/>
      <c r="BNF16" s="64"/>
      <c r="BNG16" s="64"/>
      <c r="BNP16" s="64"/>
      <c r="BNU16" s="218"/>
      <c r="BNV16" s="64"/>
      <c r="BNW16" s="64"/>
      <c r="BOF16" s="64"/>
      <c r="BOK16" s="218"/>
      <c r="BOL16" s="64"/>
      <c r="BOM16" s="64"/>
      <c r="BOV16" s="64"/>
      <c r="BPA16" s="218"/>
      <c r="BPB16" s="64"/>
      <c r="BPC16" s="64"/>
      <c r="BPL16" s="64"/>
      <c r="BPQ16" s="218"/>
      <c r="BPR16" s="64"/>
      <c r="BPS16" s="64"/>
      <c r="BQB16" s="64"/>
      <c r="BQG16" s="218"/>
      <c r="BQH16" s="64"/>
      <c r="BQI16" s="64"/>
      <c r="BQR16" s="64"/>
      <c r="BQW16" s="218"/>
      <c r="BQX16" s="64"/>
      <c r="BQY16" s="64"/>
      <c r="BRH16" s="64"/>
      <c r="BRM16" s="218"/>
      <c r="BRN16" s="64"/>
      <c r="BRO16" s="64"/>
      <c r="BRX16" s="64"/>
      <c r="BSC16" s="218"/>
      <c r="BSD16" s="64"/>
      <c r="BSE16" s="64"/>
      <c r="BSN16" s="64"/>
      <c r="BSS16" s="218"/>
      <c r="BST16" s="64"/>
      <c r="BSU16" s="64"/>
      <c r="BTD16" s="64"/>
      <c r="BTI16" s="218"/>
      <c r="BTJ16" s="64"/>
      <c r="BTK16" s="64"/>
      <c r="BTT16" s="64"/>
      <c r="BTY16" s="218"/>
      <c r="BTZ16" s="64"/>
      <c r="BUA16" s="64"/>
      <c r="BUJ16" s="64"/>
      <c r="BUO16" s="218"/>
      <c r="BUP16" s="64"/>
      <c r="BUQ16" s="64"/>
      <c r="BUZ16" s="64"/>
      <c r="BVE16" s="218"/>
      <c r="BVF16" s="64"/>
      <c r="BVG16" s="64"/>
      <c r="BVP16" s="64"/>
      <c r="BVU16" s="218"/>
      <c r="BVV16" s="64"/>
      <c r="BVW16" s="64"/>
      <c r="BWF16" s="64"/>
      <c r="BWK16" s="218"/>
      <c r="BWL16" s="64"/>
      <c r="BWM16" s="64"/>
      <c r="BWV16" s="64"/>
      <c r="BXA16" s="218"/>
      <c r="BXB16" s="64"/>
      <c r="BXC16" s="64"/>
      <c r="BXL16" s="64"/>
      <c r="BXQ16" s="218"/>
      <c r="BXR16" s="64"/>
      <c r="BXS16" s="64"/>
      <c r="BYB16" s="64"/>
      <c r="BYG16" s="218"/>
      <c r="BYH16" s="64"/>
      <c r="BYI16" s="64"/>
      <c r="BYR16" s="64"/>
      <c r="BYW16" s="218"/>
      <c r="BYX16" s="64"/>
      <c r="BYY16" s="64"/>
      <c r="BZH16" s="64"/>
      <c r="BZM16" s="218"/>
      <c r="BZN16" s="64"/>
      <c r="BZO16" s="64"/>
      <c r="BZX16" s="64"/>
      <c r="CAC16" s="218"/>
      <c r="CAD16" s="64"/>
      <c r="CAE16" s="64"/>
      <c r="CAN16" s="64"/>
      <c r="CAS16" s="218"/>
      <c r="CAT16" s="64"/>
      <c r="CAU16" s="64"/>
      <c r="CBD16" s="64"/>
      <c r="CBI16" s="218"/>
      <c r="CBJ16" s="64"/>
      <c r="CBK16" s="64"/>
      <c r="CBT16" s="64"/>
      <c r="CBY16" s="218"/>
      <c r="CBZ16" s="64"/>
      <c r="CCA16" s="64"/>
      <c r="CCJ16" s="64"/>
      <c r="CCO16" s="218"/>
      <c r="CCP16" s="64"/>
      <c r="CCQ16" s="64"/>
      <c r="CCZ16" s="64"/>
      <c r="CDE16" s="218"/>
      <c r="CDF16" s="64"/>
      <c r="CDG16" s="64"/>
      <c r="CDP16" s="64"/>
      <c r="CDU16" s="218"/>
      <c r="CDV16" s="64"/>
      <c r="CDW16" s="64"/>
      <c r="CEF16" s="64"/>
      <c r="CEK16" s="218"/>
      <c r="CEL16" s="64"/>
      <c r="CEM16" s="64"/>
      <c r="CEV16" s="64"/>
      <c r="CFA16" s="218"/>
      <c r="CFB16" s="64"/>
      <c r="CFC16" s="64"/>
      <c r="CFL16" s="64"/>
      <c r="CFQ16" s="218"/>
      <c r="CFR16" s="64"/>
      <c r="CFS16" s="64"/>
      <c r="CGB16" s="64"/>
      <c r="CGG16" s="218"/>
      <c r="CGH16" s="64"/>
      <c r="CGI16" s="64"/>
      <c r="CGR16" s="64"/>
      <c r="CGW16" s="218"/>
      <c r="CGX16" s="64"/>
      <c r="CGY16" s="64"/>
      <c r="CHH16" s="64"/>
      <c r="CHM16" s="218"/>
      <c r="CHN16" s="64"/>
      <c r="CHO16" s="64"/>
      <c r="CHX16" s="64"/>
      <c r="CIC16" s="218"/>
      <c r="CID16" s="64"/>
      <c r="CIE16" s="64"/>
      <c r="CIN16" s="64"/>
      <c r="CIS16" s="218"/>
      <c r="CIT16" s="64"/>
      <c r="CIU16" s="64"/>
      <c r="CJD16" s="64"/>
      <c r="CJI16" s="218"/>
      <c r="CJJ16" s="64"/>
      <c r="CJK16" s="64"/>
      <c r="CJT16" s="64"/>
      <c r="CJY16" s="218"/>
      <c r="CJZ16" s="64"/>
      <c r="CKA16" s="64"/>
      <c r="CKJ16" s="64"/>
      <c r="CKO16" s="218"/>
      <c r="CKP16" s="64"/>
      <c r="CKQ16" s="64"/>
      <c r="CKZ16" s="64"/>
      <c r="CLE16" s="218"/>
      <c r="CLF16" s="64"/>
      <c r="CLG16" s="64"/>
      <c r="CLP16" s="64"/>
      <c r="CLU16" s="218"/>
      <c r="CLV16" s="64"/>
      <c r="CLW16" s="64"/>
      <c r="CMF16" s="64"/>
      <c r="CMK16" s="218"/>
      <c r="CML16" s="64"/>
      <c r="CMM16" s="64"/>
      <c r="CMV16" s="64"/>
      <c r="CNA16" s="218"/>
      <c r="CNB16" s="64"/>
      <c r="CNC16" s="64"/>
      <c r="CNL16" s="64"/>
      <c r="CNQ16" s="218"/>
      <c r="CNR16" s="64"/>
      <c r="CNS16" s="64"/>
      <c r="COB16" s="64"/>
      <c r="COG16" s="218"/>
      <c r="COH16" s="64"/>
      <c r="COI16" s="64"/>
      <c r="COR16" s="64"/>
      <c r="COW16" s="218"/>
      <c r="COX16" s="64"/>
      <c r="COY16" s="64"/>
      <c r="CPH16" s="64"/>
      <c r="CPM16" s="218"/>
      <c r="CPN16" s="64"/>
      <c r="CPO16" s="64"/>
      <c r="CPX16" s="64"/>
      <c r="CQC16" s="218"/>
      <c r="CQD16" s="64"/>
      <c r="CQE16" s="64"/>
      <c r="CQN16" s="64"/>
      <c r="CQS16" s="218"/>
      <c r="CQT16" s="64"/>
      <c r="CQU16" s="64"/>
      <c r="CRD16" s="64"/>
      <c r="CRI16" s="218"/>
      <c r="CRJ16" s="64"/>
      <c r="CRK16" s="64"/>
      <c r="CRT16" s="64"/>
      <c r="CRY16" s="218"/>
      <c r="CRZ16" s="64"/>
      <c r="CSA16" s="64"/>
      <c r="CSJ16" s="64"/>
      <c r="CSO16" s="218"/>
      <c r="CSP16" s="64"/>
      <c r="CSQ16" s="64"/>
      <c r="CSZ16" s="64"/>
      <c r="CTE16" s="218"/>
      <c r="CTF16" s="64"/>
      <c r="CTG16" s="64"/>
      <c r="CTP16" s="64"/>
      <c r="CTU16" s="218"/>
      <c r="CTV16" s="64"/>
      <c r="CTW16" s="64"/>
      <c r="CUF16" s="64"/>
      <c r="CUK16" s="218"/>
      <c r="CUL16" s="64"/>
      <c r="CUM16" s="64"/>
      <c r="CUV16" s="64"/>
      <c r="CVA16" s="218"/>
      <c r="CVB16" s="64"/>
      <c r="CVC16" s="64"/>
      <c r="CVL16" s="64"/>
      <c r="CVQ16" s="218"/>
      <c r="CVR16" s="64"/>
      <c r="CVS16" s="64"/>
      <c r="CWB16" s="64"/>
      <c r="CWG16" s="218"/>
      <c r="CWH16" s="64"/>
      <c r="CWI16" s="64"/>
      <c r="CWR16" s="64"/>
      <c r="CWW16" s="218"/>
      <c r="CWX16" s="64"/>
      <c r="CWY16" s="64"/>
      <c r="CXH16" s="64"/>
      <c r="CXM16" s="218"/>
      <c r="CXN16" s="64"/>
      <c r="CXO16" s="64"/>
      <c r="CXX16" s="64"/>
      <c r="CYC16" s="218"/>
      <c r="CYD16" s="64"/>
      <c r="CYE16" s="64"/>
      <c r="CYN16" s="64"/>
      <c r="CYS16" s="218"/>
      <c r="CYT16" s="64"/>
      <c r="CYU16" s="64"/>
      <c r="CZD16" s="64"/>
      <c r="CZI16" s="218"/>
      <c r="CZJ16" s="64"/>
      <c r="CZK16" s="64"/>
      <c r="CZT16" s="64"/>
      <c r="CZY16" s="218"/>
      <c r="CZZ16" s="64"/>
      <c r="DAA16" s="64"/>
      <c r="DAJ16" s="64"/>
      <c r="DAO16" s="218"/>
      <c r="DAP16" s="64"/>
      <c r="DAQ16" s="64"/>
      <c r="DAZ16" s="64"/>
      <c r="DBE16" s="218"/>
      <c r="DBF16" s="64"/>
      <c r="DBG16" s="64"/>
      <c r="DBP16" s="64"/>
      <c r="DBU16" s="218"/>
      <c r="DBV16" s="64"/>
      <c r="DBW16" s="64"/>
      <c r="DCF16" s="64"/>
      <c r="DCK16" s="218"/>
      <c r="DCL16" s="64"/>
      <c r="DCM16" s="64"/>
      <c r="DCV16" s="64"/>
      <c r="DDA16" s="218"/>
      <c r="DDB16" s="64"/>
      <c r="DDC16" s="64"/>
      <c r="DDL16" s="64"/>
      <c r="DDQ16" s="218"/>
      <c r="DDR16" s="64"/>
      <c r="DDS16" s="64"/>
      <c r="DEB16" s="64"/>
      <c r="DEG16" s="218"/>
      <c r="DEH16" s="64"/>
      <c r="DEI16" s="64"/>
      <c r="DER16" s="64"/>
      <c r="DEW16" s="218"/>
      <c r="DEX16" s="64"/>
      <c r="DEY16" s="64"/>
      <c r="DFH16" s="64"/>
      <c r="DFM16" s="218"/>
      <c r="DFN16" s="64"/>
      <c r="DFO16" s="64"/>
      <c r="DFX16" s="64"/>
      <c r="DGC16" s="218"/>
      <c r="DGD16" s="64"/>
      <c r="DGE16" s="64"/>
      <c r="DGN16" s="64"/>
      <c r="DGS16" s="218"/>
      <c r="DGT16" s="64"/>
      <c r="DGU16" s="64"/>
      <c r="DHD16" s="64"/>
      <c r="DHI16" s="218"/>
      <c r="DHJ16" s="64"/>
      <c r="DHK16" s="64"/>
      <c r="DHT16" s="64"/>
      <c r="DHY16" s="218"/>
      <c r="DHZ16" s="64"/>
      <c r="DIA16" s="64"/>
      <c r="DIJ16" s="64"/>
      <c r="DIO16" s="218"/>
      <c r="DIP16" s="64"/>
      <c r="DIQ16" s="64"/>
      <c r="DIZ16" s="64"/>
      <c r="DJE16" s="218"/>
      <c r="DJF16" s="64"/>
      <c r="DJG16" s="64"/>
      <c r="DJP16" s="64"/>
      <c r="DJU16" s="218"/>
      <c r="DJV16" s="64"/>
      <c r="DJW16" s="64"/>
      <c r="DKF16" s="64"/>
      <c r="DKK16" s="218"/>
      <c r="DKL16" s="64"/>
      <c r="DKM16" s="64"/>
      <c r="DKV16" s="64"/>
      <c r="DLA16" s="218"/>
      <c r="DLB16" s="64"/>
      <c r="DLC16" s="64"/>
      <c r="DLL16" s="64"/>
      <c r="DLQ16" s="218"/>
      <c r="DLR16" s="64"/>
      <c r="DLS16" s="64"/>
      <c r="DMB16" s="64"/>
      <c r="DMG16" s="218"/>
      <c r="DMH16" s="64"/>
      <c r="DMI16" s="64"/>
      <c r="DMR16" s="64"/>
      <c r="DMW16" s="218"/>
      <c r="DMX16" s="64"/>
      <c r="DMY16" s="64"/>
      <c r="DNH16" s="64"/>
      <c r="DNM16" s="218"/>
      <c r="DNN16" s="64"/>
      <c r="DNO16" s="64"/>
      <c r="DNX16" s="64"/>
      <c r="DOC16" s="218"/>
      <c r="DOD16" s="64"/>
      <c r="DOE16" s="64"/>
      <c r="DON16" s="64"/>
      <c r="DOS16" s="218"/>
      <c r="DOT16" s="64"/>
      <c r="DOU16" s="64"/>
      <c r="DPD16" s="64"/>
      <c r="DPI16" s="218"/>
      <c r="DPJ16" s="64"/>
      <c r="DPK16" s="64"/>
      <c r="DPT16" s="64"/>
      <c r="DPY16" s="218"/>
      <c r="DPZ16" s="64"/>
      <c r="DQA16" s="64"/>
      <c r="DQJ16" s="64"/>
      <c r="DQO16" s="218"/>
      <c r="DQP16" s="64"/>
      <c r="DQQ16" s="64"/>
      <c r="DQZ16" s="64"/>
      <c r="DRE16" s="218"/>
      <c r="DRF16" s="64"/>
      <c r="DRG16" s="64"/>
      <c r="DRP16" s="64"/>
      <c r="DRU16" s="218"/>
      <c r="DRV16" s="64"/>
      <c r="DRW16" s="64"/>
      <c r="DSF16" s="64"/>
      <c r="DSK16" s="218"/>
      <c r="DSL16" s="64"/>
      <c r="DSM16" s="64"/>
      <c r="DSV16" s="64"/>
      <c r="DTA16" s="218"/>
      <c r="DTB16" s="64"/>
      <c r="DTC16" s="64"/>
      <c r="DTL16" s="64"/>
      <c r="DTQ16" s="218"/>
      <c r="DTR16" s="64"/>
      <c r="DTS16" s="64"/>
      <c r="DUB16" s="64"/>
      <c r="DUG16" s="218"/>
      <c r="DUH16" s="64"/>
      <c r="DUI16" s="64"/>
      <c r="DUR16" s="64"/>
      <c r="DUW16" s="218"/>
      <c r="DUX16" s="64"/>
      <c r="DUY16" s="64"/>
      <c r="DVH16" s="64"/>
      <c r="DVM16" s="218"/>
      <c r="DVN16" s="64"/>
      <c r="DVO16" s="64"/>
      <c r="DVX16" s="64"/>
      <c r="DWC16" s="218"/>
      <c r="DWD16" s="64"/>
      <c r="DWE16" s="64"/>
      <c r="DWN16" s="64"/>
      <c r="DWS16" s="218"/>
      <c r="DWT16" s="64"/>
      <c r="DWU16" s="64"/>
      <c r="DXD16" s="64"/>
      <c r="DXI16" s="218"/>
      <c r="DXJ16" s="64"/>
      <c r="DXK16" s="64"/>
      <c r="DXT16" s="64"/>
      <c r="DXY16" s="218"/>
      <c r="DXZ16" s="64"/>
      <c r="DYA16" s="64"/>
      <c r="DYJ16" s="64"/>
      <c r="DYO16" s="218"/>
      <c r="DYP16" s="64"/>
      <c r="DYQ16" s="64"/>
      <c r="DYZ16" s="64"/>
      <c r="DZE16" s="218"/>
      <c r="DZF16" s="64"/>
      <c r="DZG16" s="64"/>
      <c r="DZP16" s="64"/>
      <c r="DZU16" s="218"/>
      <c r="DZV16" s="64"/>
      <c r="DZW16" s="64"/>
      <c r="EAF16" s="64"/>
      <c r="EAK16" s="218"/>
      <c r="EAL16" s="64"/>
      <c r="EAM16" s="64"/>
      <c r="EAV16" s="64"/>
      <c r="EBA16" s="218"/>
      <c r="EBB16" s="64"/>
      <c r="EBC16" s="64"/>
      <c r="EBL16" s="64"/>
      <c r="EBQ16" s="218"/>
      <c r="EBR16" s="64"/>
      <c r="EBS16" s="64"/>
      <c r="ECB16" s="64"/>
      <c r="ECG16" s="218"/>
      <c r="ECH16" s="64"/>
      <c r="ECI16" s="64"/>
      <c r="ECR16" s="64"/>
      <c r="ECW16" s="218"/>
      <c r="ECX16" s="64"/>
      <c r="ECY16" s="64"/>
      <c r="EDH16" s="64"/>
      <c r="EDM16" s="218"/>
      <c r="EDN16" s="64"/>
      <c r="EDO16" s="64"/>
      <c r="EDX16" s="64"/>
      <c r="EEC16" s="218"/>
      <c r="EED16" s="64"/>
      <c r="EEE16" s="64"/>
      <c r="EEN16" s="64"/>
      <c r="EES16" s="218"/>
      <c r="EET16" s="64"/>
      <c r="EEU16" s="64"/>
      <c r="EFD16" s="64"/>
      <c r="EFI16" s="218"/>
      <c r="EFJ16" s="64"/>
      <c r="EFK16" s="64"/>
      <c r="EFT16" s="64"/>
      <c r="EFY16" s="218"/>
      <c r="EFZ16" s="64"/>
      <c r="EGA16" s="64"/>
      <c r="EGJ16" s="64"/>
      <c r="EGO16" s="218"/>
      <c r="EGP16" s="64"/>
      <c r="EGQ16" s="64"/>
      <c r="EGZ16" s="64"/>
      <c r="EHE16" s="218"/>
      <c r="EHF16" s="64"/>
      <c r="EHG16" s="64"/>
      <c r="EHP16" s="64"/>
      <c r="EHU16" s="218"/>
      <c r="EHV16" s="64"/>
      <c r="EHW16" s="64"/>
      <c r="EIF16" s="64"/>
      <c r="EIK16" s="218"/>
      <c r="EIL16" s="64"/>
      <c r="EIM16" s="64"/>
      <c r="EIV16" s="64"/>
      <c r="EJA16" s="218"/>
      <c r="EJB16" s="64"/>
      <c r="EJC16" s="64"/>
      <c r="EJL16" s="64"/>
      <c r="EJQ16" s="218"/>
      <c r="EJR16" s="64"/>
      <c r="EJS16" s="64"/>
      <c r="EKB16" s="64"/>
      <c r="EKG16" s="218"/>
      <c r="EKH16" s="64"/>
      <c r="EKI16" s="64"/>
      <c r="EKR16" s="64"/>
      <c r="EKW16" s="218"/>
      <c r="EKX16" s="64"/>
      <c r="EKY16" s="64"/>
      <c r="ELH16" s="64"/>
      <c r="ELM16" s="218"/>
      <c r="ELN16" s="64"/>
      <c r="ELO16" s="64"/>
      <c r="ELX16" s="64"/>
      <c r="EMC16" s="218"/>
      <c r="EMD16" s="64"/>
      <c r="EME16" s="64"/>
      <c r="EMN16" s="64"/>
      <c r="EMS16" s="218"/>
      <c r="EMT16" s="64"/>
      <c r="EMU16" s="64"/>
      <c r="END16" s="64"/>
      <c r="ENI16" s="218"/>
      <c r="ENJ16" s="64"/>
      <c r="ENK16" s="64"/>
      <c r="ENT16" s="64"/>
      <c r="ENY16" s="218"/>
      <c r="ENZ16" s="64"/>
      <c r="EOA16" s="64"/>
      <c r="EOJ16" s="64"/>
      <c r="EOO16" s="218"/>
      <c r="EOP16" s="64"/>
      <c r="EOQ16" s="64"/>
      <c r="EOZ16" s="64"/>
      <c r="EPE16" s="218"/>
      <c r="EPF16" s="64"/>
      <c r="EPG16" s="64"/>
      <c r="EPP16" s="64"/>
      <c r="EPU16" s="218"/>
      <c r="EPV16" s="64"/>
      <c r="EPW16" s="64"/>
      <c r="EQF16" s="64"/>
      <c r="EQK16" s="218"/>
      <c r="EQL16" s="64"/>
      <c r="EQM16" s="64"/>
      <c r="EQV16" s="64"/>
      <c r="ERA16" s="218"/>
      <c r="ERB16" s="64"/>
      <c r="ERC16" s="64"/>
      <c r="ERL16" s="64"/>
      <c r="ERQ16" s="218"/>
      <c r="ERR16" s="64"/>
      <c r="ERS16" s="64"/>
      <c r="ESB16" s="64"/>
      <c r="ESG16" s="218"/>
      <c r="ESH16" s="64"/>
      <c r="ESI16" s="64"/>
      <c r="ESR16" s="64"/>
      <c r="ESW16" s="218"/>
      <c r="ESX16" s="64"/>
      <c r="ESY16" s="64"/>
      <c r="ETH16" s="64"/>
      <c r="ETM16" s="218"/>
      <c r="ETN16" s="64"/>
      <c r="ETO16" s="64"/>
      <c r="ETX16" s="64"/>
      <c r="EUC16" s="218"/>
      <c r="EUD16" s="64"/>
      <c r="EUE16" s="64"/>
      <c r="EUN16" s="64"/>
      <c r="EUS16" s="218"/>
      <c r="EUT16" s="64"/>
      <c r="EUU16" s="64"/>
      <c r="EVD16" s="64"/>
      <c r="EVI16" s="218"/>
      <c r="EVJ16" s="64"/>
      <c r="EVK16" s="64"/>
      <c r="EVT16" s="64"/>
      <c r="EVY16" s="218"/>
      <c r="EVZ16" s="64"/>
      <c r="EWA16" s="64"/>
      <c r="EWJ16" s="64"/>
      <c r="EWO16" s="218"/>
      <c r="EWP16" s="64"/>
      <c r="EWQ16" s="64"/>
      <c r="EWZ16" s="64"/>
      <c r="EXE16" s="218"/>
      <c r="EXF16" s="64"/>
      <c r="EXG16" s="64"/>
      <c r="EXP16" s="64"/>
      <c r="EXU16" s="218"/>
      <c r="EXV16" s="64"/>
      <c r="EXW16" s="64"/>
      <c r="EYF16" s="64"/>
      <c r="EYK16" s="218"/>
      <c r="EYL16" s="64"/>
      <c r="EYM16" s="64"/>
      <c r="EYV16" s="64"/>
      <c r="EZA16" s="218"/>
      <c r="EZB16" s="64"/>
      <c r="EZC16" s="64"/>
      <c r="EZL16" s="64"/>
      <c r="EZQ16" s="218"/>
      <c r="EZR16" s="64"/>
      <c r="EZS16" s="64"/>
      <c r="FAB16" s="64"/>
      <c r="FAG16" s="218"/>
      <c r="FAH16" s="64"/>
      <c r="FAI16" s="64"/>
      <c r="FAR16" s="64"/>
      <c r="FAW16" s="218"/>
      <c r="FAX16" s="64"/>
      <c r="FAY16" s="64"/>
      <c r="FBH16" s="64"/>
      <c r="FBM16" s="218"/>
      <c r="FBN16" s="64"/>
      <c r="FBO16" s="64"/>
      <c r="FBX16" s="64"/>
      <c r="FCC16" s="218"/>
      <c r="FCD16" s="64"/>
      <c r="FCE16" s="64"/>
      <c r="FCN16" s="64"/>
      <c r="FCS16" s="218"/>
      <c r="FCT16" s="64"/>
      <c r="FCU16" s="64"/>
      <c r="FDD16" s="64"/>
      <c r="FDI16" s="218"/>
      <c r="FDJ16" s="64"/>
      <c r="FDK16" s="64"/>
      <c r="FDT16" s="64"/>
      <c r="FDY16" s="218"/>
      <c r="FDZ16" s="64"/>
      <c r="FEA16" s="64"/>
      <c r="FEJ16" s="64"/>
      <c r="FEO16" s="218"/>
      <c r="FEP16" s="64"/>
      <c r="FEQ16" s="64"/>
      <c r="FEZ16" s="64"/>
      <c r="FFE16" s="218"/>
      <c r="FFF16" s="64"/>
      <c r="FFG16" s="64"/>
      <c r="FFP16" s="64"/>
      <c r="FFU16" s="218"/>
      <c r="FFV16" s="64"/>
      <c r="FFW16" s="64"/>
      <c r="FGF16" s="64"/>
      <c r="FGK16" s="218"/>
      <c r="FGL16" s="64"/>
      <c r="FGM16" s="64"/>
      <c r="FGV16" s="64"/>
      <c r="FHA16" s="218"/>
      <c r="FHB16" s="64"/>
      <c r="FHC16" s="64"/>
      <c r="FHL16" s="64"/>
      <c r="FHQ16" s="218"/>
      <c r="FHR16" s="64"/>
      <c r="FHS16" s="64"/>
      <c r="FIB16" s="64"/>
      <c r="FIG16" s="218"/>
      <c r="FIH16" s="64"/>
      <c r="FII16" s="64"/>
      <c r="FIR16" s="64"/>
      <c r="FIW16" s="218"/>
      <c r="FIX16" s="64"/>
      <c r="FIY16" s="64"/>
      <c r="FJH16" s="64"/>
      <c r="FJM16" s="218"/>
      <c r="FJN16" s="64"/>
      <c r="FJO16" s="64"/>
      <c r="FJX16" s="64"/>
      <c r="FKC16" s="218"/>
      <c r="FKD16" s="64"/>
      <c r="FKE16" s="64"/>
      <c r="FKN16" s="64"/>
      <c r="FKS16" s="218"/>
      <c r="FKT16" s="64"/>
      <c r="FKU16" s="64"/>
      <c r="FLD16" s="64"/>
      <c r="FLI16" s="218"/>
      <c r="FLJ16" s="64"/>
      <c r="FLK16" s="64"/>
      <c r="FLT16" s="64"/>
      <c r="FLY16" s="218"/>
      <c r="FLZ16" s="64"/>
      <c r="FMA16" s="64"/>
      <c r="FMJ16" s="64"/>
      <c r="FMO16" s="218"/>
      <c r="FMP16" s="64"/>
      <c r="FMQ16" s="64"/>
      <c r="FMZ16" s="64"/>
      <c r="FNE16" s="218"/>
      <c r="FNF16" s="64"/>
      <c r="FNG16" s="64"/>
      <c r="FNP16" s="64"/>
      <c r="FNU16" s="218"/>
      <c r="FNV16" s="64"/>
      <c r="FNW16" s="64"/>
      <c r="FOF16" s="64"/>
      <c r="FOK16" s="218"/>
      <c r="FOL16" s="64"/>
      <c r="FOM16" s="64"/>
      <c r="FOV16" s="64"/>
      <c r="FPA16" s="218"/>
      <c r="FPB16" s="64"/>
      <c r="FPC16" s="64"/>
      <c r="FPL16" s="64"/>
      <c r="FPQ16" s="218"/>
      <c r="FPR16" s="64"/>
      <c r="FPS16" s="64"/>
      <c r="FQB16" s="64"/>
      <c r="FQG16" s="218"/>
      <c r="FQH16" s="64"/>
      <c r="FQI16" s="64"/>
      <c r="FQR16" s="64"/>
      <c r="FQW16" s="218"/>
      <c r="FQX16" s="64"/>
      <c r="FQY16" s="64"/>
      <c r="FRH16" s="64"/>
      <c r="FRM16" s="218"/>
      <c r="FRN16" s="64"/>
      <c r="FRO16" s="64"/>
      <c r="FRX16" s="64"/>
      <c r="FSC16" s="218"/>
      <c r="FSD16" s="64"/>
      <c r="FSE16" s="64"/>
      <c r="FSN16" s="64"/>
      <c r="FSS16" s="218"/>
      <c r="FST16" s="64"/>
      <c r="FSU16" s="64"/>
      <c r="FTD16" s="64"/>
      <c r="FTI16" s="218"/>
      <c r="FTJ16" s="64"/>
      <c r="FTK16" s="64"/>
      <c r="FTT16" s="64"/>
      <c r="FTY16" s="218"/>
      <c r="FTZ16" s="64"/>
      <c r="FUA16" s="64"/>
      <c r="FUJ16" s="64"/>
      <c r="FUO16" s="218"/>
      <c r="FUP16" s="64"/>
      <c r="FUQ16" s="64"/>
      <c r="FUZ16" s="64"/>
      <c r="FVE16" s="218"/>
      <c r="FVF16" s="64"/>
      <c r="FVG16" s="64"/>
      <c r="FVP16" s="64"/>
      <c r="FVU16" s="218"/>
      <c r="FVV16" s="64"/>
      <c r="FVW16" s="64"/>
      <c r="FWF16" s="64"/>
      <c r="FWK16" s="218"/>
      <c r="FWL16" s="64"/>
      <c r="FWM16" s="64"/>
      <c r="FWV16" s="64"/>
      <c r="FXA16" s="218"/>
      <c r="FXB16" s="64"/>
      <c r="FXC16" s="64"/>
      <c r="FXL16" s="64"/>
      <c r="FXQ16" s="218"/>
      <c r="FXR16" s="64"/>
      <c r="FXS16" s="64"/>
      <c r="FYB16" s="64"/>
      <c r="FYG16" s="218"/>
      <c r="FYH16" s="64"/>
      <c r="FYI16" s="64"/>
      <c r="FYR16" s="64"/>
      <c r="FYW16" s="218"/>
      <c r="FYX16" s="64"/>
      <c r="FYY16" s="64"/>
      <c r="FZH16" s="64"/>
      <c r="FZM16" s="218"/>
      <c r="FZN16" s="64"/>
      <c r="FZO16" s="64"/>
      <c r="FZX16" s="64"/>
      <c r="GAC16" s="218"/>
      <c r="GAD16" s="64"/>
      <c r="GAE16" s="64"/>
      <c r="GAN16" s="64"/>
      <c r="GAS16" s="218"/>
      <c r="GAT16" s="64"/>
      <c r="GAU16" s="64"/>
      <c r="GBD16" s="64"/>
      <c r="GBI16" s="218"/>
      <c r="GBJ16" s="64"/>
      <c r="GBK16" s="64"/>
      <c r="GBT16" s="64"/>
      <c r="GBY16" s="218"/>
      <c r="GBZ16" s="64"/>
      <c r="GCA16" s="64"/>
      <c r="GCJ16" s="64"/>
      <c r="GCO16" s="218"/>
      <c r="GCP16" s="64"/>
      <c r="GCQ16" s="64"/>
      <c r="GCZ16" s="64"/>
      <c r="GDE16" s="218"/>
      <c r="GDF16" s="64"/>
      <c r="GDG16" s="64"/>
      <c r="GDP16" s="64"/>
      <c r="GDU16" s="218"/>
      <c r="GDV16" s="64"/>
      <c r="GDW16" s="64"/>
      <c r="GEF16" s="64"/>
      <c r="GEK16" s="218"/>
      <c r="GEL16" s="64"/>
      <c r="GEM16" s="64"/>
      <c r="GEV16" s="64"/>
      <c r="GFA16" s="218"/>
      <c r="GFB16" s="64"/>
      <c r="GFC16" s="64"/>
      <c r="GFL16" s="64"/>
      <c r="GFQ16" s="218"/>
      <c r="GFR16" s="64"/>
      <c r="GFS16" s="64"/>
      <c r="GGB16" s="64"/>
      <c r="GGG16" s="218"/>
      <c r="GGH16" s="64"/>
      <c r="GGI16" s="64"/>
      <c r="GGR16" s="64"/>
      <c r="GGW16" s="218"/>
      <c r="GGX16" s="64"/>
      <c r="GGY16" s="64"/>
      <c r="GHH16" s="64"/>
      <c r="GHM16" s="218"/>
      <c r="GHN16" s="64"/>
      <c r="GHO16" s="64"/>
      <c r="GHX16" s="64"/>
      <c r="GIC16" s="218"/>
      <c r="GID16" s="64"/>
      <c r="GIE16" s="64"/>
      <c r="GIN16" s="64"/>
      <c r="GIS16" s="218"/>
      <c r="GIT16" s="64"/>
      <c r="GIU16" s="64"/>
      <c r="GJD16" s="64"/>
      <c r="GJI16" s="218"/>
      <c r="GJJ16" s="64"/>
      <c r="GJK16" s="64"/>
      <c r="GJT16" s="64"/>
      <c r="GJY16" s="218"/>
      <c r="GJZ16" s="64"/>
      <c r="GKA16" s="64"/>
      <c r="GKJ16" s="64"/>
      <c r="GKO16" s="218"/>
      <c r="GKP16" s="64"/>
      <c r="GKQ16" s="64"/>
      <c r="GKZ16" s="64"/>
      <c r="GLE16" s="218"/>
      <c r="GLF16" s="64"/>
      <c r="GLG16" s="64"/>
      <c r="GLP16" s="64"/>
      <c r="GLU16" s="218"/>
      <c r="GLV16" s="64"/>
      <c r="GLW16" s="64"/>
      <c r="GMF16" s="64"/>
      <c r="GMK16" s="218"/>
      <c r="GML16" s="64"/>
      <c r="GMM16" s="64"/>
      <c r="GMV16" s="64"/>
      <c r="GNA16" s="218"/>
      <c r="GNB16" s="64"/>
      <c r="GNC16" s="64"/>
      <c r="GNL16" s="64"/>
      <c r="GNQ16" s="218"/>
      <c r="GNR16" s="64"/>
      <c r="GNS16" s="64"/>
      <c r="GOB16" s="64"/>
      <c r="GOG16" s="218"/>
      <c r="GOH16" s="64"/>
      <c r="GOI16" s="64"/>
      <c r="GOR16" s="64"/>
      <c r="GOW16" s="218"/>
      <c r="GOX16" s="64"/>
      <c r="GOY16" s="64"/>
      <c r="GPH16" s="64"/>
      <c r="GPM16" s="218"/>
      <c r="GPN16" s="64"/>
      <c r="GPO16" s="64"/>
      <c r="GPX16" s="64"/>
      <c r="GQC16" s="218"/>
      <c r="GQD16" s="64"/>
      <c r="GQE16" s="64"/>
      <c r="GQN16" s="64"/>
      <c r="GQS16" s="218"/>
      <c r="GQT16" s="64"/>
      <c r="GQU16" s="64"/>
      <c r="GRD16" s="64"/>
      <c r="GRI16" s="218"/>
      <c r="GRJ16" s="64"/>
      <c r="GRK16" s="64"/>
      <c r="GRT16" s="64"/>
      <c r="GRY16" s="218"/>
      <c r="GRZ16" s="64"/>
      <c r="GSA16" s="64"/>
      <c r="GSJ16" s="64"/>
      <c r="GSO16" s="218"/>
      <c r="GSP16" s="64"/>
      <c r="GSQ16" s="64"/>
      <c r="GSZ16" s="64"/>
      <c r="GTE16" s="218"/>
      <c r="GTF16" s="64"/>
      <c r="GTG16" s="64"/>
      <c r="GTP16" s="64"/>
      <c r="GTU16" s="218"/>
      <c r="GTV16" s="64"/>
      <c r="GTW16" s="64"/>
      <c r="GUF16" s="64"/>
      <c r="GUK16" s="218"/>
      <c r="GUL16" s="64"/>
      <c r="GUM16" s="64"/>
      <c r="GUV16" s="64"/>
      <c r="GVA16" s="218"/>
      <c r="GVB16" s="64"/>
      <c r="GVC16" s="64"/>
      <c r="GVL16" s="64"/>
      <c r="GVQ16" s="218"/>
      <c r="GVR16" s="64"/>
      <c r="GVS16" s="64"/>
      <c r="GWB16" s="64"/>
      <c r="GWG16" s="218"/>
      <c r="GWH16" s="64"/>
      <c r="GWI16" s="64"/>
      <c r="GWR16" s="64"/>
      <c r="GWW16" s="218"/>
      <c r="GWX16" s="64"/>
      <c r="GWY16" s="64"/>
      <c r="GXH16" s="64"/>
      <c r="GXM16" s="218"/>
      <c r="GXN16" s="64"/>
      <c r="GXO16" s="64"/>
      <c r="GXX16" s="64"/>
      <c r="GYC16" s="218"/>
      <c r="GYD16" s="64"/>
      <c r="GYE16" s="64"/>
      <c r="GYN16" s="64"/>
      <c r="GYS16" s="218"/>
      <c r="GYT16" s="64"/>
      <c r="GYU16" s="64"/>
      <c r="GZD16" s="64"/>
      <c r="GZI16" s="218"/>
      <c r="GZJ16" s="64"/>
      <c r="GZK16" s="64"/>
      <c r="GZT16" s="64"/>
      <c r="GZY16" s="218"/>
      <c r="GZZ16" s="64"/>
      <c r="HAA16" s="64"/>
      <c r="HAJ16" s="64"/>
      <c r="HAO16" s="218"/>
      <c r="HAP16" s="64"/>
      <c r="HAQ16" s="64"/>
      <c r="HAZ16" s="64"/>
      <c r="HBE16" s="218"/>
      <c r="HBF16" s="64"/>
      <c r="HBG16" s="64"/>
      <c r="HBP16" s="64"/>
      <c r="HBU16" s="218"/>
      <c r="HBV16" s="64"/>
      <c r="HBW16" s="64"/>
      <c r="HCF16" s="64"/>
      <c r="HCK16" s="218"/>
      <c r="HCL16" s="64"/>
      <c r="HCM16" s="64"/>
      <c r="HCV16" s="64"/>
      <c r="HDA16" s="218"/>
      <c r="HDB16" s="64"/>
      <c r="HDC16" s="64"/>
      <c r="HDL16" s="64"/>
      <c r="HDQ16" s="218"/>
      <c r="HDR16" s="64"/>
      <c r="HDS16" s="64"/>
      <c r="HEB16" s="64"/>
      <c r="HEG16" s="218"/>
      <c r="HEH16" s="64"/>
      <c r="HEI16" s="64"/>
      <c r="HER16" s="64"/>
      <c r="HEW16" s="218"/>
      <c r="HEX16" s="64"/>
      <c r="HEY16" s="64"/>
      <c r="HFH16" s="64"/>
      <c r="HFM16" s="218"/>
      <c r="HFN16" s="64"/>
      <c r="HFO16" s="64"/>
      <c r="HFX16" s="64"/>
      <c r="HGC16" s="218"/>
      <c r="HGD16" s="64"/>
      <c r="HGE16" s="64"/>
      <c r="HGN16" s="64"/>
      <c r="HGS16" s="218"/>
      <c r="HGT16" s="64"/>
      <c r="HGU16" s="64"/>
      <c r="HHD16" s="64"/>
      <c r="HHI16" s="218"/>
      <c r="HHJ16" s="64"/>
      <c r="HHK16" s="64"/>
      <c r="HHT16" s="64"/>
      <c r="HHY16" s="218"/>
      <c r="HHZ16" s="64"/>
      <c r="HIA16" s="64"/>
      <c r="HIJ16" s="64"/>
      <c r="HIO16" s="218"/>
      <c r="HIP16" s="64"/>
      <c r="HIQ16" s="64"/>
      <c r="HIZ16" s="64"/>
      <c r="HJE16" s="218"/>
      <c r="HJF16" s="64"/>
      <c r="HJG16" s="64"/>
      <c r="HJP16" s="64"/>
      <c r="HJU16" s="218"/>
      <c r="HJV16" s="64"/>
      <c r="HJW16" s="64"/>
      <c r="HKF16" s="64"/>
      <c r="HKK16" s="218"/>
      <c r="HKL16" s="64"/>
      <c r="HKM16" s="64"/>
      <c r="HKV16" s="64"/>
      <c r="HLA16" s="218"/>
      <c r="HLB16" s="64"/>
      <c r="HLC16" s="64"/>
      <c r="HLL16" s="64"/>
      <c r="HLQ16" s="218"/>
      <c r="HLR16" s="64"/>
      <c r="HLS16" s="64"/>
      <c r="HMB16" s="64"/>
      <c r="HMG16" s="218"/>
      <c r="HMH16" s="64"/>
      <c r="HMI16" s="64"/>
      <c r="HMR16" s="64"/>
      <c r="HMW16" s="218"/>
      <c r="HMX16" s="64"/>
      <c r="HMY16" s="64"/>
      <c r="HNH16" s="64"/>
      <c r="HNM16" s="218"/>
      <c r="HNN16" s="64"/>
      <c r="HNO16" s="64"/>
      <c r="HNX16" s="64"/>
      <c r="HOC16" s="218"/>
      <c r="HOD16" s="64"/>
      <c r="HOE16" s="64"/>
      <c r="HON16" s="64"/>
      <c r="HOS16" s="218"/>
      <c r="HOT16" s="64"/>
      <c r="HOU16" s="64"/>
      <c r="HPD16" s="64"/>
      <c r="HPI16" s="218"/>
      <c r="HPJ16" s="64"/>
      <c r="HPK16" s="64"/>
      <c r="HPT16" s="64"/>
      <c r="HPY16" s="218"/>
      <c r="HPZ16" s="64"/>
      <c r="HQA16" s="64"/>
      <c r="HQJ16" s="64"/>
      <c r="HQO16" s="218"/>
      <c r="HQP16" s="64"/>
      <c r="HQQ16" s="64"/>
      <c r="HQZ16" s="64"/>
      <c r="HRE16" s="218"/>
      <c r="HRF16" s="64"/>
      <c r="HRG16" s="64"/>
      <c r="HRP16" s="64"/>
      <c r="HRU16" s="218"/>
      <c r="HRV16" s="64"/>
      <c r="HRW16" s="64"/>
      <c r="HSF16" s="64"/>
      <c r="HSK16" s="218"/>
      <c r="HSL16" s="64"/>
      <c r="HSM16" s="64"/>
      <c r="HSV16" s="64"/>
      <c r="HTA16" s="218"/>
      <c r="HTB16" s="64"/>
      <c r="HTC16" s="64"/>
      <c r="HTL16" s="64"/>
      <c r="HTQ16" s="218"/>
      <c r="HTR16" s="64"/>
      <c r="HTS16" s="64"/>
      <c r="HUB16" s="64"/>
      <c r="HUG16" s="218"/>
      <c r="HUH16" s="64"/>
      <c r="HUI16" s="64"/>
      <c r="HUR16" s="64"/>
      <c r="HUW16" s="218"/>
      <c r="HUX16" s="64"/>
      <c r="HUY16" s="64"/>
      <c r="HVH16" s="64"/>
      <c r="HVM16" s="218"/>
      <c r="HVN16" s="64"/>
      <c r="HVO16" s="64"/>
      <c r="HVX16" s="64"/>
      <c r="HWC16" s="218"/>
      <c r="HWD16" s="64"/>
      <c r="HWE16" s="64"/>
      <c r="HWN16" s="64"/>
      <c r="HWS16" s="218"/>
      <c r="HWT16" s="64"/>
      <c r="HWU16" s="64"/>
      <c r="HXD16" s="64"/>
      <c r="HXI16" s="218"/>
      <c r="HXJ16" s="64"/>
      <c r="HXK16" s="64"/>
      <c r="HXT16" s="64"/>
      <c r="HXY16" s="218"/>
      <c r="HXZ16" s="64"/>
      <c r="HYA16" s="64"/>
      <c r="HYJ16" s="64"/>
      <c r="HYO16" s="218"/>
      <c r="HYP16" s="64"/>
      <c r="HYQ16" s="64"/>
      <c r="HYZ16" s="64"/>
      <c r="HZE16" s="218"/>
      <c r="HZF16" s="64"/>
      <c r="HZG16" s="64"/>
      <c r="HZP16" s="64"/>
      <c r="HZU16" s="218"/>
      <c r="HZV16" s="64"/>
      <c r="HZW16" s="64"/>
      <c r="IAF16" s="64"/>
      <c r="IAK16" s="218"/>
      <c r="IAL16" s="64"/>
      <c r="IAM16" s="64"/>
      <c r="IAV16" s="64"/>
      <c r="IBA16" s="218"/>
      <c r="IBB16" s="64"/>
      <c r="IBC16" s="64"/>
      <c r="IBL16" s="64"/>
      <c r="IBQ16" s="218"/>
      <c r="IBR16" s="64"/>
      <c r="IBS16" s="64"/>
      <c r="ICB16" s="64"/>
      <c r="ICG16" s="218"/>
      <c r="ICH16" s="64"/>
      <c r="ICI16" s="64"/>
      <c r="ICR16" s="64"/>
      <c r="ICW16" s="218"/>
      <c r="ICX16" s="64"/>
      <c r="ICY16" s="64"/>
      <c r="IDH16" s="64"/>
      <c r="IDM16" s="218"/>
      <c r="IDN16" s="64"/>
      <c r="IDO16" s="64"/>
      <c r="IDX16" s="64"/>
      <c r="IEC16" s="218"/>
      <c r="IED16" s="64"/>
      <c r="IEE16" s="64"/>
      <c r="IEN16" s="64"/>
      <c r="IES16" s="218"/>
      <c r="IET16" s="64"/>
      <c r="IEU16" s="64"/>
      <c r="IFD16" s="64"/>
      <c r="IFI16" s="218"/>
      <c r="IFJ16" s="64"/>
      <c r="IFK16" s="64"/>
      <c r="IFT16" s="64"/>
      <c r="IFY16" s="218"/>
      <c r="IFZ16" s="64"/>
      <c r="IGA16" s="64"/>
      <c r="IGJ16" s="64"/>
      <c r="IGO16" s="218"/>
      <c r="IGP16" s="64"/>
      <c r="IGQ16" s="64"/>
      <c r="IGZ16" s="64"/>
      <c r="IHE16" s="218"/>
      <c r="IHF16" s="64"/>
      <c r="IHG16" s="64"/>
      <c r="IHP16" s="64"/>
      <c r="IHU16" s="218"/>
      <c r="IHV16" s="64"/>
      <c r="IHW16" s="64"/>
      <c r="IIF16" s="64"/>
      <c r="IIK16" s="218"/>
      <c r="IIL16" s="64"/>
      <c r="IIM16" s="64"/>
      <c r="IIV16" s="64"/>
      <c r="IJA16" s="218"/>
      <c r="IJB16" s="64"/>
      <c r="IJC16" s="64"/>
      <c r="IJL16" s="64"/>
      <c r="IJQ16" s="218"/>
      <c r="IJR16" s="64"/>
      <c r="IJS16" s="64"/>
      <c r="IKB16" s="64"/>
      <c r="IKG16" s="218"/>
      <c r="IKH16" s="64"/>
      <c r="IKI16" s="64"/>
      <c r="IKR16" s="64"/>
      <c r="IKW16" s="218"/>
      <c r="IKX16" s="64"/>
      <c r="IKY16" s="64"/>
      <c r="ILH16" s="64"/>
      <c r="ILM16" s="218"/>
      <c r="ILN16" s="64"/>
      <c r="ILO16" s="64"/>
      <c r="ILX16" s="64"/>
      <c r="IMC16" s="218"/>
      <c r="IMD16" s="64"/>
      <c r="IME16" s="64"/>
      <c r="IMN16" s="64"/>
      <c r="IMS16" s="218"/>
      <c r="IMT16" s="64"/>
      <c r="IMU16" s="64"/>
      <c r="IND16" s="64"/>
      <c r="INI16" s="218"/>
      <c r="INJ16" s="64"/>
      <c r="INK16" s="64"/>
      <c r="INT16" s="64"/>
      <c r="INY16" s="218"/>
      <c r="INZ16" s="64"/>
      <c r="IOA16" s="64"/>
      <c r="IOJ16" s="64"/>
      <c r="IOO16" s="218"/>
      <c r="IOP16" s="64"/>
      <c r="IOQ16" s="64"/>
      <c r="IOZ16" s="64"/>
      <c r="IPE16" s="218"/>
      <c r="IPF16" s="64"/>
      <c r="IPG16" s="64"/>
      <c r="IPP16" s="64"/>
      <c r="IPU16" s="218"/>
      <c r="IPV16" s="64"/>
      <c r="IPW16" s="64"/>
      <c r="IQF16" s="64"/>
      <c r="IQK16" s="218"/>
      <c r="IQL16" s="64"/>
      <c r="IQM16" s="64"/>
      <c r="IQV16" s="64"/>
      <c r="IRA16" s="218"/>
      <c r="IRB16" s="64"/>
      <c r="IRC16" s="64"/>
      <c r="IRL16" s="64"/>
      <c r="IRQ16" s="218"/>
      <c r="IRR16" s="64"/>
      <c r="IRS16" s="64"/>
      <c r="ISB16" s="64"/>
      <c r="ISG16" s="218"/>
      <c r="ISH16" s="64"/>
      <c r="ISI16" s="64"/>
      <c r="ISR16" s="64"/>
      <c r="ISW16" s="218"/>
      <c r="ISX16" s="64"/>
      <c r="ISY16" s="64"/>
      <c r="ITH16" s="64"/>
      <c r="ITM16" s="218"/>
      <c r="ITN16" s="64"/>
      <c r="ITO16" s="64"/>
      <c r="ITX16" s="64"/>
      <c r="IUC16" s="218"/>
      <c r="IUD16" s="64"/>
      <c r="IUE16" s="64"/>
      <c r="IUN16" s="64"/>
      <c r="IUS16" s="218"/>
      <c r="IUT16" s="64"/>
      <c r="IUU16" s="64"/>
      <c r="IVD16" s="64"/>
      <c r="IVI16" s="218"/>
      <c r="IVJ16" s="64"/>
      <c r="IVK16" s="64"/>
      <c r="IVT16" s="64"/>
      <c r="IVY16" s="218"/>
      <c r="IVZ16" s="64"/>
      <c r="IWA16" s="64"/>
      <c r="IWJ16" s="64"/>
      <c r="IWO16" s="218"/>
      <c r="IWP16" s="64"/>
      <c r="IWQ16" s="64"/>
      <c r="IWZ16" s="64"/>
      <c r="IXE16" s="218"/>
      <c r="IXF16" s="64"/>
      <c r="IXG16" s="64"/>
      <c r="IXP16" s="64"/>
      <c r="IXU16" s="218"/>
      <c r="IXV16" s="64"/>
      <c r="IXW16" s="64"/>
      <c r="IYF16" s="64"/>
      <c r="IYK16" s="218"/>
      <c r="IYL16" s="64"/>
      <c r="IYM16" s="64"/>
      <c r="IYV16" s="64"/>
      <c r="IZA16" s="218"/>
      <c r="IZB16" s="64"/>
      <c r="IZC16" s="64"/>
      <c r="IZL16" s="64"/>
      <c r="IZQ16" s="218"/>
      <c r="IZR16" s="64"/>
      <c r="IZS16" s="64"/>
      <c r="JAB16" s="64"/>
      <c r="JAG16" s="218"/>
      <c r="JAH16" s="64"/>
      <c r="JAI16" s="64"/>
      <c r="JAR16" s="64"/>
      <c r="JAW16" s="218"/>
      <c r="JAX16" s="64"/>
      <c r="JAY16" s="64"/>
      <c r="JBH16" s="64"/>
      <c r="JBM16" s="218"/>
      <c r="JBN16" s="64"/>
      <c r="JBO16" s="64"/>
      <c r="JBX16" s="64"/>
      <c r="JCC16" s="218"/>
      <c r="JCD16" s="64"/>
      <c r="JCE16" s="64"/>
      <c r="JCN16" s="64"/>
      <c r="JCS16" s="218"/>
      <c r="JCT16" s="64"/>
      <c r="JCU16" s="64"/>
      <c r="JDD16" s="64"/>
      <c r="JDI16" s="218"/>
      <c r="JDJ16" s="64"/>
      <c r="JDK16" s="64"/>
      <c r="JDT16" s="64"/>
      <c r="JDY16" s="218"/>
      <c r="JDZ16" s="64"/>
      <c r="JEA16" s="64"/>
      <c r="JEJ16" s="64"/>
      <c r="JEO16" s="218"/>
      <c r="JEP16" s="64"/>
      <c r="JEQ16" s="64"/>
      <c r="JEZ16" s="64"/>
      <c r="JFE16" s="218"/>
      <c r="JFF16" s="64"/>
      <c r="JFG16" s="64"/>
      <c r="JFP16" s="64"/>
      <c r="JFU16" s="218"/>
      <c r="JFV16" s="64"/>
      <c r="JFW16" s="64"/>
      <c r="JGF16" s="64"/>
      <c r="JGK16" s="218"/>
      <c r="JGL16" s="64"/>
      <c r="JGM16" s="64"/>
      <c r="JGV16" s="64"/>
      <c r="JHA16" s="218"/>
      <c r="JHB16" s="64"/>
      <c r="JHC16" s="64"/>
      <c r="JHL16" s="64"/>
      <c r="JHQ16" s="218"/>
      <c r="JHR16" s="64"/>
      <c r="JHS16" s="64"/>
      <c r="JIB16" s="64"/>
      <c r="JIG16" s="218"/>
      <c r="JIH16" s="64"/>
      <c r="JII16" s="64"/>
      <c r="JIR16" s="64"/>
      <c r="JIW16" s="218"/>
      <c r="JIX16" s="64"/>
      <c r="JIY16" s="64"/>
      <c r="JJH16" s="64"/>
      <c r="JJM16" s="218"/>
      <c r="JJN16" s="64"/>
      <c r="JJO16" s="64"/>
      <c r="JJX16" s="64"/>
      <c r="JKC16" s="218"/>
      <c r="JKD16" s="64"/>
      <c r="JKE16" s="64"/>
      <c r="JKN16" s="64"/>
      <c r="JKS16" s="218"/>
      <c r="JKT16" s="64"/>
      <c r="JKU16" s="64"/>
      <c r="JLD16" s="64"/>
      <c r="JLI16" s="218"/>
      <c r="JLJ16" s="64"/>
      <c r="JLK16" s="64"/>
      <c r="JLT16" s="64"/>
      <c r="JLY16" s="218"/>
      <c r="JLZ16" s="64"/>
      <c r="JMA16" s="64"/>
      <c r="JMJ16" s="64"/>
      <c r="JMO16" s="218"/>
      <c r="JMP16" s="64"/>
      <c r="JMQ16" s="64"/>
      <c r="JMZ16" s="64"/>
      <c r="JNE16" s="218"/>
      <c r="JNF16" s="64"/>
      <c r="JNG16" s="64"/>
      <c r="JNP16" s="64"/>
      <c r="JNU16" s="218"/>
      <c r="JNV16" s="64"/>
      <c r="JNW16" s="64"/>
      <c r="JOF16" s="64"/>
      <c r="JOK16" s="218"/>
      <c r="JOL16" s="64"/>
      <c r="JOM16" s="64"/>
      <c r="JOV16" s="64"/>
      <c r="JPA16" s="218"/>
      <c r="JPB16" s="64"/>
      <c r="JPC16" s="64"/>
      <c r="JPL16" s="64"/>
      <c r="JPQ16" s="218"/>
      <c r="JPR16" s="64"/>
      <c r="JPS16" s="64"/>
      <c r="JQB16" s="64"/>
      <c r="JQG16" s="218"/>
      <c r="JQH16" s="64"/>
      <c r="JQI16" s="64"/>
      <c r="JQR16" s="64"/>
      <c r="JQW16" s="218"/>
      <c r="JQX16" s="64"/>
      <c r="JQY16" s="64"/>
      <c r="JRH16" s="64"/>
      <c r="JRM16" s="218"/>
      <c r="JRN16" s="64"/>
      <c r="JRO16" s="64"/>
      <c r="JRX16" s="64"/>
      <c r="JSC16" s="218"/>
      <c r="JSD16" s="64"/>
      <c r="JSE16" s="64"/>
      <c r="JSN16" s="64"/>
      <c r="JSS16" s="218"/>
      <c r="JST16" s="64"/>
      <c r="JSU16" s="64"/>
      <c r="JTD16" s="64"/>
      <c r="JTI16" s="218"/>
      <c r="JTJ16" s="64"/>
      <c r="JTK16" s="64"/>
      <c r="JTT16" s="64"/>
      <c r="JTY16" s="218"/>
      <c r="JTZ16" s="64"/>
      <c r="JUA16" s="64"/>
      <c r="JUJ16" s="64"/>
      <c r="JUO16" s="218"/>
      <c r="JUP16" s="64"/>
      <c r="JUQ16" s="64"/>
      <c r="JUZ16" s="64"/>
      <c r="JVE16" s="218"/>
      <c r="JVF16" s="64"/>
      <c r="JVG16" s="64"/>
      <c r="JVP16" s="64"/>
      <c r="JVU16" s="218"/>
      <c r="JVV16" s="64"/>
      <c r="JVW16" s="64"/>
      <c r="JWF16" s="64"/>
      <c r="JWK16" s="218"/>
      <c r="JWL16" s="64"/>
      <c r="JWM16" s="64"/>
      <c r="JWV16" s="64"/>
      <c r="JXA16" s="218"/>
      <c r="JXB16" s="64"/>
      <c r="JXC16" s="64"/>
      <c r="JXL16" s="64"/>
      <c r="JXQ16" s="218"/>
      <c r="JXR16" s="64"/>
      <c r="JXS16" s="64"/>
      <c r="JYB16" s="64"/>
      <c r="JYG16" s="218"/>
      <c r="JYH16" s="64"/>
      <c r="JYI16" s="64"/>
      <c r="JYR16" s="64"/>
      <c r="JYW16" s="218"/>
      <c r="JYX16" s="64"/>
      <c r="JYY16" s="64"/>
      <c r="JZH16" s="64"/>
      <c r="JZM16" s="218"/>
      <c r="JZN16" s="64"/>
      <c r="JZO16" s="64"/>
      <c r="JZX16" s="64"/>
      <c r="KAC16" s="218"/>
      <c r="KAD16" s="64"/>
      <c r="KAE16" s="64"/>
      <c r="KAN16" s="64"/>
      <c r="KAS16" s="218"/>
      <c r="KAT16" s="64"/>
      <c r="KAU16" s="64"/>
      <c r="KBD16" s="64"/>
      <c r="KBI16" s="218"/>
      <c r="KBJ16" s="64"/>
      <c r="KBK16" s="64"/>
      <c r="KBT16" s="64"/>
      <c r="KBY16" s="218"/>
      <c r="KBZ16" s="64"/>
      <c r="KCA16" s="64"/>
      <c r="KCJ16" s="64"/>
      <c r="KCO16" s="218"/>
      <c r="KCP16" s="64"/>
      <c r="KCQ16" s="64"/>
      <c r="KCZ16" s="64"/>
      <c r="KDE16" s="218"/>
      <c r="KDF16" s="64"/>
      <c r="KDG16" s="64"/>
      <c r="KDP16" s="64"/>
      <c r="KDU16" s="218"/>
      <c r="KDV16" s="64"/>
      <c r="KDW16" s="64"/>
      <c r="KEF16" s="64"/>
      <c r="KEK16" s="218"/>
      <c r="KEL16" s="64"/>
      <c r="KEM16" s="64"/>
      <c r="KEV16" s="64"/>
      <c r="KFA16" s="218"/>
      <c r="KFB16" s="64"/>
      <c r="KFC16" s="64"/>
      <c r="KFL16" s="64"/>
      <c r="KFQ16" s="218"/>
      <c r="KFR16" s="64"/>
      <c r="KFS16" s="64"/>
      <c r="KGB16" s="64"/>
      <c r="KGG16" s="218"/>
      <c r="KGH16" s="64"/>
      <c r="KGI16" s="64"/>
      <c r="KGR16" s="64"/>
      <c r="KGW16" s="218"/>
      <c r="KGX16" s="64"/>
      <c r="KGY16" s="64"/>
      <c r="KHH16" s="64"/>
      <c r="KHM16" s="218"/>
      <c r="KHN16" s="64"/>
      <c r="KHO16" s="64"/>
      <c r="KHX16" s="64"/>
      <c r="KIC16" s="218"/>
      <c r="KID16" s="64"/>
      <c r="KIE16" s="64"/>
      <c r="KIN16" s="64"/>
      <c r="KIS16" s="218"/>
      <c r="KIT16" s="64"/>
      <c r="KIU16" s="64"/>
      <c r="KJD16" s="64"/>
      <c r="KJI16" s="218"/>
      <c r="KJJ16" s="64"/>
      <c r="KJK16" s="64"/>
      <c r="KJT16" s="64"/>
      <c r="KJY16" s="218"/>
      <c r="KJZ16" s="64"/>
      <c r="KKA16" s="64"/>
      <c r="KKJ16" s="64"/>
      <c r="KKO16" s="218"/>
      <c r="KKP16" s="64"/>
      <c r="KKQ16" s="64"/>
      <c r="KKZ16" s="64"/>
      <c r="KLE16" s="218"/>
      <c r="KLF16" s="64"/>
      <c r="KLG16" s="64"/>
      <c r="KLP16" s="64"/>
      <c r="KLU16" s="218"/>
      <c r="KLV16" s="64"/>
      <c r="KLW16" s="64"/>
      <c r="KMF16" s="64"/>
      <c r="KMK16" s="218"/>
      <c r="KML16" s="64"/>
      <c r="KMM16" s="64"/>
      <c r="KMV16" s="64"/>
      <c r="KNA16" s="218"/>
      <c r="KNB16" s="64"/>
      <c r="KNC16" s="64"/>
      <c r="KNL16" s="64"/>
      <c r="KNQ16" s="218"/>
      <c r="KNR16" s="64"/>
      <c r="KNS16" s="64"/>
      <c r="KOB16" s="64"/>
      <c r="KOG16" s="218"/>
      <c r="KOH16" s="64"/>
      <c r="KOI16" s="64"/>
      <c r="KOR16" s="64"/>
      <c r="KOW16" s="218"/>
      <c r="KOX16" s="64"/>
      <c r="KOY16" s="64"/>
      <c r="KPH16" s="64"/>
      <c r="KPM16" s="218"/>
      <c r="KPN16" s="64"/>
      <c r="KPO16" s="64"/>
      <c r="KPX16" s="64"/>
      <c r="KQC16" s="218"/>
      <c r="KQD16" s="64"/>
      <c r="KQE16" s="64"/>
      <c r="KQN16" s="64"/>
      <c r="KQS16" s="218"/>
      <c r="KQT16" s="64"/>
      <c r="KQU16" s="64"/>
      <c r="KRD16" s="64"/>
      <c r="KRI16" s="218"/>
      <c r="KRJ16" s="64"/>
      <c r="KRK16" s="64"/>
      <c r="KRT16" s="64"/>
      <c r="KRY16" s="218"/>
      <c r="KRZ16" s="64"/>
      <c r="KSA16" s="64"/>
      <c r="KSJ16" s="64"/>
      <c r="KSO16" s="218"/>
      <c r="KSP16" s="64"/>
      <c r="KSQ16" s="64"/>
      <c r="KSZ16" s="64"/>
      <c r="KTE16" s="218"/>
      <c r="KTF16" s="64"/>
      <c r="KTG16" s="64"/>
      <c r="KTP16" s="64"/>
      <c r="KTU16" s="218"/>
      <c r="KTV16" s="64"/>
      <c r="KTW16" s="64"/>
      <c r="KUF16" s="64"/>
      <c r="KUK16" s="218"/>
      <c r="KUL16" s="64"/>
      <c r="KUM16" s="64"/>
      <c r="KUV16" s="64"/>
      <c r="KVA16" s="218"/>
      <c r="KVB16" s="64"/>
      <c r="KVC16" s="64"/>
      <c r="KVL16" s="64"/>
      <c r="KVQ16" s="218"/>
      <c r="KVR16" s="64"/>
      <c r="KVS16" s="64"/>
      <c r="KWB16" s="64"/>
      <c r="KWG16" s="218"/>
      <c r="KWH16" s="64"/>
      <c r="KWI16" s="64"/>
      <c r="KWR16" s="64"/>
      <c r="KWW16" s="218"/>
      <c r="KWX16" s="64"/>
      <c r="KWY16" s="64"/>
      <c r="KXH16" s="64"/>
      <c r="KXM16" s="218"/>
      <c r="KXN16" s="64"/>
      <c r="KXO16" s="64"/>
      <c r="KXX16" s="64"/>
      <c r="KYC16" s="218"/>
      <c r="KYD16" s="64"/>
      <c r="KYE16" s="64"/>
      <c r="KYN16" s="64"/>
      <c r="KYS16" s="218"/>
      <c r="KYT16" s="64"/>
      <c r="KYU16" s="64"/>
      <c r="KZD16" s="64"/>
      <c r="KZI16" s="218"/>
      <c r="KZJ16" s="64"/>
      <c r="KZK16" s="64"/>
      <c r="KZT16" s="64"/>
      <c r="KZY16" s="218"/>
      <c r="KZZ16" s="64"/>
      <c r="LAA16" s="64"/>
      <c r="LAJ16" s="64"/>
      <c r="LAO16" s="218"/>
      <c r="LAP16" s="64"/>
      <c r="LAQ16" s="64"/>
      <c r="LAZ16" s="64"/>
      <c r="LBE16" s="218"/>
      <c r="LBF16" s="64"/>
      <c r="LBG16" s="64"/>
      <c r="LBP16" s="64"/>
      <c r="LBU16" s="218"/>
      <c r="LBV16" s="64"/>
      <c r="LBW16" s="64"/>
      <c r="LCF16" s="64"/>
      <c r="LCK16" s="218"/>
      <c r="LCL16" s="64"/>
      <c r="LCM16" s="64"/>
      <c r="LCV16" s="64"/>
      <c r="LDA16" s="218"/>
      <c r="LDB16" s="64"/>
      <c r="LDC16" s="64"/>
      <c r="LDL16" s="64"/>
      <c r="LDQ16" s="218"/>
      <c r="LDR16" s="64"/>
      <c r="LDS16" s="64"/>
      <c r="LEB16" s="64"/>
      <c r="LEG16" s="218"/>
      <c r="LEH16" s="64"/>
      <c r="LEI16" s="64"/>
      <c r="LER16" s="64"/>
      <c r="LEW16" s="218"/>
      <c r="LEX16" s="64"/>
      <c r="LEY16" s="64"/>
      <c r="LFH16" s="64"/>
      <c r="LFM16" s="218"/>
      <c r="LFN16" s="64"/>
      <c r="LFO16" s="64"/>
      <c r="LFX16" s="64"/>
      <c r="LGC16" s="218"/>
      <c r="LGD16" s="64"/>
      <c r="LGE16" s="64"/>
      <c r="LGN16" s="64"/>
      <c r="LGS16" s="218"/>
      <c r="LGT16" s="64"/>
      <c r="LGU16" s="64"/>
      <c r="LHD16" s="64"/>
      <c r="LHI16" s="218"/>
      <c r="LHJ16" s="64"/>
      <c r="LHK16" s="64"/>
      <c r="LHT16" s="64"/>
      <c r="LHY16" s="218"/>
      <c r="LHZ16" s="64"/>
      <c r="LIA16" s="64"/>
      <c r="LIJ16" s="64"/>
      <c r="LIO16" s="218"/>
      <c r="LIP16" s="64"/>
      <c r="LIQ16" s="64"/>
      <c r="LIZ16" s="64"/>
      <c r="LJE16" s="218"/>
      <c r="LJF16" s="64"/>
      <c r="LJG16" s="64"/>
      <c r="LJP16" s="64"/>
      <c r="LJU16" s="218"/>
      <c r="LJV16" s="64"/>
      <c r="LJW16" s="64"/>
      <c r="LKF16" s="64"/>
      <c r="LKK16" s="218"/>
      <c r="LKL16" s="64"/>
      <c r="LKM16" s="64"/>
      <c r="LKV16" s="64"/>
      <c r="LLA16" s="218"/>
      <c r="LLB16" s="64"/>
      <c r="LLC16" s="64"/>
      <c r="LLL16" s="64"/>
      <c r="LLQ16" s="218"/>
      <c r="LLR16" s="64"/>
      <c r="LLS16" s="64"/>
      <c r="LMB16" s="64"/>
      <c r="LMG16" s="218"/>
      <c r="LMH16" s="64"/>
      <c r="LMI16" s="64"/>
      <c r="LMR16" s="64"/>
      <c r="LMW16" s="218"/>
      <c r="LMX16" s="64"/>
      <c r="LMY16" s="64"/>
      <c r="LNH16" s="64"/>
      <c r="LNM16" s="218"/>
      <c r="LNN16" s="64"/>
      <c r="LNO16" s="64"/>
      <c r="LNX16" s="64"/>
      <c r="LOC16" s="218"/>
      <c r="LOD16" s="64"/>
      <c r="LOE16" s="64"/>
      <c r="LON16" s="64"/>
      <c r="LOS16" s="218"/>
      <c r="LOT16" s="64"/>
      <c r="LOU16" s="64"/>
      <c r="LPD16" s="64"/>
      <c r="LPI16" s="218"/>
      <c r="LPJ16" s="64"/>
      <c r="LPK16" s="64"/>
      <c r="LPT16" s="64"/>
      <c r="LPY16" s="218"/>
      <c r="LPZ16" s="64"/>
      <c r="LQA16" s="64"/>
      <c r="LQJ16" s="64"/>
      <c r="LQO16" s="218"/>
      <c r="LQP16" s="64"/>
      <c r="LQQ16" s="64"/>
      <c r="LQZ16" s="64"/>
      <c r="LRE16" s="218"/>
      <c r="LRF16" s="64"/>
      <c r="LRG16" s="64"/>
      <c r="LRP16" s="64"/>
      <c r="LRU16" s="218"/>
      <c r="LRV16" s="64"/>
      <c r="LRW16" s="64"/>
      <c r="LSF16" s="64"/>
      <c r="LSK16" s="218"/>
      <c r="LSL16" s="64"/>
      <c r="LSM16" s="64"/>
      <c r="LSV16" s="64"/>
      <c r="LTA16" s="218"/>
      <c r="LTB16" s="64"/>
      <c r="LTC16" s="64"/>
      <c r="LTL16" s="64"/>
      <c r="LTQ16" s="218"/>
      <c r="LTR16" s="64"/>
      <c r="LTS16" s="64"/>
      <c r="LUB16" s="64"/>
      <c r="LUG16" s="218"/>
      <c r="LUH16" s="64"/>
      <c r="LUI16" s="64"/>
      <c r="LUR16" s="64"/>
      <c r="LUW16" s="218"/>
      <c r="LUX16" s="64"/>
      <c r="LUY16" s="64"/>
      <c r="LVH16" s="64"/>
      <c r="LVM16" s="218"/>
      <c r="LVN16" s="64"/>
      <c r="LVO16" s="64"/>
      <c r="LVX16" s="64"/>
      <c r="LWC16" s="218"/>
      <c r="LWD16" s="64"/>
      <c r="LWE16" s="64"/>
      <c r="LWN16" s="64"/>
      <c r="LWS16" s="218"/>
      <c r="LWT16" s="64"/>
      <c r="LWU16" s="64"/>
      <c r="LXD16" s="64"/>
      <c r="LXI16" s="218"/>
      <c r="LXJ16" s="64"/>
      <c r="LXK16" s="64"/>
      <c r="LXT16" s="64"/>
      <c r="LXY16" s="218"/>
      <c r="LXZ16" s="64"/>
      <c r="LYA16" s="64"/>
      <c r="LYJ16" s="64"/>
      <c r="LYO16" s="218"/>
      <c r="LYP16" s="64"/>
      <c r="LYQ16" s="64"/>
      <c r="LYZ16" s="64"/>
      <c r="LZE16" s="218"/>
      <c r="LZF16" s="64"/>
      <c r="LZG16" s="64"/>
      <c r="LZP16" s="64"/>
      <c r="LZU16" s="218"/>
      <c r="LZV16" s="64"/>
      <c r="LZW16" s="64"/>
      <c r="MAF16" s="64"/>
      <c r="MAK16" s="218"/>
      <c r="MAL16" s="64"/>
      <c r="MAM16" s="64"/>
      <c r="MAV16" s="64"/>
      <c r="MBA16" s="218"/>
      <c r="MBB16" s="64"/>
      <c r="MBC16" s="64"/>
      <c r="MBL16" s="64"/>
      <c r="MBQ16" s="218"/>
      <c r="MBR16" s="64"/>
      <c r="MBS16" s="64"/>
      <c r="MCB16" s="64"/>
      <c r="MCG16" s="218"/>
      <c r="MCH16" s="64"/>
      <c r="MCI16" s="64"/>
      <c r="MCR16" s="64"/>
      <c r="MCW16" s="218"/>
      <c r="MCX16" s="64"/>
      <c r="MCY16" s="64"/>
      <c r="MDH16" s="64"/>
      <c r="MDM16" s="218"/>
      <c r="MDN16" s="64"/>
      <c r="MDO16" s="64"/>
      <c r="MDX16" s="64"/>
      <c r="MEC16" s="218"/>
      <c r="MED16" s="64"/>
      <c r="MEE16" s="64"/>
      <c r="MEN16" s="64"/>
      <c r="MES16" s="218"/>
      <c r="MET16" s="64"/>
      <c r="MEU16" s="64"/>
      <c r="MFD16" s="64"/>
      <c r="MFI16" s="218"/>
      <c r="MFJ16" s="64"/>
      <c r="MFK16" s="64"/>
      <c r="MFT16" s="64"/>
      <c r="MFY16" s="218"/>
      <c r="MFZ16" s="64"/>
      <c r="MGA16" s="64"/>
      <c r="MGJ16" s="64"/>
      <c r="MGO16" s="218"/>
      <c r="MGP16" s="64"/>
      <c r="MGQ16" s="64"/>
      <c r="MGZ16" s="64"/>
      <c r="MHE16" s="218"/>
      <c r="MHF16" s="64"/>
      <c r="MHG16" s="64"/>
      <c r="MHP16" s="64"/>
      <c r="MHU16" s="218"/>
      <c r="MHV16" s="64"/>
      <c r="MHW16" s="64"/>
      <c r="MIF16" s="64"/>
      <c r="MIK16" s="218"/>
      <c r="MIL16" s="64"/>
      <c r="MIM16" s="64"/>
      <c r="MIV16" s="64"/>
      <c r="MJA16" s="218"/>
      <c r="MJB16" s="64"/>
      <c r="MJC16" s="64"/>
      <c r="MJL16" s="64"/>
      <c r="MJQ16" s="218"/>
      <c r="MJR16" s="64"/>
      <c r="MJS16" s="64"/>
      <c r="MKB16" s="64"/>
      <c r="MKG16" s="218"/>
      <c r="MKH16" s="64"/>
      <c r="MKI16" s="64"/>
      <c r="MKR16" s="64"/>
      <c r="MKW16" s="218"/>
      <c r="MKX16" s="64"/>
      <c r="MKY16" s="64"/>
      <c r="MLH16" s="64"/>
      <c r="MLM16" s="218"/>
      <c r="MLN16" s="64"/>
      <c r="MLO16" s="64"/>
      <c r="MLX16" s="64"/>
      <c r="MMC16" s="218"/>
      <c r="MMD16" s="64"/>
      <c r="MME16" s="64"/>
      <c r="MMN16" s="64"/>
      <c r="MMS16" s="218"/>
      <c r="MMT16" s="64"/>
      <c r="MMU16" s="64"/>
      <c r="MND16" s="64"/>
      <c r="MNI16" s="218"/>
      <c r="MNJ16" s="64"/>
      <c r="MNK16" s="64"/>
      <c r="MNT16" s="64"/>
      <c r="MNY16" s="218"/>
      <c r="MNZ16" s="64"/>
      <c r="MOA16" s="64"/>
      <c r="MOJ16" s="64"/>
      <c r="MOO16" s="218"/>
      <c r="MOP16" s="64"/>
      <c r="MOQ16" s="64"/>
      <c r="MOZ16" s="64"/>
      <c r="MPE16" s="218"/>
      <c r="MPF16" s="64"/>
      <c r="MPG16" s="64"/>
      <c r="MPP16" s="64"/>
      <c r="MPU16" s="218"/>
      <c r="MPV16" s="64"/>
      <c r="MPW16" s="64"/>
      <c r="MQF16" s="64"/>
      <c r="MQK16" s="218"/>
      <c r="MQL16" s="64"/>
      <c r="MQM16" s="64"/>
      <c r="MQV16" s="64"/>
      <c r="MRA16" s="218"/>
      <c r="MRB16" s="64"/>
      <c r="MRC16" s="64"/>
      <c r="MRL16" s="64"/>
      <c r="MRQ16" s="218"/>
      <c r="MRR16" s="64"/>
      <c r="MRS16" s="64"/>
      <c r="MSB16" s="64"/>
      <c r="MSG16" s="218"/>
      <c r="MSH16" s="64"/>
      <c r="MSI16" s="64"/>
      <c r="MSR16" s="64"/>
      <c r="MSW16" s="218"/>
      <c r="MSX16" s="64"/>
      <c r="MSY16" s="64"/>
      <c r="MTH16" s="64"/>
      <c r="MTM16" s="218"/>
      <c r="MTN16" s="64"/>
      <c r="MTO16" s="64"/>
      <c r="MTX16" s="64"/>
      <c r="MUC16" s="218"/>
      <c r="MUD16" s="64"/>
      <c r="MUE16" s="64"/>
      <c r="MUN16" s="64"/>
      <c r="MUS16" s="218"/>
      <c r="MUT16" s="64"/>
      <c r="MUU16" s="64"/>
      <c r="MVD16" s="64"/>
      <c r="MVI16" s="218"/>
      <c r="MVJ16" s="64"/>
      <c r="MVK16" s="64"/>
      <c r="MVT16" s="64"/>
      <c r="MVY16" s="218"/>
      <c r="MVZ16" s="64"/>
      <c r="MWA16" s="64"/>
      <c r="MWJ16" s="64"/>
      <c r="MWO16" s="218"/>
      <c r="MWP16" s="64"/>
      <c r="MWQ16" s="64"/>
      <c r="MWZ16" s="64"/>
      <c r="MXE16" s="218"/>
      <c r="MXF16" s="64"/>
      <c r="MXG16" s="64"/>
      <c r="MXP16" s="64"/>
      <c r="MXU16" s="218"/>
      <c r="MXV16" s="64"/>
      <c r="MXW16" s="64"/>
      <c r="MYF16" s="64"/>
      <c r="MYK16" s="218"/>
      <c r="MYL16" s="64"/>
      <c r="MYM16" s="64"/>
      <c r="MYV16" s="64"/>
      <c r="MZA16" s="218"/>
      <c r="MZB16" s="64"/>
      <c r="MZC16" s="64"/>
      <c r="MZL16" s="64"/>
      <c r="MZQ16" s="218"/>
      <c r="MZR16" s="64"/>
      <c r="MZS16" s="64"/>
      <c r="NAB16" s="64"/>
      <c r="NAG16" s="218"/>
      <c r="NAH16" s="64"/>
      <c r="NAI16" s="64"/>
      <c r="NAR16" s="64"/>
      <c r="NAW16" s="218"/>
      <c r="NAX16" s="64"/>
      <c r="NAY16" s="64"/>
      <c r="NBH16" s="64"/>
      <c r="NBM16" s="218"/>
      <c r="NBN16" s="64"/>
      <c r="NBO16" s="64"/>
      <c r="NBX16" s="64"/>
      <c r="NCC16" s="218"/>
      <c r="NCD16" s="64"/>
      <c r="NCE16" s="64"/>
      <c r="NCN16" s="64"/>
      <c r="NCS16" s="218"/>
      <c r="NCT16" s="64"/>
      <c r="NCU16" s="64"/>
      <c r="NDD16" s="64"/>
      <c r="NDI16" s="218"/>
      <c r="NDJ16" s="64"/>
      <c r="NDK16" s="64"/>
      <c r="NDT16" s="64"/>
      <c r="NDY16" s="218"/>
      <c r="NDZ16" s="64"/>
      <c r="NEA16" s="64"/>
      <c r="NEJ16" s="64"/>
      <c r="NEO16" s="218"/>
      <c r="NEP16" s="64"/>
      <c r="NEQ16" s="64"/>
      <c r="NEZ16" s="64"/>
      <c r="NFE16" s="218"/>
      <c r="NFF16" s="64"/>
      <c r="NFG16" s="64"/>
      <c r="NFP16" s="64"/>
      <c r="NFU16" s="218"/>
      <c r="NFV16" s="64"/>
      <c r="NFW16" s="64"/>
      <c r="NGF16" s="64"/>
      <c r="NGK16" s="218"/>
      <c r="NGL16" s="64"/>
      <c r="NGM16" s="64"/>
      <c r="NGV16" s="64"/>
      <c r="NHA16" s="218"/>
      <c r="NHB16" s="64"/>
      <c r="NHC16" s="64"/>
      <c r="NHL16" s="64"/>
      <c r="NHQ16" s="218"/>
      <c r="NHR16" s="64"/>
      <c r="NHS16" s="64"/>
      <c r="NIB16" s="64"/>
      <c r="NIG16" s="218"/>
      <c r="NIH16" s="64"/>
      <c r="NII16" s="64"/>
      <c r="NIR16" s="64"/>
      <c r="NIW16" s="218"/>
      <c r="NIX16" s="64"/>
      <c r="NIY16" s="64"/>
      <c r="NJH16" s="64"/>
      <c r="NJM16" s="218"/>
      <c r="NJN16" s="64"/>
      <c r="NJO16" s="64"/>
      <c r="NJX16" s="64"/>
      <c r="NKC16" s="218"/>
      <c r="NKD16" s="64"/>
      <c r="NKE16" s="64"/>
      <c r="NKN16" s="64"/>
      <c r="NKS16" s="218"/>
      <c r="NKT16" s="64"/>
      <c r="NKU16" s="64"/>
      <c r="NLD16" s="64"/>
      <c r="NLI16" s="218"/>
      <c r="NLJ16" s="64"/>
      <c r="NLK16" s="64"/>
      <c r="NLT16" s="64"/>
      <c r="NLY16" s="218"/>
      <c r="NLZ16" s="64"/>
      <c r="NMA16" s="64"/>
      <c r="NMJ16" s="64"/>
      <c r="NMO16" s="218"/>
      <c r="NMP16" s="64"/>
      <c r="NMQ16" s="64"/>
      <c r="NMZ16" s="64"/>
      <c r="NNE16" s="218"/>
      <c r="NNF16" s="64"/>
      <c r="NNG16" s="64"/>
      <c r="NNP16" s="64"/>
      <c r="NNU16" s="218"/>
      <c r="NNV16" s="64"/>
      <c r="NNW16" s="64"/>
      <c r="NOF16" s="64"/>
      <c r="NOK16" s="218"/>
      <c r="NOL16" s="64"/>
      <c r="NOM16" s="64"/>
      <c r="NOV16" s="64"/>
      <c r="NPA16" s="218"/>
      <c r="NPB16" s="64"/>
      <c r="NPC16" s="64"/>
      <c r="NPL16" s="64"/>
      <c r="NPQ16" s="218"/>
      <c r="NPR16" s="64"/>
      <c r="NPS16" s="64"/>
      <c r="NQB16" s="64"/>
      <c r="NQG16" s="218"/>
      <c r="NQH16" s="64"/>
      <c r="NQI16" s="64"/>
      <c r="NQR16" s="64"/>
      <c r="NQW16" s="218"/>
      <c r="NQX16" s="64"/>
      <c r="NQY16" s="64"/>
      <c r="NRH16" s="64"/>
      <c r="NRM16" s="218"/>
      <c r="NRN16" s="64"/>
      <c r="NRO16" s="64"/>
      <c r="NRX16" s="64"/>
      <c r="NSC16" s="218"/>
      <c r="NSD16" s="64"/>
      <c r="NSE16" s="64"/>
      <c r="NSN16" s="64"/>
      <c r="NSS16" s="218"/>
      <c r="NST16" s="64"/>
      <c r="NSU16" s="64"/>
      <c r="NTD16" s="64"/>
      <c r="NTI16" s="218"/>
      <c r="NTJ16" s="64"/>
      <c r="NTK16" s="64"/>
      <c r="NTT16" s="64"/>
      <c r="NTY16" s="218"/>
      <c r="NTZ16" s="64"/>
      <c r="NUA16" s="64"/>
      <c r="NUJ16" s="64"/>
      <c r="NUO16" s="218"/>
      <c r="NUP16" s="64"/>
      <c r="NUQ16" s="64"/>
      <c r="NUZ16" s="64"/>
      <c r="NVE16" s="218"/>
      <c r="NVF16" s="64"/>
      <c r="NVG16" s="64"/>
      <c r="NVP16" s="64"/>
      <c r="NVU16" s="218"/>
      <c r="NVV16" s="64"/>
      <c r="NVW16" s="64"/>
      <c r="NWF16" s="64"/>
      <c r="NWK16" s="218"/>
      <c r="NWL16" s="64"/>
      <c r="NWM16" s="64"/>
      <c r="NWV16" s="64"/>
      <c r="NXA16" s="218"/>
      <c r="NXB16" s="64"/>
      <c r="NXC16" s="64"/>
      <c r="NXL16" s="64"/>
      <c r="NXQ16" s="218"/>
      <c r="NXR16" s="64"/>
      <c r="NXS16" s="64"/>
      <c r="NYB16" s="64"/>
      <c r="NYG16" s="218"/>
      <c r="NYH16" s="64"/>
      <c r="NYI16" s="64"/>
      <c r="NYR16" s="64"/>
      <c r="NYW16" s="218"/>
      <c r="NYX16" s="64"/>
      <c r="NYY16" s="64"/>
      <c r="NZH16" s="64"/>
      <c r="NZM16" s="218"/>
      <c r="NZN16" s="64"/>
      <c r="NZO16" s="64"/>
      <c r="NZX16" s="64"/>
      <c r="OAC16" s="218"/>
      <c r="OAD16" s="64"/>
      <c r="OAE16" s="64"/>
      <c r="OAN16" s="64"/>
      <c r="OAS16" s="218"/>
      <c r="OAT16" s="64"/>
      <c r="OAU16" s="64"/>
      <c r="OBD16" s="64"/>
      <c r="OBI16" s="218"/>
      <c r="OBJ16" s="64"/>
      <c r="OBK16" s="64"/>
      <c r="OBT16" s="64"/>
      <c r="OBY16" s="218"/>
      <c r="OBZ16" s="64"/>
      <c r="OCA16" s="64"/>
      <c r="OCJ16" s="64"/>
      <c r="OCO16" s="218"/>
      <c r="OCP16" s="64"/>
      <c r="OCQ16" s="64"/>
      <c r="OCZ16" s="64"/>
      <c r="ODE16" s="218"/>
      <c r="ODF16" s="64"/>
      <c r="ODG16" s="64"/>
      <c r="ODP16" s="64"/>
      <c r="ODU16" s="218"/>
      <c r="ODV16" s="64"/>
      <c r="ODW16" s="64"/>
      <c r="OEF16" s="64"/>
      <c r="OEK16" s="218"/>
      <c r="OEL16" s="64"/>
      <c r="OEM16" s="64"/>
      <c r="OEV16" s="64"/>
      <c r="OFA16" s="218"/>
      <c r="OFB16" s="64"/>
      <c r="OFC16" s="64"/>
      <c r="OFL16" s="64"/>
      <c r="OFQ16" s="218"/>
      <c r="OFR16" s="64"/>
      <c r="OFS16" s="64"/>
      <c r="OGB16" s="64"/>
      <c r="OGG16" s="218"/>
      <c r="OGH16" s="64"/>
      <c r="OGI16" s="64"/>
      <c r="OGR16" s="64"/>
      <c r="OGW16" s="218"/>
      <c r="OGX16" s="64"/>
      <c r="OGY16" s="64"/>
      <c r="OHH16" s="64"/>
      <c r="OHM16" s="218"/>
      <c r="OHN16" s="64"/>
      <c r="OHO16" s="64"/>
      <c r="OHX16" s="64"/>
      <c r="OIC16" s="218"/>
      <c r="OID16" s="64"/>
      <c r="OIE16" s="64"/>
      <c r="OIN16" s="64"/>
      <c r="OIS16" s="218"/>
      <c r="OIT16" s="64"/>
      <c r="OIU16" s="64"/>
      <c r="OJD16" s="64"/>
      <c r="OJI16" s="218"/>
      <c r="OJJ16" s="64"/>
      <c r="OJK16" s="64"/>
      <c r="OJT16" s="64"/>
      <c r="OJY16" s="218"/>
      <c r="OJZ16" s="64"/>
      <c r="OKA16" s="64"/>
      <c r="OKJ16" s="64"/>
      <c r="OKO16" s="218"/>
      <c r="OKP16" s="64"/>
      <c r="OKQ16" s="64"/>
      <c r="OKZ16" s="64"/>
      <c r="OLE16" s="218"/>
      <c r="OLF16" s="64"/>
      <c r="OLG16" s="64"/>
      <c r="OLP16" s="64"/>
      <c r="OLU16" s="218"/>
      <c r="OLV16" s="64"/>
      <c r="OLW16" s="64"/>
      <c r="OMF16" s="64"/>
      <c r="OMK16" s="218"/>
      <c r="OML16" s="64"/>
      <c r="OMM16" s="64"/>
      <c r="OMV16" s="64"/>
      <c r="ONA16" s="218"/>
      <c r="ONB16" s="64"/>
      <c r="ONC16" s="64"/>
      <c r="ONL16" s="64"/>
      <c r="ONQ16" s="218"/>
      <c r="ONR16" s="64"/>
      <c r="ONS16" s="64"/>
      <c r="OOB16" s="64"/>
      <c r="OOG16" s="218"/>
      <c r="OOH16" s="64"/>
      <c r="OOI16" s="64"/>
      <c r="OOR16" s="64"/>
      <c r="OOW16" s="218"/>
      <c r="OOX16" s="64"/>
      <c r="OOY16" s="64"/>
      <c r="OPH16" s="64"/>
      <c r="OPM16" s="218"/>
      <c r="OPN16" s="64"/>
      <c r="OPO16" s="64"/>
      <c r="OPX16" s="64"/>
      <c r="OQC16" s="218"/>
      <c r="OQD16" s="64"/>
      <c r="OQE16" s="64"/>
      <c r="OQN16" s="64"/>
      <c r="OQS16" s="218"/>
      <c r="OQT16" s="64"/>
      <c r="OQU16" s="64"/>
      <c r="ORD16" s="64"/>
      <c r="ORI16" s="218"/>
      <c r="ORJ16" s="64"/>
      <c r="ORK16" s="64"/>
      <c r="ORT16" s="64"/>
      <c r="ORY16" s="218"/>
      <c r="ORZ16" s="64"/>
      <c r="OSA16" s="64"/>
      <c r="OSJ16" s="64"/>
      <c r="OSO16" s="218"/>
      <c r="OSP16" s="64"/>
      <c r="OSQ16" s="64"/>
      <c r="OSZ16" s="64"/>
      <c r="OTE16" s="218"/>
      <c r="OTF16" s="64"/>
      <c r="OTG16" s="64"/>
      <c r="OTP16" s="64"/>
      <c r="OTU16" s="218"/>
      <c r="OTV16" s="64"/>
      <c r="OTW16" s="64"/>
      <c r="OUF16" s="64"/>
      <c r="OUK16" s="218"/>
      <c r="OUL16" s="64"/>
      <c r="OUM16" s="64"/>
      <c r="OUV16" s="64"/>
      <c r="OVA16" s="218"/>
      <c r="OVB16" s="64"/>
      <c r="OVC16" s="64"/>
      <c r="OVL16" s="64"/>
      <c r="OVQ16" s="218"/>
      <c r="OVR16" s="64"/>
      <c r="OVS16" s="64"/>
      <c r="OWB16" s="64"/>
      <c r="OWG16" s="218"/>
      <c r="OWH16" s="64"/>
      <c r="OWI16" s="64"/>
      <c r="OWR16" s="64"/>
      <c r="OWW16" s="218"/>
      <c r="OWX16" s="64"/>
      <c r="OWY16" s="64"/>
      <c r="OXH16" s="64"/>
      <c r="OXM16" s="218"/>
      <c r="OXN16" s="64"/>
      <c r="OXO16" s="64"/>
      <c r="OXX16" s="64"/>
      <c r="OYC16" s="218"/>
      <c r="OYD16" s="64"/>
      <c r="OYE16" s="64"/>
      <c r="OYN16" s="64"/>
      <c r="OYS16" s="218"/>
      <c r="OYT16" s="64"/>
      <c r="OYU16" s="64"/>
      <c r="OZD16" s="64"/>
      <c r="OZI16" s="218"/>
      <c r="OZJ16" s="64"/>
      <c r="OZK16" s="64"/>
      <c r="OZT16" s="64"/>
      <c r="OZY16" s="218"/>
      <c r="OZZ16" s="64"/>
      <c r="PAA16" s="64"/>
      <c r="PAJ16" s="64"/>
      <c r="PAO16" s="218"/>
      <c r="PAP16" s="64"/>
      <c r="PAQ16" s="64"/>
      <c r="PAZ16" s="64"/>
      <c r="PBE16" s="218"/>
      <c r="PBF16" s="64"/>
      <c r="PBG16" s="64"/>
      <c r="PBP16" s="64"/>
      <c r="PBU16" s="218"/>
      <c r="PBV16" s="64"/>
      <c r="PBW16" s="64"/>
      <c r="PCF16" s="64"/>
      <c r="PCK16" s="218"/>
      <c r="PCL16" s="64"/>
      <c r="PCM16" s="64"/>
      <c r="PCV16" s="64"/>
      <c r="PDA16" s="218"/>
      <c r="PDB16" s="64"/>
      <c r="PDC16" s="64"/>
      <c r="PDL16" s="64"/>
      <c r="PDQ16" s="218"/>
      <c r="PDR16" s="64"/>
      <c r="PDS16" s="64"/>
      <c r="PEB16" s="64"/>
      <c r="PEG16" s="218"/>
      <c r="PEH16" s="64"/>
      <c r="PEI16" s="64"/>
      <c r="PER16" s="64"/>
      <c r="PEW16" s="218"/>
      <c r="PEX16" s="64"/>
      <c r="PEY16" s="64"/>
      <c r="PFH16" s="64"/>
      <c r="PFM16" s="218"/>
      <c r="PFN16" s="64"/>
      <c r="PFO16" s="64"/>
      <c r="PFX16" s="64"/>
      <c r="PGC16" s="218"/>
      <c r="PGD16" s="64"/>
      <c r="PGE16" s="64"/>
      <c r="PGN16" s="64"/>
      <c r="PGS16" s="218"/>
      <c r="PGT16" s="64"/>
      <c r="PGU16" s="64"/>
      <c r="PHD16" s="64"/>
      <c r="PHI16" s="218"/>
      <c r="PHJ16" s="64"/>
      <c r="PHK16" s="64"/>
      <c r="PHT16" s="64"/>
      <c r="PHY16" s="218"/>
      <c r="PHZ16" s="64"/>
      <c r="PIA16" s="64"/>
      <c r="PIJ16" s="64"/>
      <c r="PIO16" s="218"/>
      <c r="PIP16" s="64"/>
      <c r="PIQ16" s="64"/>
      <c r="PIZ16" s="64"/>
      <c r="PJE16" s="218"/>
      <c r="PJF16" s="64"/>
      <c r="PJG16" s="64"/>
      <c r="PJP16" s="64"/>
      <c r="PJU16" s="218"/>
      <c r="PJV16" s="64"/>
      <c r="PJW16" s="64"/>
      <c r="PKF16" s="64"/>
      <c r="PKK16" s="218"/>
      <c r="PKL16" s="64"/>
      <c r="PKM16" s="64"/>
      <c r="PKV16" s="64"/>
      <c r="PLA16" s="218"/>
      <c r="PLB16" s="64"/>
      <c r="PLC16" s="64"/>
      <c r="PLL16" s="64"/>
      <c r="PLQ16" s="218"/>
      <c r="PLR16" s="64"/>
      <c r="PLS16" s="64"/>
      <c r="PMB16" s="64"/>
      <c r="PMG16" s="218"/>
      <c r="PMH16" s="64"/>
      <c r="PMI16" s="64"/>
      <c r="PMR16" s="64"/>
      <c r="PMW16" s="218"/>
      <c r="PMX16" s="64"/>
      <c r="PMY16" s="64"/>
      <c r="PNH16" s="64"/>
      <c r="PNM16" s="218"/>
      <c r="PNN16" s="64"/>
      <c r="PNO16" s="64"/>
      <c r="PNX16" s="64"/>
      <c r="POC16" s="218"/>
      <c r="POD16" s="64"/>
      <c r="POE16" s="64"/>
      <c r="PON16" s="64"/>
      <c r="POS16" s="218"/>
      <c r="POT16" s="64"/>
      <c r="POU16" s="64"/>
      <c r="PPD16" s="64"/>
      <c r="PPI16" s="218"/>
      <c r="PPJ16" s="64"/>
      <c r="PPK16" s="64"/>
      <c r="PPT16" s="64"/>
      <c r="PPY16" s="218"/>
      <c r="PPZ16" s="64"/>
      <c r="PQA16" s="64"/>
      <c r="PQJ16" s="64"/>
      <c r="PQO16" s="218"/>
      <c r="PQP16" s="64"/>
      <c r="PQQ16" s="64"/>
      <c r="PQZ16" s="64"/>
      <c r="PRE16" s="218"/>
      <c r="PRF16" s="64"/>
      <c r="PRG16" s="64"/>
      <c r="PRP16" s="64"/>
      <c r="PRU16" s="218"/>
      <c r="PRV16" s="64"/>
      <c r="PRW16" s="64"/>
      <c r="PSF16" s="64"/>
      <c r="PSK16" s="218"/>
      <c r="PSL16" s="64"/>
      <c r="PSM16" s="64"/>
      <c r="PSV16" s="64"/>
      <c r="PTA16" s="218"/>
      <c r="PTB16" s="64"/>
      <c r="PTC16" s="64"/>
      <c r="PTL16" s="64"/>
      <c r="PTQ16" s="218"/>
      <c r="PTR16" s="64"/>
      <c r="PTS16" s="64"/>
      <c r="PUB16" s="64"/>
      <c r="PUG16" s="218"/>
      <c r="PUH16" s="64"/>
      <c r="PUI16" s="64"/>
      <c r="PUR16" s="64"/>
      <c r="PUW16" s="218"/>
      <c r="PUX16" s="64"/>
      <c r="PUY16" s="64"/>
      <c r="PVH16" s="64"/>
      <c r="PVM16" s="218"/>
      <c r="PVN16" s="64"/>
      <c r="PVO16" s="64"/>
      <c r="PVX16" s="64"/>
      <c r="PWC16" s="218"/>
      <c r="PWD16" s="64"/>
      <c r="PWE16" s="64"/>
      <c r="PWN16" s="64"/>
      <c r="PWS16" s="218"/>
      <c r="PWT16" s="64"/>
      <c r="PWU16" s="64"/>
      <c r="PXD16" s="64"/>
      <c r="PXI16" s="218"/>
      <c r="PXJ16" s="64"/>
      <c r="PXK16" s="64"/>
      <c r="PXT16" s="64"/>
      <c r="PXY16" s="218"/>
      <c r="PXZ16" s="64"/>
      <c r="PYA16" s="64"/>
      <c r="PYJ16" s="64"/>
      <c r="PYO16" s="218"/>
      <c r="PYP16" s="64"/>
      <c r="PYQ16" s="64"/>
      <c r="PYZ16" s="64"/>
      <c r="PZE16" s="218"/>
      <c r="PZF16" s="64"/>
      <c r="PZG16" s="64"/>
      <c r="PZP16" s="64"/>
      <c r="PZU16" s="218"/>
      <c r="PZV16" s="64"/>
      <c r="PZW16" s="64"/>
      <c r="QAF16" s="64"/>
      <c r="QAK16" s="218"/>
      <c r="QAL16" s="64"/>
      <c r="QAM16" s="64"/>
      <c r="QAV16" s="64"/>
      <c r="QBA16" s="218"/>
      <c r="QBB16" s="64"/>
      <c r="QBC16" s="64"/>
      <c r="QBL16" s="64"/>
      <c r="QBQ16" s="218"/>
      <c r="QBR16" s="64"/>
      <c r="QBS16" s="64"/>
      <c r="QCB16" s="64"/>
      <c r="QCG16" s="218"/>
      <c r="QCH16" s="64"/>
      <c r="QCI16" s="64"/>
      <c r="QCR16" s="64"/>
      <c r="QCW16" s="218"/>
      <c r="QCX16" s="64"/>
      <c r="QCY16" s="64"/>
      <c r="QDH16" s="64"/>
      <c r="QDM16" s="218"/>
      <c r="QDN16" s="64"/>
      <c r="QDO16" s="64"/>
      <c r="QDX16" s="64"/>
      <c r="QEC16" s="218"/>
      <c r="QED16" s="64"/>
      <c r="QEE16" s="64"/>
      <c r="QEN16" s="64"/>
      <c r="QES16" s="218"/>
      <c r="QET16" s="64"/>
      <c r="QEU16" s="64"/>
      <c r="QFD16" s="64"/>
      <c r="QFI16" s="218"/>
      <c r="QFJ16" s="64"/>
      <c r="QFK16" s="64"/>
      <c r="QFT16" s="64"/>
      <c r="QFY16" s="218"/>
      <c r="QFZ16" s="64"/>
      <c r="QGA16" s="64"/>
      <c r="QGJ16" s="64"/>
      <c r="QGO16" s="218"/>
      <c r="QGP16" s="64"/>
      <c r="QGQ16" s="64"/>
      <c r="QGZ16" s="64"/>
      <c r="QHE16" s="218"/>
      <c r="QHF16" s="64"/>
      <c r="QHG16" s="64"/>
      <c r="QHP16" s="64"/>
      <c r="QHU16" s="218"/>
      <c r="QHV16" s="64"/>
      <c r="QHW16" s="64"/>
      <c r="QIF16" s="64"/>
      <c r="QIK16" s="218"/>
      <c r="QIL16" s="64"/>
      <c r="QIM16" s="64"/>
      <c r="QIV16" s="64"/>
      <c r="QJA16" s="218"/>
      <c r="QJB16" s="64"/>
      <c r="QJC16" s="64"/>
      <c r="QJL16" s="64"/>
      <c r="QJQ16" s="218"/>
      <c r="QJR16" s="64"/>
      <c r="QJS16" s="64"/>
      <c r="QKB16" s="64"/>
      <c r="QKG16" s="218"/>
      <c r="QKH16" s="64"/>
      <c r="QKI16" s="64"/>
      <c r="QKR16" s="64"/>
      <c r="QKW16" s="218"/>
      <c r="QKX16" s="64"/>
      <c r="QKY16" s="64"/>
      <c r="QLH16" s="64"/>
      <c r="QLM16" s="218"/>
      <c r="QLN16" s="64"/>
      <c r="QLO16" s="64"/>
      <c r="QLX16" s="64"/>
      <c r="QMC16" s="218"/>
      <c r="QMD16" s="64"/>
      <c r="QME16" s="64"/>
      <c r="QMN16" s="64"/>
      <c r="QMS16" s="218"/>
      <c r="QMT16" s="64"/>
      <c r="QMU16" s="64"/>
      <c r="QND16" s="64"/>
      <c r="QNI16" s="218"/>
      <c r="QNJ16" s="64"/>
      <c r="QNK16" s="64"/>
      <c r="QNT16" s="64"/>
      <c r="QNY16" s="218"/>
      <c r="QNZ16" s="64"/>
      <c r="QOA16" s="64"/>
      <c r="QOJ16" s="64"/>
      <c r="QOO16" s="218"/>
      <c r="QOP16" s="64"/>
      <c r="QOQ16" s="64"/>
      <c r="QOZ16" s="64"/>
      <c r="QPE16" s="218"/>
      <c r="QPF16" s="64"/>
      <c r="QPG16" s="64"/>
      <c r="QPP16" s="64"/>
      <c r="QPU16" s="218"/>
      <c r="QPV16" s="64"/>
      <c r="QPW16" s="64"/>
      <c r="QQF16" s="64"/>
      <c r="QQK16" s="218"/>
      <c r="QQL16" s="64"/>
      <c r="QQM16" s="64"/>
      <c r="QQV16" s="64"/>
      <c r="QRA16" s="218"/>
      <c r="QRB16" s="64"/>
      <c r="QRC16" s="64"/>
      <c r="QRL16" s="64"/>
      <c r="QRQ16" s="218"/>
      <c r="QRR16" s="64"/>
      <c r="QRS16" s="64"/>
      <c r="QSB16" s="64"/>
      <c r="QSG16" s="218"/>
      <c r="QSH16" s="64"/>
      <c r="QSI16" s="64"/>
      <c r="QSR16" s="64"/>
      <c r="QSW16" s="218"/>
      <c r="QSX16" s="64"/>
      <c r="QSY16" s="64"/>
      <c r="QTH16" s="64"/>
      <c r="QTM16" s="218"/>
      <c r="QTN16" s="64"/>
      <c r="QTO16" s="64"/>
      <c r="QTX16" s="64"/>
      <c r="QUC16" s="218"/>
      <c r="QUD16" s="64"/>
      <c r="QUE16" s="64"/>
      <c r="QUN16" s="64"/>
      <c r="QUS16" s="218"/>
      <c r="QUT16" s="64"/>
      <c r="QUU16" s="64"/>
      <c r="QVD16" s="64"/>
      <c r="QVI16" s="218"/>
      <c r="QVJ16" s="64"/>
      <c r="QVK16" s="64"/>
      <c r="QVT16" s="64"/>
      <c r="QVY16" s="218"/>
      <c r="QVZ16" s="64"/>
      <c r="QWA16" s="64"/>
      <c r="QWJ16" s="64"/>
      <c r="QWO16" s="218"/>
      <c r="QWP16" s="64"/>
      <c r="QWQ16" s="64"/>
      <c r="QWZ16" s="64"/>
      <c r="QXE16" s="218"/>
      <c r="QXF16" s="64"/>
      <c r="QXG16" s="64"/>
      <c r="QXP16" s="64"/>
      <c r="QXU16" s="218"/>
      <c r="QXV16" s="64"/>
      <c r="QXW16" s="64"/>
      <c r="QYF16" s="64"/>
      <c r="QYK16" s="218"/>
      <c r="QYL16" s="64"/>
      <c r="QYM16" s="64"/>
      <c r="QYV16" s="64"/>
      <c r="QZA16" s="218"/>
      <c r="QZB16" s="64"/>
      <c r="QZC16" s="64"/>
      <c r="QZL16" s="64"/>
      <c r="QZQ16" s="218"/>
      <c r="QZR16" s="64"/>
      <c r="QZS16" s="64"/>
      <c r="RAB16" s="64"/>
      <c r="RAG16" s="218"/>
      <c r="RAH16" s="64"/>
      <c r="RAI16" s="64"/>
      <c r="RAR16" s="64"/>
      <c r="RAW16" s="218"/>
      <c r="RAX16" s="64"/>
      <c r="RAY16" s="64"/>
      <c r="RBH16" s="64"/>
      <c r="RBM16" s="218"/>
      <c r="RBN16" s="64"/>
      <c r="RBO16" s="64"/>
      <c r="RBX16" s="64"/>
      <c r="RCC16" s="218"/>
      <c r="RCD16" s="64"/>
      <c r="RCE16" s="64"/>
      <c r="RCN16" s="64"/>
      <c r="RCS16" s="218"/>
      <c r="RCT16" s="64"/>
      <c r="RCU16" s="64"/>
      <c r="RDD16" s="64"/>
      <c r="RDI16" s="218"/>
      <c r="RDJ16" s="64"/>
      <c r="RDK16" s="64"/>
      <c r="RDT16" s="64"/>
      <c r="RDY16" s="218"/>
      <c r="RDZ16" s="64"/>
      <c r="REA16" s="64"/>
      <c r="REJ16" s="64"/>
      <c r="REO16" s="218"/>
      <c r="REP16" s="64"/>
      <c r="REQ16" s="64"/>
      <c r="REZ16" s="64"/>
      <c r="RFE16" s="218"/>
      <c r="RFF16" s="64"/>
      <c r="RFG16" s="64"/>
      <c r="RFP16" s="64"/>
      <c r="RFU16" s="218"/>
      <c r="RFV16" s="64"/>
      <c r="RFW16" s="64"/>
      <c r="RGF16" s="64"/>
      <c r="RGK16" s="218"/>
      <c r="RGL16" s="64"/>
      <c r="RGM16" s="64"/>
      <c r="RGV16" s="64"/>
      <c r="RHA16" s="218"/>
      <c r="RHB16" s="64"/>
      <c r="RHC16" s="64"/>
      <c r="RHL16" s="64"/>
      <c r="RHQ16" s="218"/>
      <c r="RHR16" s="64"/>
      <c r="RHS16" s="64"/>
      <c r="RIB16" s="64"/>
      <c r="RIG16" s="218"/>
      <c r="RIH16" s="64"/>
      <c r="RII16" s="64"/>
      <c r="RIR16" s="64"/>
      <c r="RIW16" s="218"/>
      <c r="RIX16" s="64"/>
      <c r="RIY16" s="64"/>
      <c r="RJH16" s="64"/>
      <c r="RJM16" s="218"/>
      <c r="RJN16" s="64"/>
      <c r="RJO16" s="64"/>
      <c r="RJX16" s="64"/>
      <c r="RKC16" s="218"/>
      <c r="RKD16" s="64"/>
      <c r="RKE16" s="64"/>
      <c r="RKN16" s="64"/>
      <c r="RKS16" s="218"/>
      <c r="RKT16" s="64"/>
      <c r="RKU16" s="64"/>
      <c r="RLD16" s="64"/>
      <c r="RLI16" s="218"/>
      <c r="RLJ16" s="64"/>
      <c r="RLK16" s="64"/>
      <c r="RLT16" s="64"/>
      <c r="RLY16" s="218"/>
      <c r="RLZ16" s="64"/>
      <c r="RMA16" s="64"/>
      <c r="RMJ16" s="64"/>
      <c r="RMO16" s="218"/>
      <c r="RMP16" s="64"/>
      <c r="RMQ16" s="64"/>
      <c r="RMZ16" s="64"/>
      <c r="RNE16" s="218"/>
      <c r="RNF16" s="64"/>
      <c r="RNG16" s="64"/>
      <c r="RNP16" s="64"/>
      <c r="RNU16" s="218"/>
      <c r="RNV16" s="64"/>
      <c r="RNW16" s="64"/>
      <c r="ROF16" s="64"/>
      <c r="ROK16" s="218"/>
      <c r="ROL16" s="64"/>
      <c r="ROM16" s="64"/>
      <c r="ROV16" s="64"/>
      <c r="RPA16" s="218"/>
      <c r="RPB16" s="64"/>
      <c r="RPC16" s="64"/>
      <c r="RPL16" s="64"/>
      <c r="RPQ16" s="218"/>
      <c r="RPR16" s="64"/>
      <c r="RPS16" s="64"/>
      <c r="RQB16" s="64"/>
      <c r="RQG16" s="218"/>
      <c r="RQH16" s="64"/>
      <c r="RQI16" s="64"/>
      <c r="RQR16" s="64"/>
      <c r="RQW16" s="218"/>
      <c r="RQX16" s="64"/>
      <c r="RQY16" s="64"/>
      <c r="RRH16" s="64"/>
      <c r="RRM16" s="218"/>
      <c r="RRN16" s="64"/>
      <c r="RRO16" s="64"/>
      <c r="RRX16" s="64"/>
      <c r="RSC16" s="218"/>
      <c r="RSD16" s="64"/>
      <c r="RSE16" s="64"/>
      <c r="RSN16" s="64"/>
      <c r="RSS16" s="218"/>
      <c r="RST16" s="64"/>
      <c r="RSU16" s="64"/>
      <c r="RTD16" s="64"/>
      <c r="RTI16" s="218"/>
      <c r="RTJ16" s="64"/>
      <c r="RTK16" s="64"/>
      <c r="RTT16" s="64"/>
      <c r="RTY16" s="218"/>
      <c r="RTZ16" s="64"/>
      <c r="RUA16" s="64"/>
      <c r="RUJ16" s="64"/>
      <c r="RUO16" s="218"/>
      <c r="RUP16" s="64"/>
      <c r="RUQ16" s="64"/>
      <c r="RUZ16" s="64"/>
      <c r="RVE16" s="218"/>
      <c r="RVF16" s="64"/>
      <c r="RVG16" s="64"/>
      <c r="RVP16" s="64"/>
      <c r="RVU16" s="218"/>
      <c r="RVV16" s="64"/>
      <c r="RVW16" s="64"/>
      <c r="RWF16" s="64"/>
      <c r="RWK16" s="218"/>
      <c r="RWL16" s="64"/>
      <c r="RWM16" s="64"/>
      <c r="RWV16" s="64"/>
      <c r="RXA16" s="218"/>
      <c r="RXB16" s="64"/>
      <c r="RXC16" s="64"/>
      <c r="RXL16" s="64"/>
      <c r="RXQ16" s="218"/>
      <c r="RXR16" s="64"/>
      <c r="RXS16" s="64"/>
      <c r="RYB16" s="64"/>
      <c r="RYG16" s="218"/>
      <c r="RYH16" s="64"/>
      <c r="RYI16" s="64"/>
      <c r="RYR16" s="64"/>
      <c r="RYW16" s="218"/>
      <c r="RYX16" s="64"/>
      <c r="RYY16" s="64"/>
      <c r="RZH16" s="64"/>
      <c r="RZM16" s="218"/>
      <c r="RZN16" s="64"/>
      <c r="RZO16" s="64"/>
      <c r="RZX16" s="64"/>
      <c r="SAC16" s="218"/>
      <c r="SAD16" s="64"/>
      <c r="SAE16" s="64"/>
      <c r="SAN16" s="64"/>
      <c r="SAS16" s="218"/>
      <c r="SAT16" s="64"/>
      <c r="SAU16" s="64"/>
      <c r="SBD16" s="64"/>
      <c r="SBI16" s="218"/>
      <c r="SBJ16" s="64"/>
      <c r="SBK16" s="64"/>
      <c r="SBT16" s="64"/>
      <c r="SBY16" s="218"/>
      <c r="SBZ16" s="64"/>
      <c r="SCA16" s="64"/>
      <c r="SCJ16" s="64"/>
      <c r="SCO16" s="218"/>
      <c r="SCP16" s="64"/>
      <c r="SCQ16" s="64"/>
      <c r="SCZ16" s="64"/>
      <c r="SDE16" s="218"/>
      <c r="SDF16" s="64"/>
      <c r="SDG16" s="64"/>
      <c r="SDP16" s="64"/>
      <c r="SDU16" s="218"/>
      <c r="SDV16" s="64"/>
      <c r="SDW16" s="64"/>
      <c r="SEF16" s="64"/>
      <c r="SEK16" s="218"/>
      <c r="SEL16" s="64"/>
      <c r="SEM16" s="64"/>
      <c r="SEV16" s="64"/>
      <c r="SFA16" s="218"/>
      <c r="SFB16" s="64"/>
      <c r="SFC16" s="64"/>
      <c r="SFL16" s="64"/>
      <c r="SFQ16" s="218"/>
      <c r="SFR16" s="64"/>
      <c r="SFS16" s="64"/>
      <c r="SGB16" s="64"/>
      <c r="SGG16" s="218"/>
      <c r="SGH16" s="64"/>
      <c r="SGI16" s="64"/>
      <c r="SGR16" s="64"/>
      <c r="SGW16" s="218"/>
      <c r="SGX16" s="64"/>
      <c r="SGY16" s="64"/>
      <c r="SHH16" s="64"/>
      <c r="SHM16" s="218"/>
      <c r="SHN16" s="64"/>
      <c r="SHO16" s="64"/>
      <c r="SHX16" s="64"/>
      <c r="SIC16" s="218"/>
      <c r="SID16" s="64"/>
      <c r="SIE16" s="64"/>
      <c r="SIN16" s="64"/>
      <c r="SIS16" s="218"/>
      <c r="SIT16" s="64"/>
      <c r="SIU16" s="64"/>
      <c r="SJD16" s="64"/>
      <c r="SJI16" s="218"/>
      <c r="SJJ16" s="64"/>
      <c r="SJK16" s="64"/>
      <c r="SJT16" s="64"/>
      <c r="SJY16" s="218"/>
      <c r="SJZ16" s="64"/>
      <c r="SKA16" s="64"/>
      <c r="SKJ16" s="64"/>
      <c r="SKO16" s="218"/>
      <c r="SKP16" s="64"/>
      <c r="SKQ16" s="64"/>
      <c r="SKZ16" s="64"/>
      <c r="SLE16" s="218"/>
      <c r="SLF16" s="64"/>
      <c r="SLG16" s="64"/>
      <c r="SLP16" s="64"/>
      <c r="SLU16" s="218"/>
      <c r="SLV16" s="64"/>
      <c r="SLW16" s="64"/>
      <c r="SMF16" s="64"/>
      <c r="SMK16" s="218"/>
      <c r="SML16" s="64"/>
      <c r="SMM16" s="64"/>
      <c r="SMV16" s="64"/>
      <c r="SNA16" s="218"/>
      <c r="SNB16" s="64"/>
      <c r="SNC16" s="64"/>
      <c r="SNL16" s="64"/>
      <c r="SNQ16" s="218"/>
      <c r="SNR16" s="64"/>
      <c r="SNS16" s="64"/>
      <c r="SOB16" s="64"/>
      <c r="SOG16" s="218"/>
      <c r="SOH16" s="64"/>
      <c r="SOI16" s="64"/>
      <c r="SOR16" s="64"/>
      <c r="SOW16" s="218"/>
      <c r="SOX16" s="64"/>
      <c r="SOY16" s="64"/>
      <c r="SPH16" s="64"/>
      <c r="SPM16" s="218"/>
      <c r="SPN16" s="64"/>
      <c r="SPO16" s="64"/>
      <c r="SPX16" s="64"/>
      <c r="SQC16" s="218"/>
      <c r="SQD16" s="64"/>
      <c r="SQE16" s="64"/>
      <c r="SQN16" s="64"/>
      <c r="SQS16" s="218"/>
      <c r="SQT16" s="64"/>
      <c r="SQU16" s="64"/>
      <c r="SRD16" s="64"/>
      <c r="SRI16" s="218"/>
      <c r="SRJ16" s="64"/>
      <c r="SRK16" s="64"/>
      <c r="SRT16" s="64"/>
      <c r="SRY16" s="218"/>
      <c r="SRZ16" s="64"/>
      <c r="SSA16" s="64"/>
      <c r="SSJ16" s="64"/>
      <c r="SSO16" s="218"/>
      <c r="SSP16" s="64"/>
      <c r="SSQ16" s="64"/>
      <c r="SSZ16" s="64"/>
      <c r="STE16" s="218"/>
      <c r="STF16" s="64"/>
      <c r="STG16" s="64"/>
      <c r="STP16" s="64"/>
      <c r="STU16" s="218"/>
      <c r="STV16" s="64"/>
      <c r="STW16" s="64"/>
      <c r="SUF16" s="64"/>
      <c r="SUK16" s="218"/>
      <c r="SUL16" s="64"/>
      <c r="SUM16" s="64"/>
      <c r="SUV16" s="64"/>
      <c r="SVA16" s="218"/>
      <c r="SVB16" s="64"/>
      <c r="SVC16" s="64"/>
      <c r="SVL16" s="64"/>
      <c r="SVQ16" s="218"/>
      <c r="SVR16" s="64"/>
      <c r="SVS16" s="64"/>
      <c r="SWB16" s="64"/>
      <c r="SWG16" s="218"/>
      <c r="SWH16" s="64"/>
      <c r="SWI16" s="64"/>
      <c r="SWR16" s="64"/>
      <c r="SWW16" s="218"/>
      <c r="SWX16" s="64"/>
      <c r="SWY16" s="64"/>
      <c r="SXH16" s="64"/>
      <c r="SXM16" s="218"/>
      <c r="SXN16" s="64"/>
      <c r="SXO16" s="64"/>
      <c r="SXX16" s="64"/>
      <c r="SYC16" s="218"/>
      <c r="SYD16" s="64"/>
      <c r="SYE16" s="64"/>
      <c r="SYN16" s="64"/>
      <c r="SYS16" s="218"/>
      <c r="SYT16" s="64"/>
      <c r="SYU16" s="64"/>
      <c r="SZD16" s="64"/>
      <c r="SZI16" s="218"/>
      <c r="SZJ16" s="64"/>
      <c r="SZK16" s="64"/>
      <c r="SZT16" s="64"/>
      <c r="SZY16" s="218"/>
      <c r="SZZ16" s="64"/>
      <c r="TAA16" s="64"/>
      <c r="TAJ16" s="64"/>
      <c r="TAO16" s="218"/>
      <c r="TAP16" s="64"/>
      <c r="TAQ16" s="64"/>
      <c r="TAZ16" s="64"/>
      <c r="TBE16" s="218"/>
      <c r="TBF16" s="64"/>
      <c r="TBG16" s="64"/>
      <c r="TBP16" s="64"/>
      <c r="TBU16" s="218"/>
      <c r="TBV16" s="64"/>
      <c r="TBW16" s="64"/>
      <c r="TCF16" s="64"/>
      <c r="TCK16" s="218"/>
      <c r="TCL16" s="64"/>
      <c r="TCM16" s="64"/>
      <c r="TCV16" s="64"/>
      <c r="TDA16" s="218"/>
      <c r="TDB16" s="64"/>
      <c r="TDC16" s="64"/>
      <c r="TDL16" s="64"/>
      <c r="TDQ16" s="218"/>
      <c r="TDR16" s="64"/>
      <c r="TDS16" s="64"/>
      <c r="TEB16" s="64"/>
      <c r="TEG16" s="218"/>
      <c r="TEH16" s="64"/>
      <c r="TEI16" s="64"/>
      <c r="TER16" s="64"/>
      <c r="TEW16" s="218"/>
      <c r="TEX16" s="64"/>
      <c r="TEY16" s="64"/>
      <c r="TFH16" s="64"/>
      <c r="TFM16" s="218"/>
      <c r="TFN16" s="64"/>
      <c r="TFO16" s="64"/>
      <c r="TFX16" s="64"/>
      <c r="TGC16" s="218"/>
      <c r="TGD16" s="64"/>
      <c r="TGE16" s="64"/>
      <c r="TGN16" s="64"/>
      <c r="TGS16" s="218"/>
      <c r="TGT16" s="64"/>
      <c r="TGU16" s="64"/>
      <c r="THD16" s="64"/>
      <c r="THI16" s="218"/>
      <c r="THJ16" s="64"/>
      <c r="THK16" s="64"/>
      <c r="THT16" s="64"/>
      <c r="THY16" s="218"/>
      <c r="THZ16" s="64"/>
      <c r="TIA16" s="64"/>
      <c r="TIJ16" s="64"/>
      <c r="TIO16" s="218"/>
      <c r="TIP16" s="64"/>
      <c r="TIQ16" s="64"/>
      <c r="TIZ16" s="64"/>
      <c r="TJE16" s="218"/>
      <c r="TJF16" s="64"/>
      <c r="TJG16" s="64"/>
      <c r="TJP16" s="64"/>
      <c r="TJU16" s="218"/>
      <c r="TJV16" s="64"/>
      <c r="TJW16" s="64"/>
      <c r="TKF16" s="64"/>
      <c r="TKK16" s="218"/>
      <c r="TKL16" s="64"/>
      <c r="TKM16" s="64"/>
      <c r="TKV16" s="64"/>
      <c r="TLA16" s="218"/>
      <c r="TLB16" s="64"/>
      <c r="TLC16" s="64"/>
      <c r="TLL16" s="64"/>
      <c r="TLQ16" s="218"/>
      <c r="TLR16" s="64"/>
      <c r="TLS16" s="64"/>
      <c r="TMB16" s="64"/>
      <c r="TMG16" s="218"/>
      <c r="TMH16" s="64"/>
      <c r="TMI16" s="64"/>
      <c r="TMR16" s="64"/>
      <c r="TMW16" s="218"/>
      <c r="TMX16" s="64"/>
      <c r="TMY16" s="64"/>
      <c r="TNH16" s="64"/>
      <c r="TNM16" s="218"/>
      <c r="TNN16" s="64"/>
      <c r="TNO16" s="64"/>
      <c r="TNX16" s="64"/>
      <c r="TOC16" s="218"/>
      <c r="TOD16" s="64"/>
      <c r="TOE16" s="64"/>
      <c r="TON16" s="64"/>
      <c r="TOS16" s="218"/>
      <c r="TOT16" s="64"/>
      <c r="TOU16" s="64"/>
      <c r="TPD16" s="64"/>
      <c r="TPI16" s="218"/>
      <c r="TPJ16" s="64"/>
      <c r="TPK16" s="64"/>
      <c r="TPT16" s="64"/>
      <c r="TPY16" s="218"/>
      <c r="TPZ16" s="64"/>
      <c r="TQA16" s="64"/>
      <c r="TQJ16" s="64"/>
      <c r="TQO16" s="218"/>
      <c r="TQP16" s="64"/>
      <c r="TQQ16" s="64"/>
      <c r="TQZ16" s="64"/>
      <c r="TRE16" s="218"/>
      <c r="TRF16" s="64"/>
      <c r="TRG16" s="64"/>
      <c r="TRP16" s="64"/>
      <c r="TRU16" s="218"/>
      <c r="TRV16" s="64"/>
      <c r="TRW16" s="64"/>
      <c r="TSF16" s="64"/>
      <c r="TSK16" s="218"/>
      <c r="TSL16" s="64"/>
      <c r="TSM16" s="64"/>
      <c r="TSV16" s="64"/>
      <c r="TTA16" s="218"/>
      <c r="TTB16" s="64"/>
      <c r="TTC16" s="64"/>
      <c r="TTL16" s="64"/>
      <c r="TTQ16" s="218"/>
      <c r="TTR16" s="64"/>
      <c r="TTS16" s="64"/>
      <c r="TUB16" s="64"/>
      <c r="TUG16" s="218"/>
      <c r="TUH16" s="64"/>
      <c r="TUI16" s="64"/>
      <c r="TUR16" s="64"/>
      <c r="TUW16" s="218"/>
      <c r="TUX16" s="64"/>
      <c r="TUY16" s="64"/>
      <c r="TVH16" s="64"/>
      <c r="TVM16" s="218"/>
      <c r="TVN16" s="64"/>
      <c r="TVO16" s="64"/>
      <c r="TVX16" s="64"/>
      <c r="TWC16" s="218"/>
      <c r="TWD16" s="64"/>
      <c r="TWE16" s="64"/>
      <c r="TWN16" s="64"/>
      <c r="TWS16" s="218"/>
      <c r="TWT16" s="64"/>
      <c r="TWU16" s="64"/>
      <c r="TXD16" s="64"/>
      <c r="TXI16" s="218"/>
      <c r="TXJ16" s="64"/>
      <c r="TXK16" s="64"/>
      <c r="TXT16" s="64"/>
      <c r="TXY16" s="218"/>
      <c r="TXZ16" s="64"/>
      <c r="TYA16" s="64"/>
      <c r="TYJ16" s="64"/>
      <c r="TYO16" s="218"/>
      <c r="TYP16" s="64"/>
      <c r="TYQ16" s="64"/>
      <c r="TYZ16" s="64"/>
      <c r="TZE16" s="218"/>
      <c r="TZF16" s="64"/>
      <c r="TZG16" s="64"/>
      <c r="TZP16" s="64"/>
      <c r="TZU16" s="218"/>
      <c r="TZV16" s="64"/>
      <c r="TZW16" s="64"/>
      <c r="UAF16" s="64"/>
      <c r="UAK16" s="218"/>
      <c r="UAL16" s="64"/>
      <c r="UAM16" s="64"/>
      <c r="UAV16" s="64"/>
      <c r="UBA16" s="218"/>
      <c r="UBB16" s="64"/>
      <c r="UBC16" s="64"/>
      <c r="UBL16" s="64"/>
      <c r="UBQ16" s="218"/>
      <c r="UBR16" s="64"/>
      <c r="UBS16" s="64"/>
      <c r="UCB16" s="64"/>
      <c r="UCG16" s="218"/>
      <c r="UCH16" s="64"/>
      <c r="UCI16" s="64"/>
      <c r="UCR16" s="64"/>
      <c r="UCW16" s="218"/>
      <c r="UCX16" s="64"/>
      <c r="UCY16" s="64"/>
      <c r="UDH16" s="64"/>
      <c r="UDM16" s="218"/>
      <c r="UDN16" s="64"/>
      <c r="UDO16" s="64"/>
      <c r="UDX16" s="64"/>
      <c r="UEC16" s="218"/>
      <c r="UED16" s="64"/>
      <c r="UEE16" s="64"/>
      <c r="UEN16" s="64"/>
      <c r="UES16" s="218"/>
      <c r="UET16" s="64"/>
      <c r="UEU16" s="64"/>
      <c r="UFD16" s="64"/>
      <c r="UFI16" s="218"/>
      <c r="UFJ16" s="64"/>
      <c r="UFK16" s="64"/>
      <c r="UFT16" s="64"/>
      <c r="UFY16" s="218"/>
      <c r="UFZ16" s="64"/>
      <c r="UGA16" s="64"/>
      <c r="UGJ16" s="64"/>
      <c r="UGO16" s="218"/>
      <c r="UGP16" s="64"/>
      <c r="UGQ16" s="64"/>
      <c r="UGZ16" s="64"/>
      <c r="UHE16" s="218"/>
      <c r="UHF16" s="64"/>
      <c r="UHG16" s="64"/>
      <c r="UHP16" s="64"/>
      <c r="UHU16" s="218"/>
      <c r="UHV16" s="64"/>
      <c r="UHW16" s="64"/>
      <c r="UIF16" s="64"/>
      <c r="UIK16" s="218"/>
      <c r="UIL16" s="64"/>
      <c r="UIM16" s="64"/>
      <c r="UIV16" s="64"/>
      <c r="UJA16" s="218"/>
      <c r="UJB16" s="64"/>
      <c r="UJC16" s="64"/>
      <c r="UJL16" s="64"/>
      <c r="UJQ16" s="218"/>
      <c r="UJR16" s="64"/>
      <c r="UJS16" s="64"/>
      <c r="UKB16" s="64"/>
      <c r="UKG16" s="218"/>
      <c r="UKH16" s="64"/>
      <c r="UKI16" s="64"/>
      <c r="UKR16" s="64"/>
      <c r="UKW16" s="218"/>
      <c r="UKX16" s="64"/>
      <c r="UKY16" s="64"/>
      <c r="ULH16" s="64"/>
      <c r="ULM16" s="218"/>
      <c r="ULN16" s="64"/>
      <c r="ULO16" s="64"/>
      <c r="ULX16" s="64"/>
      <c r="UMC16" s="218"/>
      <c r="UMD16" s="64"/>
      <c r="UME16" s="64"/>
      <c r="UMN16" s="64"/>
      <c r="UMS16" s="218"/>
      <c r="UMT16" s="64"/>
      <c r="UMU16" s="64"/>
      <c r="UND16" s="64"/>
      <c r="UNI16" s="218"/>
      <c r="UNJ16" s="64"/>
      <c r="UNK16" s="64"/>
      <c r="UNT16" s="64"/>
      <c r="UNY16" s="218"/>
      <c r="UNZ16" s="64"/>
      <c r="UOA16" s="64"/>
      <c r="UOJ16" s="64"/>
      <c r="UOO16" s="218"/>
      <c r="UOP16" s="64"/>
      <c r="UOQ16" s="64"/>
      <c r="UOZ16" s="64"/>
      <c r="UPE16" s="218"/>
      <c r="UPF16" s="64"/>
      <c r="UPG16" s="64"/>
      <c r="UPP16" s="64"/>
      <c r="UPU16" s="218"/>
      <c r="UPV16" s="64"/>
      <c r="UPW16" s="64"/>
      <c r="UQF16" s="64"/>
      <c r="UQK16" s="218"/>
      <c r="UQL16" s="64"/>
      <c r="UQM16" s="64"/>
      <c r="UQV16" s="64"/>
      <c r="URA16" s="218"/>
      <c r="URB16" s="64"/>
      <c r="URC16" s="64"/>
      <c r="URL16" s="64"/>
      <c r="URQ16" s="218"/>
      <c r="URR16" s="64"/>
      <c r="URS16" s="64"/>
      <c r="USB16" s="64"/>
      <c r="USG16" s="218"/>
      <c r="USH16" s="64"/>
      <c r="USI16" s="64"/>
      <c r="USR16" s="64"/>
      <c r="USW16" s="218"/>
      <c r="USX16" s="64"/>
      <c r="USY16" s="64"/>
      <c r="UTH16" s="64"/>
      <c r="UTM16" s="218"/>
      <c r="UTN16" s="64"/>
      <c r="UTO16" s="64"/>
      <c r="UTX16" s="64"/>
      <c r="UUC16" s="218"/>
      <c r="UUD16" s="64"/>
      <c r="UUE16" s="64"/>
      <c r="UUN16" s="64"/>
      <c r="UUS16" s="218"/>
      <c r="UUT16" s="64"/>
      <c r="UUU16" s="64"/>
      <c r="UVD16" s="64"/>
      <c r="UVI16" s="218"/>
      <c r="UVJ16" s="64"/>
      <c r="UVK16" s="64"/>
      <c r="UVT16" s="64"/>
      <c r="UVY16" s="218"/>
      <c r="UVZ16" s="64"/>
      <c r="UWA16" s="64"/>
      <c r="UWJ16" s="64"/>
      <c r="UWO16" s="218"/>
      <c r="UWP16" s="64"/>
      <c r="UWQ16" s="64"/>
      <c r="UWZ16" s="64"/>
      <c r="UXE16" s="218"/>
      <c r="UXF16" s="64"/>
      <c r="UXG16" s="64"/>
      <c r="UXP16" s="64"/>
      <c r="UXU16" s="218"/>
      <c r="UXV16" s="64"/>
      <c r="UXW16" s="64"/>
      <c r="UYF16" s="64"/>
      <c r="UYK16" s="218"/>
      <c r="UYL16" s="64"/>
      <c r="UYM16" s="64"/>
      <c r="UYV16" s="64"/>
      <c r="UZA16" s="218"/>
      <c r="UZB16" s="64"/>
      <c r="UZC16" s="64"/>
      <c r="UZL16" s="64"/>
      <c r="UZQ16" s="218"/>
      <c r="UZR16" s="64"/>
      <c r="UZS16" s="64"/>
      <c r="VAB16" s="64"/>
      <c r="VAG16" s="218"/>
      <c r="VAH16" s="64"/>
      <c r="VAI16" s="64"/>
      <c r="VAR16" s="64"/>
      <c r="VAW16" s="218"/>
      <c r="VAX16" s="64"/>
      <c r="VAY16" s="64"/>
      <c r="VBH16" s="64"/>
      <c r="VBM16" s="218"/>
      <c r="VBN16" s="64"/>
      <c r="VBO16" s="64"/>
      <c r="VBX16" s="64"/>
      <c r="VCC16" s="218"/>
      <c r="VCD16" s="64"/>
      <c r="VCE16" s="64"/>
      <c r="VCN16" s="64"/>
      <c r="VCS16" s="218"/>
      <c r="VCT16" s="64"/>
      <c r="VCU16" s="64"/>
      <c r="VDD16" s="64"/>
      <c r="VDI16" s="218"/>
      <c r="VDJ16" s="64"/>
      <c r="VDK16" s="64"/>
      <c r="VDT16" s="64"/>
      <c r="VDY16" s="218"/>
      <c r="VDZ16" s="64"/>
      <c r="VEA16" s="64"/>
      <c r="VEJ16" s="64"/>
      <c r="VEO16" s="218"/>
      <c r="VEP16" s="64"/>
      <c r="VEQ16" s="64"/>
      <c r="VEZ16" s="64"/>
      <c r="VFE16" s="218"/>
      <c r="VFF16" s="64"/>
      <c r="VFG16" s="64"/>
      <c r="VFP16" s="64"/>
      <c r="VFU16" s="218"/>
      <c r="VFV16" s="64"/>
      <c r="VFW16" s="64"/>
      <c r="VGF16" s="64"/>
      <c r="VGK16" s="218"/>
      <c r="VGL16" s="64"/>
      <c r="VGM16" s="64"/>
      <c r="VGV16" s="64"/>
      <c r="VHA16" s="218"/>
      <c r="VHB16" s="64"/>
      <c r="VHC16" s="64"/>
      <c r="VHL16" s="64"/>
      <c r="VHQ16" s="218"/>
      <c r="VHR16" s="64"/>
      <c r="VHS16" s="64"/>
      <c r="VIB16" s="64"/>
      <c r="VIG16" s="218"/>
      <c r="VIH16" s="64"/>
      <c r="VII16" s="64"/>
      <c r="VIR16" s="64"/>
      <c r="VIW16" s="218"/>
      <c r="VIX16" s="64"/>
      <c r="VIY16" s="64"/>
      <c r="VJH16" s="64"/>
      <c r="VJM16" s="218"/>
      <c r="VJN16" s="64"/>
      <c r="VJO16" s="64"/>
      <c r="VJX16" s="64"/>
      <c r="VKC16" s="218"/>
      <c r="VKD16" s="64"/>
      <c r="VKE16" s="64"/>
      <c r="VKN16" s="64"/>
      <c r="VKS16" s="218"/>
      <c r="VKT16" s="64"/>
      <c r="VKU16" s="64"/>
      <c r="VLD16" s="64"/>
      <c r="VLI16" s="218"/>
      <c r="VLJ16" s="64"/>
      <c r="VLK16" s="64"/>
      <c r="VLT16" s="64"/>
      <c r="VLY16" s="218"/>
      <c r="VLZ16" s="64"/>
      <c r="VMA16" s="64"/>
      <c r="VMJ16" s="64"/>
      <c r="VMO16" s="218"/>
      <c r="VMP16" s="64"/>
      <c r="VMQ16" s="64"/>
      <c r="VMZ16" s="64"/>
      <c r="VNE16" s="218"/>
      <c r="VNF16" s="64"/>
      <c r="VNG16" s="64"/>
      <c r="VNP16" s="64"/>
      <c r="VNU16" s="218"/>
      <c r="VNV16" s="64"/>
      <c r="VNW16" s="64"/>
      <c r="VOF16" s="64"/>
      <c r="VOK16" s="218"/>
      <c r="VOL16" s="64"/>
      <c r="VOM16" s="64"/>
      <c r="VOV16" s="64"/>
      <c r="VPA16" s="218"/>
      <c r="VPB16" s="64"/>
      <c r="VPC16" s="64"/>
      <c r="VPL16" s="64"/>
      <c r="VPQ16" s="218"/>
      <c r="VPR16" s="64"/>
      <c r="VPS16" s="64"/>
      <c r="VQB16" s="64"/>
      <c r="VQG16" s="218"/>
      <c r="VQH16" s="64"/>
      <c r="VQI16" s="64"/>
      <c r="VQR16" s="64"/>
      <c r="VQW16" s="218"/>
      <c r="VQX16" s="64"/>
      <c r="VQY16" s="64"/>
      <c r="VRH16" s="64"/>
      <c r="VRM16" s="218"/>
      <c r="VRN16" s="64"/>
      <c r="VRO16" s="64"/>
      <c r="VRX16" s="64"/>
      <c r="VSC16" s="218"/>
      <c r="VSD16" s="64"/>
      <c r="VSE16" s="64"/>
      <c r="VSN16" s="64"/>
      <c r="VSS16" s="218"/>
      <c r="VST16" s="64"/>
      <c r="VSU16" s="64"/>
      <c r="VTD16" s="64"/>
      <c r="VTI16" s="218"/>
      <c r="VTJ16" s="64"/>
      <c r="VTK16" s="64"/>
      <c r="VTT16" s="64"/>
      <c r="VTY16" s="218"/>
      <c r="VTZ16" s="64"/>
      <c r="VUA16" s="64"/>
      <c r="VUJ16" s="64"/>
      <c r="VUO16" s="218"/>
      <c r="VUP16" s="64"/>
      <c r="VUQ16" s="64"/>
      <c r="VUZ16" s="64"/>
      <c r="VVE16" s="218"/>
      <c r="VVF16" s="64"/>
      <c r="VVG16" s="64"/>
      <c r="VVP16" s="64"/>
      <c r="VVU16" s="218"/>
      <c r="VVV16" s="64"/>
      <c r="VVW16" s="64"/>
      <c r="VWF16" s="64"/>
      <c r="VWK16" s="218"/>
      <c r="VWL16" s="64"/>
      <c r="VWM16" s="64"/>
      <c r="VWV16" s="64"/>
      <c r="VXA16" s="218"/>
      <c r="VXB16" s="64"/>
      <c r="VXC16" s="64"/>
      <c r="VXL16" s="64"/>
      <c r="VXQ16" s="218"/>
      <c r="VXR16" s="64"/>
      <c r="VXS16" s="64"/>
      <c r="VYB16" s="64"/>
      <c r="VYG16" s="218"/>
      <c r="VYH16" s="64"/>
      <c r="VYI16" s="64"/>
      <c r="VYR16" s="64"/>
      <c r="VYW16" s="218"/>
      <c r="VYX16" s="64"/>
      <c r="VYY16" s="64"/>
      <c r="VZH16" s="64"/>
      <c r="VZM16" s="218"/>
      <c r="VZN16" s="64"/>
      <c r="VZO16" s="64"/>
      <c r="VZX16" s="64"/>
      <c r="WAC16" s="218"/>
      <c r="WAD16" s="64"/>
      <c r="WAE16" s="64"/>
      <c r="WAN16" s="64"/>
      <c r="WAS16" s="218"/>
      <c r="WAT16" s="64"/>
      <c r="WAU16" s="64"/>
      <c r="WBD16" s="64"/>
      <c r="WBI16" s="218"/>
      <c r="WBJ16" s="64"/>
      <c r="WBK16" s="64"/>
      <c r="WBT16" s="64"/>
      <c r="WBY16" s="218"/>
      <c r="WBZ16" s="64"/>
      <c r="WCA16" s="64"/>
      <c r="WCJ16" s="64"/>
      <c r="WCO16" s="218"/>
      <c r="WCP16" s="64"/>
      <c r="WCQ16" s="64"/>
      <c r="WCZ16" s="64"/>
      <c r="WDE16" s="218"/>
      <c r="WDF16" s="64"/>
      <c r="WDG16" s="64"/>
      <c r="WDP16" s="64"/>
      <c r="WDU16" s="218"/>
      <c r="WDV16" s="64"/>
      <c r="WDW16" s="64"/>
      <c r="WEF16" s="64"/>
      <c r="WEK16" s="218"/>
      <c r="WEL16" s="64"/>
      <c r="WEM16" s="64"/>
      <c r="WEV16" s="64"/>
      <c r="WFA16" s="218"/>
      <c r="WFB16" s="64"/>
      <c r="WFC16" s="64"/>
      <c r="WFL16" s="64"/>
      <c r="WFQ16" s="218"/>
      <c r="WFR16" s="64"/>
      <c r="WFS16" s="64"/>
      <c r="WGB16" s="64"/>
      <c r="WGG16" s="218"/>
      <c r="WGH16" s="64"/>
      <c r="WGI16" s="64"/>
      <c r="WGR16" s="64"/>
      <c r="WGW16" s="218"/>
      <c r="WGX16" s="64"/>
      <c r="WGY16" s="64"/>
      <c r="WHH16" s="64"/>
      <c r="WHM16" s="218"/>
      <c r="WHN16" s="64"/>
      <c r="WHO16" s="64"/>
      <c r="WHX16" s="64"/>
      <c r="WIC16" s="218"/>
      <c r="WID16" s="64"/>
      <c r="WIE16" s="64"/>
      <c r="WIN16" s="64"/>
      <c r="WIS16" s="218"/>
      <c r="WIT16" s="64"/>
      <c r="WIU16" s="64"/>
      <c r="WJD16" s="64"/>
      <c r="WJI16" s="218"/>
      <c r="WJJ16" s="64"/>
      <c r="WJK16" s="64"/>
      <c r="WJT16" s="64"/>
      <c r="WJY16" s="218"/>
      <c r="WJZ16" s="64"/>
      <c r="WKA16" s="64"/>
      <c r="WKJ16" s="64"/>
      <c r="WKO16" s="218"/>
      <c r="WKP16" s="64"/>
      <c r="WKQ16" s="64"/>
      <c r="WKZ16" s="64"/>
      <c r="WLE16" s="218"/>
      <c r="WLF16" s="64"/>
      <c r="WLG16" s="64"/>
      <c r="WLP16" s="64"/>
      <c r="WLU16" s="218"/>
      <c r="WLV16" s="64"/>
      <c r="WLW16" s="64"/>
      <c r="WMF16" s="64"/>
      <c r="WMK16" s="218"/>
      <c r="WML16" s="64"/>
      <c r="WMM16" s="64"/>
      <c r="WMV16" s="64"/>
      <c r="WNA16" s="218"/>
      <c r="WNB16" s="64"/>
      <c r="WNC16" s="64"/>
      <c r="WNL16" s="64"/>
      <c r="WNQ16" s="218"/>
      <c r="WNR16" s="64"/>
      <c r="WNS16" s="64"/>
      <c r="WOB16" s="64"/>
      <c r="WOG16" s="218"/>
      <c r="WOH16" s="64"/>
      <c r="WOI16" s="64"/>
      <c r="WOR16" s="64"/>
      <c r="WOW16" s="218"/>
      <c r="WOX16" s="64"/>
      <c r="WOY16" s="64"/>
      <c r="WPH16" s="64"/>
      <c r="WPM16" s="218"/>
      <c r="WPN16" s="64"/>
      <c r="WPO16" s="64"/>
      <c r="WPX16" s="64"/>
      <c r="WQC16" s="218"/>
      <c r="WQD16" s="64"/>
      <c r="WQE16" s="64"/>
      <c r="WQN16" s="64"/>
      <c r="WQS16" s="218"/>
      <c r="WQT16" s="64"/>
      <c r="WQU16" s="64"/>
      <c r="WRD16" s="64"/>
      <c r="WRI16" s="218"/>
      <c r="WRJ16" s="64"/>
      <c r="WRK16" s="64"/>
      <c r="WRT16" s="64"/>
      <c r="WRY16" s="218"/>
      <c r="WRZ16" s="64"/>
      <c r="WSA16" s="64"/>
      <c r="WSJ16" s="64"/>
      <c r="WSO16" s="218"/>
      <c r="WSP16" s="64"/>
      <c r="WSQ16" s="64"/>
      <c r="WSZ16" s="64"/>
      <c r="WTE16" s="218"/>
      <c r="WTF16" s="64"/>
      <c r="WTG16" s="64"/>
      <c r="WTP16" s="64"/>
      <c r="WTU16" s="218"/>
      <c r="WTV16" s="64"/>
      <c r="WTW16" s="64"/>
      <c r="WUF16" s="64"/>
      <c r="WUK16" s="218"/>
      <c r="WUL16" s="64"/>
      <c r="WUM16" s="64"/>
      <c r="WUV16" s="64"/>
      <c r="WVA16" s="218"/>
      <c r="WVB16" s="64"/>
      <c r="WVC16" s="64"/>
      <c r="WVL16" s="64"/>
      <c r="WVQ16" s="218"/>
      <c r="WVR16" s="64"/>
      <c r="WVS16" s="64"/>
      <c r="WWB16" s="64"/>
      <c r="WWG16" s="218"/>
      <c r="WWH16" s="64"/>
      <c r="WWI16" s="64"/>
      <c r="WWR16" s="64"/>
      <c r="WWW16" s="218"/>
      <c r="WWX16" s="64"/>
      <c r="WWY16" s="64"/>
      <c r="WXH16" s="64"/>
      <c r="WXM16" s="218"/>
      <c r="WXN16" s="64"/>
      <c r="WXO16" s="64"/>
      <c r="WXX16" s="64"/>
      <c r="WYC16" s="218"/>
      <c r="WYD16" s="64"/>
      <c r="WYE16" s="64"/>
      <c r="WYN16" s="64"/>
      <c r="WYS16" s="218"/>
      <c r="WYT16" s="64"/>
      <c r="WYU16" s="64"/>
      <c r="WZD16" s="64"/>
      <c r="WZI16" s="218"/>
      <c r="WZJ16" s="64"/>
      <c r="WZK16" s="64"/>
      <c r="WZT16" s="64"/>
      <c r="WZY16" s="218"/>
      <c r="WZZ16" s="64"/>
      <c r="XAA16" s="64"/>
      <c r="XAJ16" s="64"/>
      <c r="XAO16" s="218"/>
      <c r="XAP16" s="64"/>
      <c r="XAQ16" s="64"/>
      <c r="XAZ16" s="64"/>
      <c r="XBE16" s="218"/>
      <c r="XBF16" s="64"/>
      <c r="XBG16" s="64"/>
      <c r="XBP16" s="64"/>
      <c r="XBU16" s="218"/>
      <c r="XBV16" s="64"/>
      <c r="XBW16" s="64"/>
      <c r="XCF16" s="64"/>
      <c r="XCK16" s="218"/>
      <c r="XCL16" s="64"/>
      <c r="XCM16" s="64"/>
      <c r="XCV16" s="64"/>
      <c r="XDA16" s="218"/>
      <c r="XDB16" s="64"/>
      <c r="XDC16" s="64"/>
      <c r="XDL16" s="64"/>
      <c r="XDQ16" s="218"/>
      <c r="XDR16" s="64"/>
      <c r="XDS16" s="64"/>
      <c r="XEB16" s="64"/>
      <c r="XEG16" s="218"/>
      <c r="XEH16" s="64"/>
      <c r="XEI16" s="64"/>
      <c r="XER16" s="64"/>
    </row>
    <row r="17" spans="1:9" ht="15.75" x14ac:dyDescent="0.2">
      <c r="A17" s="218"/>
      <c r="B17" s="73" t="s">
        <v>1077</v>
      </c>
      <c r="C17" s="68">
        <v>0</v>
      </c>
      <c r="D17" s="68">
        <v>0</v>
      </c>
      <c r="E17" s="69">
        <v>67.150728619999995</v>
      </c>
      <c r="F17" s="70" t="s">
        <v>1343</v>
      </c>
      <c r="G17" s="71">
        <v>0</v>
      </c>
      <c r="H17" s="72">
        <v>0</v>
      </c>
      <c r="I17" s="63"/>
    </row>
    <row r="18" spans="1:9" ht="15.75" x14ac:dyDescent="0.2">
      <c r="A18" s="218"/>
      <c r="B18" s="67" t="s">
        <v>1079</v>
      </c>
      <c r="C18" s="68">
        <v>0</v>
      </c>
      <c r="D18" s="68">
        <v>0</v>
      </c>
      <c r="E18" s="69">
        <v>21.940835</v>
      </c>
      <c r="F18" s="70" t="s">
        <v>1344</v>
      </c>
      <c r="G18" s="71">
        <v>0</v>
      </c>
      <c r="H18" s="72">
        <v>0</v>
      </c>
      <c r="I18" s="63"/>
    </row>
    <row r="19" spans="1:9" ht="15.75" x14ac:dyDescent="0.2">
      <c r="A19" s="218"/>
      <c r="B19" s="73" t="s">
        <v>1084</v>
      </c>
      <c r="C19" s="68">
        <v>0</v>
      </c>
      <c r="D19" s="68">
        <v>0</v>
      </c>
      <c r="E19" s="69">
        <v>21.77231694</v>
      </c>
      <c r="F19" s="287" t="s">
        <v>746</v>
      </c>
      <c r="G19" s="71">
        <v>0</v>
      </c>
      <c r="H19" s="72">
        <v>0</v>
      </c>
      <c r="I19" s="63"/>
    </row>
    <row r="20" spans="1:9" ht="15.75" x14ac:dyDescent="0.2">
      <c r="A20" s="218"/>
      <c r="B20" s="73" t="s">
        <v>997</v>
      </c>
      <c r="C20" s="82">
        <v>36</v>
      </c>
      <c r="D20" s="82">
        <v>0</v>
      </c>
      <c r="E20" s="69">
        <v>1147.001591</v>
      </c>
      <c r="F20" s="70" t="s">
        <v>1586</v>
      </c>
      <c r="G20" s="71">
        <v>0</v>
      </c>
      <c r="H20" s="72">
        <v>0</v>
      </c>
      <c r="I20" s="63"/>
    </row>
    <row r="21" spans="1:9" ht="15.75" x14ac:dyDescent="0.2">
      <c r="A21" s="218"/>
      <c r="B21" s="73" t="s">
        <v>1584</v>
      </c>
      <c r="C21" s="82">
        <v>0</v>
      </c>
      <c r="D21" s="82">
        <v>0</v>
      </c>
      <c r="E21" s="69">
        <v>9.1760101200000008</v>
      </c>
      <c r="F21" s="70" t="s">
        <v>1587</v>
      </c>
      <c r="G21" s="71">
        <v>0.45</v>
      </c>
      <c r="H21" s="72">
        <v>0.64</v>
      </c>
      <c r="I21" s="63"/>
    </row>
    <row r="22" spans="1:9" ht="15.75" x14ac:dyDescent="0.2">
      <c r="A22" s="218"/>
      <c r="B22" s="521" t="s">
        <v>690</v>
      </c>
      <c r="C22" s="522">
        <v>0</v>
      </c>
      <c r="D22" s="522">
        <v>0</v>
      </c>
      <c r="E22" s="69">
        <v>19.207599770000002</v>
      </c>
      <c r="F22" s="70" t="s">
        <v>1588</v>
      </c>
      <c r="G22" s="71">
        <v>0.96</v>
      </c>
      <c r="H22" s="72">
        <v>1</v>
      </c>
      <c r="I22" s="63"/>
    </row>
    <row r="23" spans="1:9" ht="15.75" x14ac:dyDescent="0.2">
      <c r="A23" s="218"/>
      <c r="B23" s="67" t="s">
        <v>1348</v>
      </c>
      <c r="C23" s="82">
        <v>0</v>
      </c>
      <c r="D23" s="82">
        <v>0</v>
      </c>
      <c r="E23" s="69">
        <v>25.909744119999999</v>
      </c>
      <c r="F23" s="70" t="s">
        <v>369</v>
      </c>
      <c r="G23" s="71">
        <v>0.87</v>
      </c>
      <c r="H23" s="72">
        <v>0.99</v>
      </c>
      <c r="I23" s="63"/>
    </row>
    <row r="24" spans="1:9" ht="15.75" x14ac:dyDescent="0.2">
      <c r="A24" s="218"/>
      <c r="B24" s="533" t="s">
        <v>1585</v>
      </c>
      <c r="C24" s="522">
        <v>0</v>
      </c>
      <c r="D24" s="522">
        <v>0</v>
      </c>
      <c r="E24" s="69">
        <v>11.52730846</v>
      </c>
      <c r="F24" s="70" t="s">
        <v>490</v>
      </c>
      <c r="G24" s="71">
        <v>0.88</v>
      </c>
      <c r="H24" s="72">
        <v>1</v>
      </c>
      <c r="I24" s="63"/>
    </row>
    <row r="25" spans="1:9" ht="15.75" hidden="1" x14ac:dyDescent="0.2">
      <c r="A25" s="218"/>
      <c r="B25" s="67"/>
      <c r="C25" s="82"/>
      <c r="D25" s="82"/>
      <c r="E25" s="69"/>
      <c r="F25" s="70"/>
      <c r="G25" s="71"/>
      <c r="H25" s="72"/>
      <c r="I25" s="63"/>
    </row>
    <row r="26" spans="1:9" ht="15.75" hidden="1" x14ac:dyDescent="0.2">
      <c r="A26" s="218"/>
      <c r="B26" s="73"/>
      <c r="C26" s="82"/>
      <c r="D26" s="82"/>
      <c r="E26" s="69"/>
      <c r="F26" s="70"/>
      <c r="G26" s="71"/>
      <c r="H26" s="72"/>
      <c r="I26" s="63"/>
    </row>
    <row r="27" spans="1:9" ht="15.75" hidden="1" x14ac:dyDescent="0.2">
      <c r="A27" s="218"/>
      <c r="B27" s="73"/>
      <c r="C27" s="82"/>
      <c r="D27" s="82"/>
      <c r="E27" s="83"/>
      <c r="F27" s="71"/>
      <c r="G27" s="71"/>
      <c r="H27" s="72"/>
      <c r="I27" s="63">
        <v>0.66</v>
      </c>
    </row>
    <row r="28" spans="1:9" ht="15.75" hidden="1" x14ac:dyDescent="0.2">
      <c r="A28" s="218"/>
      <c r="B28" s="73"/>
      <c r="C28" s="82"/>
      <c r="D28" s="82"/>
      <c r="E28" s="83"/>
      <c r="F28" s="71"/>
      <c r="G28" s="71"/>
      <c r="H28" s="72"/>
      <c r="I28" s="63">
        <v>0.65</v>
      </c>
    </row>
    <row r="29" spans="1:9" ht="15.75" hidden="1" x14ac:dyDescent="0.2">
      <c r="A29" s="218"/>
      <c r="B29" s="73"/>
      <c r="C29" s="82"/>
      <c r="D29" s="82"/>
      <c r="E29" s="83"/>
      <c r="F29" s="71"/>
      <c r="G29" s="71"/>
      <c r="H29" s="72"/>
      <c r="I29" s="63"/>
    </row>
    <row r="30" spans="1:9" ht="15.75" hidden="1" x14ac:dyDescent="0.2">
      <c r="A30" s="218"/>
      <c r="B30" s="521"/>
      <c r="C30" s="522"/>
      <c r="D30" s="522"/>
      <c r="E30" s="83"/>
      <c r="F30" s="71"/>
      <c r="G30" s="71"/>
      <c r="H30" s="72"/>
      <c r="I30" s="63">
        <v>1</v>
      </c>
    </row>
    <row r="31" spans="1:9" ht="15.75" hidden="1" x14ac:dyDescent="0.2">
      <c r="A31" s="218"/>
      <c r="B31" s="521"/>
      <c r="C31" s="522"/>
      <c r="D31" s="522"/>
      <c r="E31" s="83"/>
      <c r="F31" s="71"/>
      <c r="G31" s="71"/>
      <c r="H31" s="72"/>
      <c r="I31" s="63">
        <v>0.92</v>
      </c>
    </row>
    <row r="32" spans="1:9" ht="15.75" hidden="1" x14ac:dyDescent="0.2">
      <c r="A32" s="218"/>
      <c r="B32" s="521"/>
      <c r="C32" s="522"/>
      <c r="D32" s="522"/>
      <c r="E32" s="83"/>
      <c r="F32" s="71"/>
      <c r="G32" s="71"/>
      <c r="H32" s="72"/>
      <c r="I32" s="63">
        <v>0.98</v>
      </c>
    </row>
    <row r="33" spans="1:9" ht="15.75" hidden="1" x14ac:dyDescent="0.2">
      <c r="A33" s="218"/>
      <c r="B33" s="521"/>
      <c r="C33" s="522"/>
      <c r="D33" s="522"/>
      <c r="E33" s="83"/>
      <c r="F33" s="71"/>
      <c r="G33" s="71"/>
      <c r="H33" s="72"/>
      <c r="I33" s="63">
        <v>1</v>
      </c>
    </row>
    <row r="34" spans="1:9" ht="15.75" hidden="1" x14ac:dyDescent="0.2">
      <c r="A34" s="218"/>
      <c r="B34" s="521"/>
      <c r="C34" s="522"/>
      <c r="D34" s="522"/>
      <c r="E34" s="83"/>
      <c r="F34" s="71"/>
      <c r="G34" s="71"/>
      <c r="H34" s="72"/>
      <c r="I34" s="63">
        <v>0</v>
      </c>
    </row>
    <row r="35" spans="1:9" ht="15.75" hidden="1" x14ac:dyDescent="0.2">
      <c r="A35" s="218"/>
      <c r="B35" s="73"/>
      <c r="C35" s="82"/>
      <c r="D35" s="82"/>
      <c r="E35" s="83"/>
      <c r="F35" s="71"/>
      <c r="G35" s="71"/>
      <c r="H35" s="72"/>
      <c r="I35" s="63"/>
    </row>
    <row r="36" spans="1:9" ht="15.75" hidden="1" x14ac:dyDescent="0.2">
      <c r="A36" s="218"/>
      <c r="B36" s="73"/>
      <c r="C36" s="82"/>
      <c r="D36" s="82"/>
      <c r="E36" s="83"/>
      <c r="F36" s="71"/>
      <c r="G36" s="71"/>
      <c r="H36" s="72"/>
      <c r="I36" s="63"/>
    </row>
    <row r="37" spans="1:9" ht="15.75" hidden="1" x14ac:dyDescent="0.2">
      <c r="A37" s="218"/>
      <c r="B37" s="73"/>
      <c r="C37" s="82"/>
      <c r="D37" s="82"/>
      <c r="E37" s="83"/>
      <c r="F37" s="71"/>
      <c r="G37" s="71"/>
      <c r="H37" s="72"/>
      <c r="I37" s="63"/>
    </row>
    <row r="38" spans="1:9" ht="15.75" hidden="1" x14ac:dyDescent="0.2">
      <c r="A38" s="218"/>
      <c r="B38" s="521"/>
      <c r="C38" s="522"/>
      <c r="D38" s="522"/>
      <c r="E38" s="523"/>
      <c r="F38" s="71"/>
      <c r="G38" s="71"/>
      <c r="H38" s="72"/>
      <c r="I38" s="63"/>
    </row>
    <row r="39" spans="1:9" ht="15.75" hidden="1" x14ac:dyDescent="0.2">
      <c r="A39" s="218"/>
      <c r="B39" s="521"/>
      <c r="C39" s="522"/>
      <c r="D39" s="522"/>
      <c r="E39" s="523"/>
      <c r="F39" s="71"/>
      <c r="G39" s="71"/>
      <c r="H39" s="72"/>
      <c r="I39" s="63"/>
    </row>
    <row r="40" spans="1:9" ht="15.75" hidden="1" x14ac:dyDescent="0.2">
      <c r="A40" s="218"/>
      <c r="B40" s="521"/>
      <c r="C40" s="522"/>
      <c r="D40" s="522"/>
      <c r="E40" s="523"/>
      <c r="F40" s="71"/>
      <c r="G40" s="71"/>
      <c r="H40" s="72"/>
      <c r="I40" s="63"/>
    </row>
    <row r="41" spans="1:9" ht="15.75" hidden="1" x14ac:dyDescent="0.2">
      <c r="A41" s="218"/>
      <c r="B41" s="521"/>
      <c r="C41" s="522"/>
      <c r="D41" s="522"/>
      <c r="E41" s="523"/>
      <c r="F41" s="71"/>
      <c r="G41" s="71"/>
      <c r="H41" s="72"/>
      <c r="I41" s="63"/>
    </row>
    <row r="42" spans="1:9" ht="15.75" hidden="1" x14ac:dyDescent="0.2">
      <c r="A42" s="218"/>
      <c r="B42" s="521"/>
      <c r="C42" s="522"/>
      <c r="D42" s="522"/>
      <c r="E42" s="523"/>
      <c r="F42" s="71"/>
      <c r="G42" s="71"/>
      <c r="H42" s="72"/>
      <c r="I42" s="63"/>
    </row>
    <row r="43" spans="1:9" ht="15.75" hidden="1" x14ac:dyDescent="0.2">
      <c r="A43" s="218"/>
      <c r="B43" s="521"/>
      <c r="C43" s="522"/>
      <c r="D43" s="522"/>
      <c r="E43" s="523"/>
      <c r="F43" s="71"/>
      <c r="G43" s="71"/>
      <c r="H43" s="72"/>
      <c r="I43" s="63"/>
    </row>
    <row r="44" spans="1:9" ht="15.75" hidden="1" x14ac:dyDescent="0.2">
      <c r="A44" s="218"/>
      <c r="B44" s="521"/>
      <c r="C44" s="522"/>
      <c r="D44" s="522"/>
      <c r="E44" s="523"/>
      <c r="F44" s="71"/>
      <c r="G44" s="71"/>
      <c r="H44" s="72"/>
      <c r="I44" s="63"/>
    </row>
    <row r="45" spans="1:9" ht="15.75" hidden="1" x14ac:dyDescent="0.2">
      <c r="A45" s="218"/>
      <c r="B45" s="521"/>
      <c r="C45" s="522"/>
      <c r="D45" s="522"/>
      <c r="E45" s="523"/>
      <c r="F45" s="700"/>
      <c r="G45" s="700"/>
      <c r="H45" s="701"/>
      <c r="I45" s="63"/>
    </row>
    <row r="46" spans="1:9" ht="15.75" hidden="1" x14ac:dyDescent="0.2">
      <c r="A46" s="218"/>
      <c r="B46" s="521"/>
      <c r="C46" s="522"/>
      <c r="D46" s="522"/>
      <c r="E46" s="523"/>
      <c r="F46" s="700"/>
      <c r="G46" s="700"/>
      <c r="H46" s="701"/>
      <c r="I46" s="63"/>
    </row>
    <row r="47" spans="1:9" ht="15.75" hidden="1" x14ac:dyDescent="0.2">
      <c r="A47" s="218"/>
      <c r="B47" s="521"/>
      <c r="C47" s="522"/>
      <c r="D47" s="522"/>
      <c r="E47" s="523"/>
      <c r="F47" s="71"/>
      <c r="G47" s="706"/>
      <c r="H47" s="707"/>
      <c r="I47" s="63"/>
    </row>
    <row r="48" spans="1:9" ht="15.75" hidden="1" x14ac:dyDescent="0.2">
      <c r="A48" s="218"/>
      <c r="B48" s="521"/>
      <c r="C48" s="522"/>
      <c r="D48" s="522"/>
      <c r="E48" s="523"/>
      <c r="F48" s="706"/>
      <c r="G48" s="706"/>
      <c r="H48" s="707"/>
      <c r="I48" s="63"/>
    </row>
    <row r="49" spans="1:8" ht="15.75" hidden="1" x14ac:dyDescent="0.2">
      <c r="A49" s="218"/>
      <c r="B49" s="521"/>
      <c r="C49" s="522"/>
      <c r="D49" s="522"/>
      <c r="E49" s="523"/>
      <c r="F49" s="934"/>
      <c r="G49" s="934"/>
      <c r="H49" s="935"/>
    </row>
    <row r="50" spans="1:8" ht="15.75" hidden="1" x14ac:dyDescent="0.2">
      <c r="A50" s="218"/>
      <c r="B50" s="521"/>
      <c r="C50" s="522"/>
      <c r="D50" s="522"/>
      <c r="E50" s="523"/>
      <c r="F50" s="934"/>
      <c r="G50" s="934"/>
      <c r="H50" s="935"/>
    </row>
    <row r="51" spans="1:8" ht="15.75" hidden="1" x14ac:dyDescent="0.2">
      <c r="A51" s="218"/>
      <c r="B51" s="521"/>
      <c r="C51" s="522"/>
      <c r="D51" s="522"/>
      <c r="E51" s="523"/>
      <c r="F51" s="934"/>
      <c r="G51" s="934"/>
      <c r="H51" s="935"/>
    </row>
    <row r="52" spans="1:8" ht="15.75" hidden="1" x14ac:dyDescent="0.2">
      <c r="A52" s="218"/>
      <c r="B52" s="521"/>
      <c r="C52" s="522"/>
      <c r="D52" s="522"/>
      <c r="E52" s="523"/>
      <c r="F52" s="934"/>
      <c r="G52" s="934"/>
      <c r="H52" s="935"/>
    </row>
    <row r="53" spans="1:8" ht="15.75" hidden="1" x14ac:dyDescent="0.2">
      <c r="A53" s="218"/>
      <c r="B53" s="521"/>
      <c r="C53" s="522"/>
      <c r="D53" s="522"/>
      <c r="E53" s="523"/>
      <c r="F53" s="934"/>
      <c r="G53" s="934"/>
      <c r="H53" s="935"/>
    </row>
    <row r="54" spans="1:8" ht="15.75" hidden="1" x14ac:dyDescent="0.2">
      <c r="A54" s="218"/>
      <c r="B54" s="521"/>
      <c r="C54" s="522"/>
      <c r="D54" s="522"/>
      <c r="E54" s="523"/>
      <c r="F54" s="934"/>
      <c r="G54" s="934"/>
      <c r="H54" s="935"/>
    </row>
    <row r="55" spans="1:8" ht="15.75" hidden="1" x14ac:dyDescent="0.2">
      <c r="A55" s="218"/>
      <c r="B55" s="521"/>
      <c r="C55" s="522"/>
      <c r="D55" s="522"/>
      <c r="E55" s="523"/>
      <c r="F55" s="934"/>
      <c r="G55" s="934"/>
      <c r="H55" s="935"/>
    </row>
    <row r="56" spans="1:8" ht="15.75" hidden="1" x14ac:dyDescent="0.2">
      <c r="A56" s="218"/>
      <c r="B56" s="521"/>
      <c r="C56" s="522"/>
      <c r="D56" s="522"/>
      <c r="E56" s="523"/>
      <c r="F56" s="934"/>
      <c r="G56" s="934"/>
      <c r="H56" s="935"/>
    </row>
    <row r="57" spans="1:8" ht="15.75" hidden="1" x14ac:dyDescent="0.2">
      <c r="A57" s="218"/>
      <c r="B57" s="521"/>
      <c r="C57" s="522"/>
      <c r="D57" s="522"/>
      <c r="E57" s="523"/>
      <c r="F57" s="71"/>
      <c r="G57" s="934"/>
      <c r="H57" s="935"/>
    </row>
    <row r="58" spans="1:8" ht="15.75" hidden="1" x14ac:dyDescent="0.2">
      <c r="A58" s="218"/>
      <c r="B58" s="521"/>
      <c r="C58" s="522"/>
      <c r="D58" s="522"/>
      <c r="E58" s="523"/>
      <c r="F58" s="934"/>
      <c r="G58" s="934"/>
      <c r="H58" s="935"/>
    </row>
    <row r="59" spans="1:8" ht="15.75" hidden="1" x14ac:dyDescent="0.2">
      <c r="A59" s="218"/>
      <c r="B59" s="521"/>
      <c r="C59" s="522"/>
      <c r="D59" s="522"/>
      <c r="E59" s="523"/>
      <c r="F59" s="934"/>
      <c r="G59" s="934"/>
      <c r="H59" s="935"/>
    </row>
    <row r="60" spans="1:8" ht="15.75" hidden="1" x14ac:dyDescent="0.2">
      <c r="A60" s="218"/>
      <c r="B60" s="521"/>
      <c r="C60" s="522"/>
      <c r="D60" s="522"/>
      <c r="E60" s="523"/>
      <c r="F60" s="934"/>
      <c r="G60" s="934"/>
      <c r="H60" s="935"/>
    </row>
    <row r="61" spans="1:8" ht="15.75" hidden="1" x14ac:dyDescent="0.2">
      <c r="A61" s="218"/>
      <c r="B61" s="521"/>
      <c r="C61" s="522"/>
      <c r="D61" s="522"/>
      <c r="E61" s="523"/>
      <c r="F61" s="934"/>
      <c r="G61" s="934"/>
      <c r="H61" s="935"/>
    </row>
    <row r="62" spans="1:8" ht="15.75" hidden="1" x14ac:dyDescent="0.2">
      <c r="A62" s="218"/>
      <c r="B62" s="521"/>
      <c r="C62" s="522"/>
      <c r="D62" s="522"/>
      <c r="E62" s="523"/>
      <c r="F62" s="934"/>
      <c r="G62" s="934"/>
      <c r="H62" s="935"/>
    </row>
    <row r="63" spans="1:8" ht="15.75" hidden="1" x14ac:dyDescent="0.2">
      <c r="A63" s="218"/>
      <c r="B63" s="521"/>
      <c r="C63" s="522"/>
      <c r="D63" s="522"/>
      <c r="E63" s="523"/>
      <c r="F63" s="934"/>
      <c r="G63" s="934"/>
      <c r="H63" s="935"/>
    </row>
    <row r="64" spans="1:8" ht="15.75" hidden="1" x14ac:dyDescent="0.2">
      <c r="A64" s="218"/>
      <c r="B64" s="521"/>
      <c r="C64" s="522"/>
      <c r="D64" s="522"/>
      <c r="E64" s="523"/>
      <c r="F64" s="934"/>
      <c r="G64" s="934"/>
      <c r="H64" s="935"/>
    </row>
    <row r="65" spans="1:8" ht="15.75" hidden="1" x14ac:dyDescent="0.2">
      <c r="A65" s="218"/>
      <c r="B65" s="521"/>
      <c r="C65" s="522"/>
      <c r="D65" s="522"/>
      <c r="E65" s="523"/>
      <c r="F65" s="934"/>
      <c r="G65" s="934"/>
      <c r="H65" s="935"/>
    </row>
    <row r="66" spans="1:8" ht="15.75" hidden="1" x14ac:dyDescent="0.2">
      <c r="A66" s="218"/>
      <c r="B66" s="521"/>
      <c r="C66" s="522"/>
      <c r="D66" s="522"/>
      <c r="E66" s="523"/>
      <c r="F66" s="934"/>
      <c r="G66" s="934"/>
      <c r="H66" s="935"/>
    </row>
    <row r="67" spans="1:8" ht="15.75" hidden="1" x14ac:dyDescent="0.2">
      <c r="A67" s="218"/>
      <c r="B67" s="521"/>
      <c r="C67" s="522"/>
      <c r="D67" s="522"/>
      <c r="E67" s="523"/>
      <c r="F67" s="934"/>
      <c r="G67" s="934"/>
      <c r="H67" s="935"/>
    </row>
    <row r="68" spans="1:8" ht="15.75" hidden="1" x14ac:dyDescent="0.2">
      <c r="A68" s="218"/>
      <c r="B68" s="521"/>
      <c r="C68" s="522"/>
      <c r="D68" s="522"/>
      <c r="E68" s="523"/>
      <c r="F68" s="934"/>
      <c r="G68" s="934"/>
      <c r="H68" s="935"/>
    </row>
    <row r="69" spans="1:8" ht="15.75" hidden="1" x14ac:dyDescent="0.2">
      <c r="A69" s="218"/>
      <c r="B69" s="521"/>
      <c r="C69" s="522"/>
      <c r="D69" s="522"/>
      <c r="E69" s="523"/>
      <c r="F69" s="961"/>
      <c r="G69" s="961"/>
      <c r="H69" s="962"/>
    </row>
    <row r="70" spans="1:8" ht="15.75" hidden="1" x14ac:dyDescent="0.2">
      <c r="A70" s="218"/>
      <c r="B70" s="521"/>
      <c r="C70" s="522"/>
      <c r="D70" s="522"/>
      <c r="E70" s="523"/>
      <c r="F70" s="976"/>
      <c r="G70" s="976"/>
      <c r="H70" s="977"/>
    </row>
    <row r="71" spans="1:8" ht="15.75" hidden="1" x14ac:dyDescent="0.2">
      <c r="A71" s="218"/>
      <c r="B71" s="521"/>
      <c r="C71" s="522"/>
      <c r="D71" s="522"/>
      <c r="E71" s="523"/>
      <c r="F71" s="976"/>
      <c r="G71" s="976"/>
      <c r="H71" s="977"/>
    </row>
    <row r="72" spans="1:8" ht="15.75" hidden="1" x14ac:dyDescent="0.2">
      <c r="A72" s="218"/>
      <c r="B72" s="521"/>
      <c r="C72" s="522"/>
      <c r="D72" s="522"/>
      <c r="E72" s="523"/>
      <c r="F72" s="976"/>
      <c r="G72" s="976"/>
      <c r="H72" s="977"/>
    </row>
    <row r="73" spans="1:8" ht="15.75" hidden="1" x14ac:dyDescent="0.2">
      <c r="A73" s="218"/>
      <c r="B73" s="521"/>
      <c r="C73" s="522"/>
      <c r="D73" s="522"/>
      <c r="E73" s="523"/>
      <c r="F73" s="976"/>
      <c r="G73" s="976"/>
      <c r="H73" s="977"/>
    </row>
    <row r="74" spans="1:8" ht="15.75" hidden="1" x14ac:dyDescent="0.2">
      <c r="A74" s="218"/>
      <c r="B74" s="521"/>
      <c r="C74" s="522"/>
      <c r="D74" s="522"/>
      <c r="E74" s="523"/>
      <c r="F74" s="987"/>
      <c r="G74" s="987"/>
      <c r="H74" s="988"/>
    </row>
    <row r="75" spans="1:8" ht="15.75" hidden="1" x14ac:dyDescent="0.2">
      <c r="A75" s="218"/>
      <c r="B75" s="521"/>
      <c r="C75" s="522"/>
      <c r="D75" s="522"/>
      <c r="E75" s="523"/>
      <c r="F75" s="987"/>
      <c r="G75" s="987"/>
      <c r="H75" s="988"/>
    </row>
    <row r="76" spans="1:8" ht="15.75" hidden="1" x14ac:dyDescent="0.2">
      <c r="A76" s="218"/>
      <c r="B76" s="521"/>
      <c r="C76" s="522"/>
      <c r="D76" s="522"/>
      <c r="E76" s="523"/>
      <c r="F76" s="987"/>
      <c r="G76" s="987"/>
      <c r="H76" s="988"/>
    </row>
    <row r="77" spans="1:8" ht="15.75" hidden="1" x14ac:dyDescent="0.2">
      <c r="A77" s="218"/>
      <c r="B77" s="521"/>
      <c r="C77" s="522"/>
      <c r="D77" s="522"/>
      <c r="E77" s="523"/>
      <c r="F77" s="987"/>
      <c r="G77" s="987"/>
      <c r="H77" s="988"/>
    </row>
    <row r="78" spans="1:8" ht="15.75" hidden="1" x14ac:dyDescent="0.2">
      <c r="A78" s="218"/>
      <c r="B78" s="521"/>
      <c r="C78" s="522"/>
      <c r="D78" s="522"/>
      <c r="E78" s="523"/>
      <c r="F78" s="987"/>
      <c r="G78" s="987"/>
      <c r="H78" s="988"/>
    </row>
    <row r="79" spans="1:8" ht="15.75" hidden="1" x14ac:dyDescent="0.2">
      <c r="A79" s="218"/>
      <c r="B79" s="521"/>
      <c r="C79" s="522"/>
      <c r="D79" s="522"/>
      <c r="E79" s="523"/>
      <c r="F79" s="934"/>
      <c r="G79" s="934"/>
      <c r="H79" s="935"/>
    </row>
    <row r="80" spans="1:8" ht="15.75" x14ac:dyDescent="0.2">
      <c r="A80" s="218"/>
      <c r="B80" s="299" t="s">
        <v>45</v>
      </c>
      <c r="C80" s="300">
        <f>SUM(C10:C79)</f>
        <v>108</v>
      </c>
      <c r="D80" s="300">
        <f>SUM(D10:D79)</f>
        <v>0</v>
      </c>
      <c r="E80" s="307">
        <f>SUM(E10:E79)</f>
        <v>3792.9370288399996</v>
      </c>
    </row>
    <row r="81" spans="1:9" ht="15" customHeight="1" x14ac:dyDescent="0.2">
      <c r="A81" s="218"/>
      <c r="B81" s="77"/>
      <c r="C81" s="77"/>
      <c r="D81" s="78"/>
      <c r="E81" s="79"/>
      <c r="F81" s="80"/>
      <c r="G81" s="62"/>
      <c r="H81" s="62"/>
      <c r="I81" s="63"/>
    </row>
    <row r="82" spans="1:9" ht="15" customHeight="1" x14ac:dyDescent="0.2">
      <c r="A82" s="218"/>
      <c r="C82" s="77"/>
      <c r="D82" s="78"/>
      <c r="E82" s="79"/>
      <c r="F82" s="80"/>
      <c r="G82" s="62"/>
      <c r="H82" s="62"/>
      <c r="I82" s="63"/>
    </row>
    <row r="83" spans="1:9" ht="24.75" customHeight="1" x14ac:dyDescent="0.2">
      <c r="A83" s="218"/>
      <c r="B83" s="1763" t="s">
        <v>318</v>
      </c>
      <c r="C83" s="1764"/>
      <c r="D83" s="1765"/>
      <c r="E83" s="1765"/>
      <c r="F83" s="1765"/>
      <c r="G83" s="1765"/>
      <c r="H83" s="1766"/>
      <c r="I83" s="63"/>
    </row>
    <row r="84" spans="1:9" ht="15.75" x14ac:dyDescent="0.2">
      <c r="A84" s="218"/>
      <c r="B84" s="220" t="s">
        <v>176</v>
      </c>
      <c r="C84" s="220" t="s">
        <v>68</v>
      </c>
      <c r="D84" s="65" t="s">
        <v>248</v>
      </c>
      <c r="E84" s="65" t="s">
        <v>123</v>
      </c>
      <c r="F84" s="65" t="s">
        <v>43</v>
      </c>
      <c r="G84" s="65" t="s">
        <v>127</v>
      </c>
      <c r="H84" s="65" t="s">
        <v>44</v>
      </c>
      <c r="I84" s="63"/>
    </row>
    <row r="85" spans="1:9" s="572" customFormat="1" ht="15.75" x14ac:dyDescent="0.2">
      <c r="A85" s="564"/>
      <c r="B85" s="565" t="s">
        <v>1004</v>
      </c>
      <c r="C85" s="566">
        <v>0</v>
      </c>
      <c r="D85" s="566">
        <v>0</v>
      </c>
      <c r="E85" s="567">
        <v>2.4550206000000001</v>
      </c>
      <c r="F85" s="568" t="s">
        <v>1345</v>
      </c>
      <c r="G85" s="569">
        <v>1</v>
      </c>
      <c r="H85" s="570">
        <v>0</v>
      </c>
      <c r="I85" s="571"/>
    </row>
    <row r="86" spans="1:9" s="572" customFormat="1" ht="15.75" x14ac:dyDescent="0.2">
      <c r="A86" s="564"/>
      <c r="B86" s="565" t="s">
        <v>1078</v>
      </c>
      <c r="C86" s="566">
        <v>0</v>
      </c>
      <c r="D86" s="566">
        <v>0</v>
      </c>
      <c r="E86" s="567">
        <v>82.973200759999997</v>
      </c>
      <c r="F86" s="568" t="s">
        <v>410</v>
      </c>
      <c r="G86" s="569">
        <v>1</v>
      </c>
      <c r="H86" s="570">
        <v>0</v>
      </c>
      <c r="I86" s="571">
        <v>0</v>
      </c>
    </row>
    <row r="87" spans="1:9" s="572" customFormat="1" ht="15.75" x14ac:dyDescent="0.2">
      <c r="A87" s="564"/>
      <c r="B87" s="565" t="s">
        <v>1082</v>
      </c>
      <c r="C87" s="566">
        <v>0</v>
      </c>
      <c r="D87" s="566">
        <v>0</v>
      </c>
      <c r="E87" s="567">
        <v>8.7844050000000007E-2</v>
      </c>
      <c r="F87" s="568" t="s">
        <v>410</v>
      </c>
      <c r="G87" s="569">
        <v>1</v>
      </c>
      <c r="H87" s="570">
        <v>0</v>
      </c>
      <c r="I87" s="571">
        <v>0</v>
      </c>
    </row>
    <row r="88" spans="1:9" s="572" customFormat="1" ht="15.75" hidden="1" x14ac:dyDescent="0.2">
      <c r="A88" s="564"/>
      <c r="B88" s="565"/>
      <c r="C88" s="566"/>
      <c r="D88" s="566"/>
      <c r="E88" s="567"/>
      <c r="F88" s="568"/>
      <c r="G88" s="569"/>
      <c r="H88" s="570"/>
      <c r="I88" s="571">
        <v>0</v>
      </c>
    </row>
    <row r="89" spans="1:9" s="572" customFormat="1" ht="15.75" hidden="1" x14ac:dyDescent="0.2">
      <c r="A89" s="564"/>
      <c r="B89" s="573"/>
      <c r="C89" s="566"/>
      <c r="D89" s="574"/>
      <c r="E89" s="575"/>
      <c r="F89" s="568"/>
      <c r="G89" s="569"/>
      <c r="H89" s="570"/>
      <c r="I89" s="571"/>
    </row>
    <row r="90" spans="1:9" s="572" customFormat="1" ht="15.75" hidden="1" x14ac:dyDescent="0.2">
      <c r="A90" s="564"/>
      <c r="B90" s="573"/>
      <c r="C90" s="566"/>
      <c r="D90" s="574"/>
      <c r="E90" s="567"/>
      <c r="F90" s="568"/>
      <c r="G90" s="569"/>
      <c r="H90" s="570"/>
      <c r="I90" s="571"/>
    </row>
    <row r="91" spans="1:9" s="572" customFormat="1" ht="15.75" hidden="1" x14ac:dyDescent="0.2">
      <c r="A91" s="564"/>
      <c r="B91" s="573"/>
      <c r="C91" s="566"/>
      <c r="D91" s="574"/>
      <c r="E91" s="575"/>
      <c r="F91" s="568"/>
      <c r="G91" s="569"/>
      <c r="H91" s="570"/>
      <c r="I91" s="571"/>
    </row>
    <row r="92" spans="1:9" s="572" customFormat="1" ht="15.75" hidden="1" x14ac:dyDescent="0.2">
      <c r="A92" s="564"/>
      <c r="B92" s="573"/>
      <c r="C92" s="566"/>
      <c r="D92" s="566"/>
      <c r="E92" s="575"/>
      <c r="F92" s="568"/>
      <c r="G92" s="569"/>
      <c r="H92" s="570"/>
      <c r="I92" s="571"/>
    </row>
    <row r="93" spans="1:9" s="572" customFormat="1" ht="15.75" hidden="1" x14ac:dyDescent="0.2">
      <c r="A93" s="564"/>
      <c r="B93" s="573"/>
      <c r="C93" s="566"/>
      <c r="D93" s="566"/>
      <c r="E93" s="575"/>
      <c r="F93" s="568"/>
      <c r="G93" s="569"/>
      <c r="H93" s="570"/>
      <c r="I93" s="571"/>
    </row>
    <row r="94" spans="1:9" s="572" customFormat="1" ht="15.75" hidden="1" x14ac:dyDescent="0.2">
      <c r="A94" s="564"/>
      <c r="B94" s="573"/>
      <c r="C94" s="566"/>
      <c r="D94" s="574"/>
      <c r="E94" s="575"/>
      <c r="F94" s="568"/>
      <c r="G94" s="569"/>
      <c r="H94" s="570"/>
      <c r="I94" s="571"/>
    </row>
    <row r="95" spans="1:9" s="572" customFormat="1" ht="15.75" hidden="1" x14ac:dyDescent="0.2">
      <c r="A95" s="564"/>
      <c r="B95" s="573"/>
      <c r="C95" s="566"/>
      <c r="D95" s="574"/>
      <c r="E95" s="575"/>
      <c r="F95" s="568"/>
      <c r="G95" s="569"/>
      <c r="H95" s="570"/>
      <c r="I95" s="571"/>
    </row>
    <row r="96" spans="1:9" s="572" customFormat="1" ht="15.75" hidden="1" x14ac:dyDescent="0.2">
      <c r="A96" s="564"/>
      <c r="B96" s="521"/>
      <c r="C96" s="566"/>
      <c r="D96" s="574"/>
      <c r="E96" s="523"/>
      <c r="F96" s="568"/>
      <c r="G96" s="569"/>
      <c r="H96" s="570"/>
      <c r="I96" s="571"/>
    </row>
    <row r="97" spans="1:8" s="572" customFormat="1" ht="15.75" hidden="1" x14ac:dyDescent="0.2">
      <c r="A97" s="564"/>
      <c r="B97" s="521"/>
      <c r="C97" s="566"/>
      <c r="D97" s="566"/>
      <c r="E97" s="575"/>
      <c r="F97" s="84"/>
      <c r="G97" s="569"/>
      <c r="H97" s="570"/>
    </row>
    <row r="98" spans="1:8" s="572" customFormat="1" ht="15.75" hidden="1" x14ac:dyDescent="0.2">
      <c r="A98" s="564"/>
      <c r="B98" s="573"/>
      <c r="C98" s="566"/>
      <c r="D98" s="566"/>
      <c r="E98" s="575"/>
      <c r="F98" s="568"/>
      <c r="G98" s="569"/>
      <c r="H98" s="570"/>
    </row>
    <row r="99" spans="1:8" s="572" customFormat="1" ht="15.75" hidden="1" x14ac:dyDescent="0.2">
      <c r="A99" s="564"/>
      <c r="B99" s="521"/>
      <c r="C99" s="566"/>
      <c r="D99" s="574"/>
      <c r="E99" s="523"/>
      <c r="F99" s="84"/>
      <c r="G99" s="71"/>
      <c r="H99" s="72"/>
    </row>
    <row r="100" spans="1:8" s="572" customFormat="1" ht="15.75" hidden="1" x14ac:dyDescent="0.2">
      <c r="A100" s="564"/>
      <c r="B100" s="573"/>
      <c r="C100" s="566"/>
      <c r="D100" s="574"/>
      <c r="E100" s="575"/>
      <c r="F100" s="568"/>
      <c r="G100" s="569"/>
      <c r="H100" s="570"/>
    </row>
    <row r="101" spans="1:8" ht="15.75" hidden="1" x14ac:dyDescent="0.2">
      <c r="A101" s="218"/>
      <c r="B101" s="521"/>
      <c r="C101" s="566"/>
      <c r="D101" s="574"/>
      <c r="E101" s="523"/>
      <c r="F101" s="568"/>
      <c r="G101" s="569"/>
      <c r="H101" s="570"/>
    </row>
    <row r="102" spans="1:8" ht="15.75" hidden="1" x14ac:dyDescent="0.2">
      <c r="A102" s="218"/>
      <c r="B102" s="521"/>
      <c r="C102" s="566"/>
      <c r="D102" s="566"/>
      <c r="E102" s="523"/>
      <c r="F102" s="84"/>
      <c r="G102" s="71"/>
      <c r="H102" s="72"/>
    </row>
    <row r="103" spans="1:8" ht="15.75" hidden="1" x14ac:dyDescent="0.2">
      <c r="A103" s="218"/>
      <c r="B103" s="521"/>
      <c r="C103" s="522"/>
      <c r="D103" s="522"/>
      <c r="E103" s="523"/>
      <c r="F103" s="568"/>
      <c r="G103" s="569"/>
      <c r="H103" s="570"/>
    </row>
    <row r="104" spans="1:8" ht="15.75" hidden="1" x14ac:dyDescent="0.2">
      <c r="A104" s="218"/>
      <c r="B104" s="521"/>
      <c r="C104" s="522"/>
      <c r="D104" s="522"/>
      <c r="E104" s="523"/>
      <c r="F104" s="568"/>
      <c r="G104" s="569"/>
      <c r="H104" s="570"/>
    </row>
    <row r="105" spans="1:8" ht="15.75" hidden="1" x14ac:dyDescent="0.2">
      <c r="A105" s="218"/>
      <c r="B105" s="521"/>
      <c r="C105" s="522"/>
      <c r="D105" s="522"/>
      <c r="E105" s="523"/>
      <c r="F105" s="568"/>
      <c r="G105" s="569"/>
      <c r="H105" s="570"/>
    </row>
    <row r="106" spans="1:8" ht="15.75" hidden="1" x14ac:dyDescent="0.2">
      <c r="A106" s="218"/>
      <c r="B106" s="521"/>
      <c r="C106" s="522"/>
      <c r="D106" s="522"/>
      <c r="E106" s="523"/>
      <c r="F106" s="568"/>
      <c r="G106" s="569"/>
      <c r="H106" s="570"/>
    </row>
    <row r="107" spans="1:8" ht="15.75" hidden="1" x14ac:dyDescent="0.2">
      <c r="A107" s="218"/>
      <c r="B107" s="521"/>
      <c r="C107" s="522"/>
      <c r="D107" s="522"/>
      <c r="E107" s="523"/>
      <c r="F107" s="945"/>
      <c r="G107" s="946"/>
      <c r="H107" s="947"/>
    </row>
    <row r="108" spans="1:8" ht="15.75" hidden="1" x14ac:dyDescent="0.2">
      <c r="A108" s="218"/>
      <c r="B108" s="521"/>
      <c r="C108" s="522"/>
      <c r="D108" s="522"/>
      <c r="E108" s="523"/>
      <c r="F108" s="945"/>
      <c r="G108" s="946"/>
      <c r="H108" s="947"/>
    </row>
    <row r="109" spans="1:8" ht="15.75" hidden="1" x14ac:dyDescent="0.2">
      <c r="A109" s="218"/>
      <c r="B109" s="521"/>
      <c r="C109" s="522"/>
      <c r="D109" s="522"/>
      <c r="E109" s="523"/>
      <c r="F109" s="945"/>
      <c r="G109" s="946"/>
      <c r="H109" s="947"/>
    </row>
    <row r="110" spans="1:8" ht="15.75" hidden="1" x14ac:dyDescent="0.2">
      <c r="A110" s="218"/>
      <c r="B110" s="521"/>
      <c r="C110" s="522"/>
      <c r="D110" s="522"/>
      <c r="E110" s="523"/>
      <c r="F110" s="945"/>
      <c r="G110" s="946"/>
      <c r="H110" s="947"/>
    </row>
    <row r="111" spans="1:8" ht="15.75" hidden="1" x14ac:dyDescent="0.2">
      <c r="A111" s="218"/>
      <c r="B111" s="521"/>
      <c r="C111" s="522"/>
      <c r="D111" s="522"/>
      <c r="E111" s="523"/>
      <c r="F111" s="945"/>
      <c r="G111" s="946"/>
      <c r="H111" s="947"/>
    </row>
    <row r="112" spans="1:8" ht="15.75" hidden="1" x14ac:dyDescent="0.2">
      <c r="A112" s="218"/>
      <c r="B112" s="521"/>
      <c r="C112" s="522"/>
      <c r="D112" s="522"/>
      <c r="E112" s="523"/>
      <c r="F112" s="945"/>
      <c r="G112" s="946"/>
      <c r="H112" s="947"/>
    </row>
    <row r="113" spans="1:8" ht="15.75" hidden="1" x14ac:dyDescent="0.2">
      <c r="A113" s="218"/>
      <c r="B113" s="521"/>
      <c r="C113" s="522"/>
      <c r="D113" s="522"/>
      <c r="E113" s="523"/>
      <c r="F113" s="989"/>
      <c r="G113" s="990"/>
      <c r="H113" s="991"/>
    </row>
    <row r="114" spans="1:8" ht="15.75" hidden="1" x14ac:dyDescent="0.2">
      <c r="A114" s="218"/>
      <c r="B114" s="521"/>
      <c r="C114" s="522"/>
      <c r="D114" s="522"/>
      <c r="E114" s="523"/>
      <c r="F114" s="568"/>
      <c r="G114" s="569"/>
      <c r="H114" s="570"/>
    </row>
    <row r="115" spans="1:8" ht="15.75" hidden="1" x14ac:dyDescent="0.2">
      <c r="A115" s="218"/>
      <c r="B115" s="521"/>
      <c r="C115" s="522"/>
      <c r="D115" s="522"/>
      <c r="E115" s="523"/>
      <c r="F115" s="936"/>
      <c r="G115" s="937"/>
      <c r="H115" s="938"/>
    </row>
    <row r="116" spans="1:8" s="572" customFormat="1" ht="15.75" x14ac:dyDescent="0.2">
      <c r="A116" s="564"/>
      <c r="B116" s="811" t="s">
        <v>45</v>
      </c>
      <c r="C116" s="812">
        <f>SUM(C85:C114)</f>
        <v>0</v>
      </c>
      <c r="D116" s="812">
        <f>SUM(D85:D114)</f>
        <v>0</v>
      </c>
      <c r="E116" s="813">
        <f>SUM(E85:E114)</f>
        <v>85.516065409999996</v>
      </c>
      <c r="F116" s="576"/>
      <c r="G116" s="576"/>
      <c r="H116" s="576"/>
    </row>
    <row r="117" spans="1:8" ht="21" customHeight="1" x14ac:dyDescent="0.2">
      <c r="A117" s="218"/>
      <c r="B117" s="217"/>
      <c r="C117" s="86"/>
      <c r="D117" s="86"/>
      <c r="E117" s="87"/>
      <c r="F117" s="62"/>
      <c r="G117" s="62"/>
      <c r="H117" s="62"/>
    </row>
    <row r="118" spans="1:8" ht="24.75" customHeight="1" x14ac:dyDescent="0.2">
      <c r="A118" s="218"/>
      <c r="B118" s="1763" t="s">
        <v>317</v>
      </c>
      <c r="C118" s="1764"/>
      <c r="D118" s="1765"/>
      <c r="E118" s="1765"/>
      <c r="F118" s="1765"/>
      <c r="G118" s="1765"/>
      <c r="H118" s="1766"/>
    </row>
    <row r="119" spans="1:8" ht="39" customHeight="1" x14ac:dyDescent="0.2">
      <c r="A119" s="218"/>
      <c r="B119" s="220" t="s">
        <v>176</v>
      </c>
      <c r="C119" s="220" t="s">
        <v>68</v>
      </c>
      <c r="D119" s="65" t="s">
        <v>248</v>
      </c>
      <c r="E119" s="65" t="s">
        <v>123</v>
      </c>
      <c r="F119" s="65" t="s">
        <v>43</v>
      </c>
      <c r="G119" s="65" t="s">
        <v>127</v>
      </c>
      <c r="H119" s="65" t="s">
        <v>44</v>
      </c>
    </row>
    <row r="120" spans="1:8" ht="15.75" hidden="1" x14ac:dyDescent="0.2">
      <c r="A120" s="218"/>
      <c r="B120" s="81"/>
      <c r="C120" s="82"/>
      <c r="D120" s="82"/>
      <c r="E120" s="83"/>
      <c r="F120" s="84"/>
      <c r="G120" s="71"/>
      <c r="H120" s="72"/>
    </row>
    <row r="121" spans="1:8" ht="15.75" x14ac:dyDescent="0.2">
      <c r="A121" s="218"/>
      <c r="B121" s="299" t="s">
        <v>45</v>
      </c>
      <c r="C121" s="300">
        <f>SUM(C120:C120)</f>
        <v>0</v>
      </c>
      <c r="D121" s="300">
        <f>SUM(D120:D120)</f>
        <v>0</v>
      </c>
      <c r="E121" s="307">
        <f>SUM(E120:E120)</f>
        <v>0</v>
      </c>
      <c r="F121" s="62"/>
      <c r="G121" s="62"/>
      <c r="H121" s="62"/>
    </row>
    <row r="122" spans="1:8" ht="15.75" x14ac:dyDescent="0.2">
      <c r="A122" s="218"/>
      <c r="B122" s="217"/>
      <c r="C122" s="217"/>
      <c r="D122" s="86"/>
      <c r="E122" s="87"/>
      <c r="F122" s="88"/>
      <c r="G122" s="75"/>
      <c r="H122" s="76"/>
    </row>
    <row r="123" spans="1:8" ht="24.75" customHeight="1" x14ac:dyDescent="0.2">
      <c r="A123" s="218"/>
      <c r="B123" s="1763" t="s">
        <v>149</v>
      </c>
      <c r="C123" s="1764"/>
      <c r="D123" s="1765"/>
      <c r="E123" s="1765"/>
      <c r="F123" s="1765"/>
      <c r="G123" s="1765"/>
      <c r="H123" s="1766"/>
    </row>
    <row r="124" spans="1:8" ht="28.5" customHeight="1" x14ac:dyDescent="0.2">
      <c r="A124" s="218"/>
      <c r="B124" s="220" t="s">
        <v>245</v>
      </c>
      <c r="C124" s="220" t="s">
        <v>68</v>
      </c>
      <c r="D124" s="65" t="s">
        <v>248</v>
      </c>
      <c r="E124" s="65" t="s">
        <v>123</v>
      </c>
      <c r="F124" s="65" t="s">
        <v>43</v>
      </c>
      <c r="G124" s="65" t="s">
        <v>127</v>
      </c>
      <c r="H124" s="65" t="s">
        <v>44</v>
      </c>
    </row>
    <row r="125" spans="1:8" ht="43.5" hidden="1" customHeight="1" x14ac:dyDescent="0.2">
      <c r="A125" s="218"/>
      <c r="B125" s="73" t="s">
        <v>480</v>
      </c>
      <c r="C125" s="82">
        <v>0</v>
      </c>
      <c r="D125" s="82">
        <v>0</v>
      </c>
      <c r="E125" s="83"/>
      <c r="F125" s="287" t="s">
        <v>481</v>
      </c>
      <c r="G125" s="301"/>
      <c r="H125" s="301"/>
    </row>
    <row r="126" spans="1:8" ht="43.5" hidden="1" customHeight="1" x14ac:dyDescent="0.2">
      <c r="A126" s="218"/>
      <c r="B126" s="73" t="s">
        <v>480</v>
      </c>
      <c r="C126" s="82"/>
      <c r="D126" s="82"/>
      <c r="E126" s="83"/>
      <c r="F126" s="287" t="s">
        <v>481</v>
      </c>
      <c r="G126" s="301"/>
      <c r="H126" s="301"/>
    </row>
    <row r="127" spans="1:8" ht="33.75" hidden="1" customHeight="1" x14ac:dyDescent="0.2">
      <c r="A127" s="218"/>
      <c r="B127" s="73" t="s">
        <v>650</v>
      </c>
      <c r="C127" s="82"/>
      <c r="D127" s="82"/>
      <c r="E127" s="83"/>
      <c r="F127" s="287" t="s">
        <v>651</v>
      </c>
      <c r="G127" s="301"/>
      <c r="H127" s="301"/>
    </row>
    <row r="128" spans="1:8" ht="33.75" hidden="1" customHeight="1" x14ac:dyDescent="0.2">
      <c r="A128" s="218"/>
      <c r="B128" s="73"/>
      <c r="C128" s="82"/>
      <c r="D128" s="82"/>
      <c r="E128" s="83"/>
      <c r="F128" s="287"/>
      <c r="G128" s="301"/>
      <c r="H128" s="301"/>
    </row>
    <row r="129" spans="1:8" ht="33.75" hidden="1" customHeight="1" x14ac:dyDescent="0.2">
      <c r="A129" s="218"/>
      <c r="B129" s="73"/>
      <c r="C129" s="82"/>
      <c r="D129" s="82"/>
      <c r="E129" s="83"/>
      <c r="F129" s="287"/>
      <c r="G129" s="301"/>
      <c r="H129" s="301"/>
    </row>
    <row r="130" spans="1:8" ht="35.25" hidden="1" customHeight="1" x14ac:dyDescent="0.2">
      <c r="A130" s="218"/>
      <c r="B130" s="73"/>
      <c r="C130" s="82"/>
      <c r="D130" s="82"/>
      <c r="E130" s="83"/>
      <c r="F130" s="287"/>
      <c r="G130" s="301"/>
      <c r="H130" s="301"/>
    </row>
    <row r="131" spans="1:8" ht="19.5" hidden="1" customHeight="1" x14ac:dyDescent="0.2">
      <c r="A131" s="218"/>
      <c r="B131" s="73"/>
      <c r="C131" s="82"/>
      <c r="D131" s="82"/>
      <c r="E131" s="83"/>
      <c r="F131" s="287"/>
      <c r="G131" s="301"/>
      <c r="H131" s="301"/>
    </row>
    <row r="132" spans="1:8" ht="19.5" hidden="1" customHeight="1" x14ac:dyDescent="0.2">
      <c r="A132" s="218"/>
      <c r="B132" s="73"/>
      <c r="C132" s="82"/>
      <c r="D132" s="82"/>
      <c r="E132" s="83"/>
      <c r="F132" s="287"/>
      <c r="G132" s="301"/>
      <c r="H132" s="301"/>
    </row>
    <row r="133" spans="1:8" ht="19.5" hidden="1" customHeight="1" x14ac:dyDescent="0.2">
      <c r="A133" s="218"/>
      <c r="B133" s="73"/>
      <c r="C133" s="82"/>
      <c r="D133" s="82"/>
      <c r="E133" s="83"/>
      <c r="F133" s="287"/>
      <c r="G133" s="301"/>
      <c r="H133" s="301"/>
    </row>
    <row r="134" spans="1:8" ht="27" hidden="1" customHeight="1" x14ac:dyDescent="0.2">
      <c r="A134" s="218"/>
      <c r="B134" s="73"/>
      <c r="C134" s="82"/>
      <c r="D134" s="82"/>
      <c r="E134" s="523"/>
      <c r="F134" s="287"/>
      <c r="G134" s="301"/>
      <c r="H134" s="301"/>
    </row>
    <row r="135" spans="1:8" ht="27" hidden="1" customHeight="1" x14ac:dyDescent="0.2">
      <c r="A135" s="218"/>
      <c r="B135" s="521"/>
      <c r="C135" s="82"/>
      <c r="D135" s="82"/>
      <c r="E135" s="523"/>
      <c r="F135" s="287"/>
      <c r="G135" s="301"/>
      <c r="H135" s="301"/>
    </row>
    <row r="136" spans="1:8" ht="27" hidden="1" customHeight="1" x14ac:dyDescent="0.2">
      <c r="A136" s="218"/>
      <c r="B136" s="521"/>
      <c r="C136" s="82"/>
      <c r="D136" s="82"/>
      <c r="E136" s="523"/>
      <c r="F136" s="287"/>
      <c r="G136" s="301"/>
      <c r="H136" s="301"/>
    </row>
    <row r="137" spans="1:8" ht="29.25" hidden="1" customHeight="1" x14ac:dyDescent="0.2">
      <c r="A137" s="218"/>
      <c r="B137" s="521"/>
      <c r="C137" s="82"/>
      <c r="D137" s="82"/>
      <c r="E137" s="523"/>
      <c r="F137" s="287"/>
      <c r="G137" s="301"/>
      <c r="H137" s="301"/>
    </row>
    <row r="138" spans="1:8" ht="29.25" hidden="1" customHeight="1" x14ac:dyDescent="0.2">
      <c r="A138" s="218"/>
      <c r="B138" s="521"/>
      <c r="C138" s="522"/>
      <c r="D138" s="522"/>
      <c r="E138" s="523"/>
      <c r="F138" s="287"/>
      <c r="G138" s="301"/>
      <c r="H138" s="301"/>
    </row>
    <row r="139" spans="1:8" ht="29.25" hidden="1" customHeight="1" x14ac:dyDescent="0.2">
      <c r="A139" s="218"/>
      <c r="B139" s="521"/>
      <c r="C139" s="522"/>
      <c r="D139" s="522"/>
      <c r="E139" s="523"/>
      <c r="F139" s="287"/>
      <c r="G139" s="301"/>
      <c r="H139" s="301"/>
    </row>
    <row r="140" spans="1:8" ht="15.75" x14ac:dyDescent="0.2">
      <c r="A140" s="218"/>
      <c r="B140" s="299" t="s">
        <v>45</v>
      </c>
      <c r="C140" s="300">
        <f>SUM(C125:C139)</f>
        <v>0</v>
      </c>
      <c r="D140" s="300">
        <f>SUM(D125:D139)</f>
        <v>0</v>
      </c>
      <c r="E140" s="307">
        <f>SUM(E125:E139)</f>
        <v>0</v>
      </c>
      <c r="F140" s="88"/>
      <c r="G140" s="88"/>
      <c r="H140" s="75"/>
    </row>
    <row r="141" spans="1:8" ht="24.95" customHeight="1" x14ac:dyDescent="0.2">
      <c r="A141" s="218"/>
      <c r="B141" s="217"/>
      <c r="C141" s="217"/>
      <c r="D141" s="86"/>
      <c r="E141" s="87"/>
      <c r="F141" s="88"/>
      <c r="G141" s="88"/>
      <c r="H141" s="75"/>
    </row>
    <row r="142" spans="1:8" ht="15" customHeight="1" x14ac:dyDescent="0.2">
      <c r="A142" s="218"/>
      <c r="B142" s="217"/>
      <c r="C142" s="217"/>
      <c r="D142" s="78"/>
      <c r="E142" s="79"/>
      <c r="F142" s="80"/>
      <c r="G142" s="80"/>
      <c r="H142" s="62"/>
    </row>
    <row r="143" spans="1:8" ht="24.75" customHeight="1" x14ac:dyDescent="0.2">
      <c r="A143" s="218"/>
      <c r="B143" s="1763" t="s">
        <v>151</v>
      </c>
      <c r="C143" s="1764"/>
      <c r="D143" s="1765"/>
      <c r="E143" s="1765"/>
      <c r="F143" s="1765"/>
      <c r="G143" s="1765"/>
      <c r="H143" s="1766"/>
    </row>
    <row r="144" spans="1:8" ht="36.75" customHeight="1" x14ac:dyDescent="0.2">
      <c r="A144" s="218"/>
      <c r="B144" s="220" t="s">
        <v>245</v>
      </c>
      <c r="C144" s="220" t="s">
        <v>68</v>
      </c>
      <c r="D144" s="65" t="s">
        <v>248</v>
      </c>
      <c r="E144" s="65" t="s">
        <v>111</v>
      </c>
      <c r="F144" s="89" t="s">
        <v>46</v>
      </c>
      <c r="G144" s="65" t="s">
        <v>62</v>
      </c>
      <c r="H144" s="89" t="s">
        <v>47</v>
      </c>
    </row>
    <row r="145" spans="1:8" ht="36" hidden="1" customHeight="1" x14ac:dyDescent="0.2">
      <c r="A145" s="218"/>
      <c r="B145" s="73" t="s">
        <v>708</v>
      </c>
      <c r="C145" s="82"/>
      <c r="D145" s="82"/>
      <c r="E145" s="83"/>
      <c r="F145" s="502"/>
      <c r="G145" s="84"/>
      <c r="H145" s="71"/>
    </row>
    <row r="146" spans="1:8" ht="36" hidden="1" customHeight="1" x14ac:dyDescent="0.2">
      <c r="A146" s="218"/>
      <c r="B146" s="713" t="s">
        <v>709</v>
      </c>
      <c r="C146" s="702"/>
      <c r="D146" s="702"/>
      <c r="E146" s="724"/>
      <c r="F146" s="703"/>
      <c r="G146" s="84"/>
      <c r="H146" s="700"/>
    </row>
    <row r="147" spans="1:8" ht="36" hidden="1" customHeight="1" x14ac:dyDescent="0.2">
      <c r="A147" s="218"/>
      <c r="B147" s="948" t="s">
        <v>710</v>
      </c>
      <c r="C147" s="949"/>
      <c r="D147" s="949"/>
      <c r="E147" s="950"/>
      <c r="F147" s="951"/>
      <c r="G147" s="84"/>
      <c r="H147" s="934"/>
    </row>
    <row r="148" spans="1:8" ht="36" hidden="1" customHeight="1" x14ac:dyDescent="0.2">
      <c r="A148" s="218"/>
      <c r="B148" s="1214" t="s">
        <v>712</v>
      </c>
      <c r="C148" s="1215"/>
      <c r="D148" s="1215"/>
      <c r="E148" s="1220"/>
      <c r="F148" s="1217"/>
      <c r="G148" s="1221"/>
      <c r="H148" s="1222"/>
    </row>
    <row r="149" spans="1:8" ht="36" hidden="1" customHeight="1" x14ac:dyDescent="0.2">
      <c r="A149" s="218"/>
      <c r="B149" s="1214" t="s">
        <v>711</v>
      </c>
      <c r="C149" s="1215"/>
      <c r="D149" s="1215"/>
      <c r="E149" s="1220"/>
      <c r="F149" s="1217"/>
      <c r="G149" s="1221"/>
      <c r="H149" s="1222"/>
    </row>
    <row r="150" spans="1:8" ht="36" hidden="1" customHeight="1" x14ac:dyDescent="0.2">
      <c r="A150" s="218"/>
      <c r="B150" s="1214" t="s">
        <v>713</v>
      </c>
      <c r="C150" s="1215"/>
      <c r="D150" s="1215"/>
      <c r="E150" s="1220"/>
      <c r="F150" s="1217"/>
      <c r="G150" s="1221"/>
      <c r="H150" s="1222"/>
    </row>
    <row r="151" spans="1:8" ht="36" hidden="1" customHeight="1" x14ac:dyDescent="0.2">
      <c r="A151" s="218"/>
      <c r="B151" s="948"/>
      <c r="C151" s="949"/>
      <c r="D151" s="949"/>
      <c r="E151" s="950"/>
      <c r="F151" s="951"/>
      <c r="G151" s="84"/>
      <c r="H151" s="934"/>
    </row>
    <row r="152" spans="1:8" ht="15" customHeight="1" x14ac:dyDescent="0.2">
      <c r="A152" s="218"/>
      <c r="B152" s="220" t="s">
        <v>131</v>
      </c>
      <c r="C152" s="85">
        <f>SUM(C145:C151)</f>
        <v>0</v>
      </c>
      <c r="D152" s="85">
        <f>SUM(D145:D151)</f>
        <v>0</v>
      </c>
      <c r="E152" s="814">
        <f>SUM(E145:E151)</f>
        <v>0</v>
      </c>
      <c r="F152" s="84"/>
      <c r="G152" s="84"/>
      <c r="H152" s="71"/>
    </row>
    <row r="153" spans="1:8" ht="15" customHeight="1" x14ac:dyDescent="0.2">
      <c r="A153" s="218"/>
      <c r="B153" s="217"/>
      <c r="C153" s="86"/>
      <c r="D153" s="86"/>
      <c r="E153" s="87"/>
      <c r="F153" s="80"/>
      <c r="G153" s="80"/>
      <c r="H153" s="96"/>
    </row>
    <row r="154" spans="1:8" ht="14.25" customHeight="1" x14ac:dyDescent="0.2">
      <c r="A154" s="218"/>
      <c r="B154" s="77"/>
      <c r="C154" s="77"/>
      <c r="D154" s="816"/>
      <c r="E154" s="80"/>
      <c r="F154" s="79"/>
      <c r="G154" s="80"/>
      <c r="H154" s="62"/>
    </row>
    <row r="155" spans="1:8" ht="24.75" customHeight="1" x14ac:dyDescent="0.2">
      <c r="A155" s="218"/>
      <c r="B155" s="1763" t="s">
        <v>246</v>
      </c>
      <c r="C155" s="1764"/>
      <c r="D155" s="1765"/>
      <c r="E155" s="1765"/>
      <c r="F155" s="1765"/>
      <c r="G155" s="1765"/>
      <c r="H155" s="1766"/>
    </row>
    <row r="156" spans="1:8" s="64" customFormat="1" ht="15.75" x14ac:dyDescent="0.2">
      <c r="A156" s="218"/>
      <c r="B156" s="65" t="s">
        <v>1589</v>
      </c>
      <c r="C156" s="65" t="s">
        <v>68</v>
      </c>
      <c r="D156" s="65" t="s">
        <v>248</v>
      </c>
      <c r="E156" s="65" t="s">
        <v>123</v>
      </c>
      <c r="F156" s="65" t="s">
        <v>46</v>
      </c>
      <c r="G156" s="65" t="s">
        <v>62</v>
      </c>
      <c r="H156" s="65" t="s">
        <v>43</v>
      </c>
    </row>
    <row r="157" spans="1:8" ht="35.1" customHeight="1" x14ac:dyDescent="0.2">
      <c r="A157" s="218"/>
      <c r="B157" s="73" t="s">
        <v>1008</v>
      </c>
      <c r="C157" s="82">
        <v>150</v>
      </c>
      <c r="D157" s="82">
        <v>0</v>
      </c>
      <c r="E157" s="83">
        <v>3222.5472284699999</v>
      </c>
      <c r="F157" s="502"/>
      <c r="G157" s="301" t="s">
        <v>1074</v>
      </c>
      <c r="H157" s="301" t="s">
        <v>1076</v>
      </c>
    </row>
    <row r="158" spans="1:8" ht="15.75" x14ac:dyDescent="0.2">
      <c r="A158" s="218"/>
      <c r="B158" s="73" t="s">
        <v>1007</v>
      </c>
      <c r="C158" s="82">
        <v>1</v>
      </c>
      <c r="D158" s="82">
        <v>0</v>
      </c>
      <c r="E158" s="83">
        <v>20.841670579999999</v>
      </c>
      <c r="F158" s="502"/>
      <c r="G158" s="301" t="s">
        <v>1075</v>
      </c>
      <c r="H158" s="301" t="s">
        <v>1076</v>
      </c>
    </row>
    <row r="159" spans="1:8" ht="15.75" x14ac:dyDescent="0.2">
      <c r="A159" s="218"/>
      <c r="B159" s="73" t="s">
        <v>1073</v>
      </c>
      <c r="C159" s="82">
        <v>87</v>
      </c>
      <c r="D159" s="82">
        <v>0</v>
      </c>
      <c r="E159" s="83">
        <v>1870.7684975100001</v>
      </c>
      <c r="F159" s="502"/>
      <c r="G159" s="301" t="s">
        <v>1075</v>
      </c>
      <c r="H159" s="301" t="s">
        <v>1076</v>
      </c>
    </row>
    <row r="160" spans="1:8" ht="15.75" hidden="1" x14ac:dyDescent="0.2">
      <c r="A160" s="218"/>
      <c r="B160" s="73" t="s">
        <v>666</v>
      </c>
      <c r="C160" s="82"/>
      <c r="D160" s="82"/>
      <c r="E160" s="83"/>
      <c r="F160" s="502"/>
      <c r="G160" s="301" t="s">
        <v>100</v>
      </c>
      <c r="H160" s="301" t="s">
        <v>696</v>
      </c>
    </row>
    <row r="161" spans="1:8" ht="15.75" hidden="1" x14ac:dyDescent="0.2">
      <c r="A161" s="218"/>
      <c r="B161" s="73" t="s">
        <v>667</v>
      </c>
      <c r="C161" s="82"/>
      <c r="D161" s="82"/>
      <c r="E161" s="83"/>
      <c r="F161" s="502"/>
      <c r="G161" s="301" t="s">
        <v>100</v>
      </c>
      <c r="H161" s="301" t="s">
        <v>696</v>
      </c>
    </row>
    <row r="162" spans="1:8" ht="31.5" hidden="1" x14ac:dyDescent="0.2">
      <c r="A162" s="218"/>
      <c r="B162" s="73" t="s">
        <v>685</v>
      </c>
      <c r="C162" s="82"/>
      <c r="D162" s="82"/>
      <c r="E162" s="83"/>
      <c r="F162" s="502"/>
      <c r="G162" s="301" t="s">
        <v>126</v>
      </c>
      <c r="H162" s="301" t="s">
        <v>696</v>
      </c>
    </row>
    <row r="163" spans="1:8" ht="31.5" hidden="1" x14ac:dyDescent="0.2">
      <c r="A163" s="218"/>
      <c r="B163" s="73" t="s">
        <v>686</v>
      </c>
      <c r="C163" s="82"/>
      <c r="D163" s="82"/>
      <c r="E163" s="83"/>
      <c r="F163" s="502"/>
      <c r="G163" s="301" t="s">
        <v>126</v>
      </c>
      <c r="H163" s="301" t="s">
        <v>696</v>
      </c>
    </row>
    <row r="164" spans="1:8" ht="31.5" hidden="1" x14ac:dyDescent="0.2">
      <c r="A164" s="218"/>
      <c r="B164" s="73" t="s">
        <v>687</v>
      </c>
      <c r="C164" s="82"/>
      <c r="D164" s="82"/>
      <c r="E164" s="83"/>
      <c r="F164" s="502"/>
      <c r="G164" s="301" t="s">
        <v>126</v>
      </c>
      <c r="H164" s="301" t="s">
        <v>696</v>
      </c>
    </row>
    <row r="165" spans="1:8" ht="31.5" hidden="1" x14ac:dyDescent="0.2">
      <c r="A165" s="218"/>
      <c r="B165" s="73" t="s">
        <v>688</v>
      </c>
      <c r="C165" s="82"/>
      <c r="D165" s="82"/>
      <c r="E165" s="83"/>
      <c r="F165" s="502"/>
      <c r="G165" s="301" t="s">
        <v>126</v>
      </c>
      <c r="H165" s="301" t="s">
        <v>697</v>
      </c>
    </row>
    <row r="166" spans="1:8" ht="31.5" hidden="1" x14ac:dyDescent="0.2">
      <c r="A166" s="218"/>
      <c r="B166" s="73" t="s">
        <v>689</v>
      </c>
      <c r="C166" s="82"/>
      <c r="D166" s="82"/>
      <c r="E166" s="83"/>
      <c r="F166" s="502"/>
      <c r="G166" s="301" t="s">
        <v>126</v>
      </c>
      <c r="H166" s="301" t="s">
        <v>697</v>
      </c>
    </row>
    <row r="167" spans="1:8" ht="15.75" hidden="1" x14ac:dyDescent="0.2">
      <c r="A167" s="218"/>
      <c r="B167" s="73" t="s">
        <v>693</v>
      </c>
      <c r="C167" s="82"/>
      <c r="D167" s="82"/>
      <c r="E167" s="83"/>
      <c r="F167" s="502"/>
      <c r="G167" s="301" t="s">
        <v>694</v>
      </c>
      <c r="H167" s="301" t="s">
        <v>698</v>
      </c>
    </row>
    <row r="168" spans="1:8" ht="31.5" hidden="1" x14ac:dyDescent="0.2">
      <c r="A168" s="218"/>
      <c r="B168" s="73" t="s">
        <v>699</v>
      </c>
      <c r="C168" s="82"/>
      <c r="D168" s="82"/>
      <c r="E168" s="725"/>
      <c r="F168" s="502"/>
      <c r="G168" s="301" t="s">
        <v>715</v>
      </c>
      <c r="H168" s="301" t="s">
        <v>695</v>
      </c>
    </row>
    <row r="169" spans="1:8" ht="31.5" hidden="1" x14ac:dyDescent="0.2">
      <c r="A169" s="218"/>
      <c r="B169" s="73" t="s">
        <v>668</v>
      </c>
      <c r="C169" s="82"/>
      <c r="D169" s="82"/>
      <c r="E169" s="725"/>
      <c r="F169" s="502"/>
      <c r="G169" s="301" t="s">
        <v>100</v>
      </c>
      <c r="H169" s="301" t="s">
        <v>697</v>
      </c>
    </row>
    <row r="170" spans="1:8" ht="31.5" hidden="1" x14ac:dyDescent="0.2">
      <c r="A170" s="218"/>
      <c r="B170" s="1214" t="s">
        <v>669</v>
      </c>
      <c r="C170" s="1215"/>
      <c r="D170" s="1215"/>
      <c r="E170" s="1216"/>
      <c r="F170" s="1217"/>
      <c r="G170" s="1218" t="s">
        <v>126</v>
      </c>
      <c r="H170" s="1218" t="s">
        <v>697</v>
      </c>
    </row>
    <row r="171" spans="1:8" ht="31.5" hidden="1" x14ac:dyDescent="0.2">
      <c r="A171" s="218"/>
      <c r="B171" s="1229" t="s">
        <v>670</v>
      </c>
      <c r="C171" s="1230"/>
      <c r="D171" s="1230"/>
      <c r="E171" s="1231"/>
      <c r="F171" s="1232"/>
      <c r="G171" s="1233" t="s">
        <v>694</v>
      </c>
      <c r="H171" s="1233" t="s">
        <v>698</v>
      </c>
    </row>
    <row r="172" spans="1:8" ht="31.5" hidden="1" x14ac:dyDescent="0.2">
      <c r="A172" s="218"/>
      <c r="B172" s="1229" t="s">
        <v>714</v>
      </c>
      <c r="C172" s="1230"/>
      <c r="D172" s="1230"/>
      <c r="E172" s="1231"/>
      <c r="F172" s="1232"/>
      <c r="G172" s="1233" t="s">
        <v>299</v>
      </c>
      <c r="H172" s="1233" t="s">
        <v>695</v>
      </c>
    </row>
    <row r="173" spans="1:8" ht="31.5" hidden="1" x14ac:dyDescent="0.2">
      <c r="A173" s="218"/>
      <c r="B173" s="1272" t="s">
        <v>707</v>
      </c>
      <c r="C173" s="1273"/>
      <c r="D173" s="1273"/>
      <c r="E173" s="1274"/>
      <c r="F173" s="1275"/>
      <c r="G173" s="1276" t="s">
        <v>724</v>
      </c>
      <c r="H173" s="1276" t="s">
        <v>695</v>
      </c>
    </row>
    <row r="174" spans="1:8" ht="31.5" hidden="1" x14ac:dyDescent="0.2">
      <c r="A174" s="218"/>
      <c r="B174" s="1272" t="s">
        <v>706</v>
      </c>
      <c r="C174" s="1273"/>
      <c r="D174" s="1273"/>
      <c r="E174" s="1274"/>
      <c r="F174" s="1275"/>
      <c r="G174" s="1276" t="s">
        <v>694</v>
      </c>
      <c r="H174" s="1276" t="s">
        <v>698</v>
      </c>
    </row>
    <row r="175" spans="1:8" ht="31.5" hidden="1" x14ac:dyDescent="0.2">
      <c r="A175" s="218"/>
      <c r="B175" s="1272" t="s">
        <v>726</v>
      </c>
      <c r="C175" s="1273"/>
      <c r="D175" s="1273"/>
      <c r="E175" s="1274"/>
      <c r="F175" s="1275"/>
      <c r="G175" s="1276" t="s">
        <v>694</v>
      </c>
      <c r="H175" s="1276" t="s">
        <v>698</v>
      </c>
    </row>
    <row r="176" spans="1:8" ht="31.5" hidden="1" x14ac:dyDescent="0.2">
      <c r="A176" s="218"/>
      <c r="B176" s="1272" t="s">
        <v>732</v>
      </c>
      <c r="C176" s="1273"/>
      <c r="D176" s="1273"/>
      <c r="E176" s="1274"/>
      <c r="F176" s="1275"/>
      <c r="G176" s="1276" t="s">
        <v>694</v>
      </c>
      <c r="H176" s="1276" t="s">
        <v>698</v>
      </c>
    </row>
    <row r="177" spans="1:8" ht="15.75" hidden="1" x14ac:dyDescent="0.2">
      <c r="A177" s="218"/>
      <c r="B177" s="1272" t="s">
        <v>727</v>
      </c>
      <c r="C177" s="1273"/>
      <c r="D177" s="1273"/>
      <c r="E177" s="1274"/>
      <c r="F177" s="1275"/>
      <c r="G177" s="1276" t="s">
        <v>694</v>
      </c>
      <c r="H177" s="1276" t="s">
        <v>698</v>
      </c>
    </row>
    <row r="178" spans="1:8" ht="15.75" hidden="1" x14ac:dyDescent="0.2">
      <c r="A178" s="218"/>
      <c r="B178" s="1229" t="s">
        <v>733</v>
      </c>
      <c r="C178" s="1230"/>
      <c r="D178" s="1230"/>
      <c r="E178" s="1231"/>
      <c r="F178" s="1232"/>
      <c r="G178" s="1233" t="s">
        <v>694</v>
      </c>
      <c r="H178" s="1233" t="s">
        <v>349</v>
      </c>
    </row>
    <row r="179" spans="1:8" ht="31.5" hidden="1" x14ac:dyDescent="0.2">
      <c r="A179" s="218"/>
      <c r="B179" s="521" t="s">
        <v>734</v>
      </c>
      <c r="C179" s="522"/>
      <c r="D179" s="522"/>
      <c r="E179" s="1291"/>
      <c r="F179" s="1292"/>
      <c r="G179" s="1003" t="s">
        <v>694</v>
      </c>
      <c r="H179" s="1003" t="s">
        <v>349</v>
      </c>
    </row>
    <row r="180" spans="1:8" ht="31.5" hidden="1" x14ac:dyDescent="0.2">
      <c r="A180" s="218"/>
      <c r="B180" s="521" t="s">
        <v>735</v>
      </c>
      <c r="C180" s="522"/>
      <c r="D180" s="522"/>
      <c r="E180" s="1291"/>
      <c r="F180" s="1292"/>
      <c r="G180" s="1003" t="s">
        <v>694</v>
      </c>
      <c r="H180" s="1003" t="s">
        <v>349</v>
      </c>
    </row>
    <row r="181" spans="1:8" ht="31.5" hidden="1" x14ac:dyDescent="0.2">
      <c r="A181" s="218"/>
      <c r="B181" s="521" t="s">
        <v>747</v>
      </c>
      <c r="C181" s="522"/>
      <c r="D181" s="522"/>
      <c r="E181" s="1291"/>
      <c r="F181" s="1292"/>
      <c r="G181" s="1003" t="s">
        <v>299</v>
      </c>
      <c r="H181" s="1003" t="s">
        <v>748</v>
      </c>
    </row>
    <row r="182" spans="1:8" ht="47.25" hidden="1" x14ac:dyDescent="0.2">
      <c r="A182" s="218"/>
      <c r="B182" s="521" t="s">
        <v>725</v>
      </c>
      <c r="C182" s="522"/>
      <c r="D182" s="522"/>
      <c r="E182" s="1291"/>
      <c r="F182" s="1292"/>
      <c r="G182" s="1003" t="s">
        <v>749</v>
      </c>
      <c r="H182" s="1003" t="s">
        <v>349</v>
      </c>
    </row>
    <row r="183" spans="1:8" ht="15.75" x14ac:dyDescent="0.2">
      <c r="A183" s="218"/>
      <c r="B183" s="299" t="s">
        <v>145</v>
      </c>
      <c r="C183" s="300">
        <f>SUM(C157:C182)</f>
        <v>238</v>
      </c>
      <c r="D183" s="300">
        <f>SUM(D157:D178)</f>
        <v>0</v>
      </c>
      <c r="E183" s="307">
        <f>SUM(E157:E182)</f>
        <v>5114.1573965600001</v>
      </c>
      <c r="F183" s="90"/>
      <c r="G183" s="88"/>
      <c r="H183" s="75"/>
    </row>
    <row r="184" spans="1:8" ht="15.75" x14ac:dyDescent="0.2">
      <c r="A184" s="218"/>
      <c r="B184" s="217"/>
      <c r="C184" s="217"/>
      <c r="D184" s="86"/>
      <c r="E184" s="87"/>
      <c r="F184" s="64"/>
      <c r="G184" s="64"/>
      <c r="H184" s="64"/>
    </row>
    <row r="185" spans="1:8" ht="15" customHeight="1" x14ac:dyDescent="0.2">
      <c r="A185" s="218"/>
      <c r="B185" s="77"/>
      <c r="C185" s="77"/>
      <c r="D185" s="78"/>
      <c r="E185" s="91"/>
      <c r="F185" s="64"/>
      <c r="G185" s="558"/>
      <c r="H185" s="64"/>
    </row>
    <row r="186" spans="1:8" s="512" customFormat="1" ht="15" customHeight="1" x14ac:dyDescent="0.25">
      <c r="A186" s="510"/>
      <c r="B186" s="504" t="s">
        <v>144</v>
      </c>
      <c r="C186" s="505">
        <v>495</v>
      </c>
      <c r="D186" s="505">
        <v>495</v>
      </c>
      <c r="E186" s="506">
        <v>9237.7321219214864</v>
      </c>
      <c r="F186" s="511"/>
      <c r="G186" s="1219"/>
      <c r="H186" s="511"/>
    </row>
    <row r="187" spans="1:8" ht="15" customHeight="1" x14ac:dyDescent="0.2">
      <c r="A187" s="218"/>
      <c r="B187" s="217"/>
      <c r="C187" s="217"/>
      <c r="D187" s="78"/>
      <c r="E187" s="91"/>
      <c r="F187" s="64"/>
      <c r="G187" s="558"/>
      <c r="H187" s="64"/>
    </row>
    <row r="188" spans="1:8" ht="15" customHeight="1" x14ac:dyDescent="0.2">
      <c r="A188" s="218"/>
      <c r="B188" s="217"/>
      <c r="C188" s="217"/>
      <c r="D188" s="78"/>
      <c r="E188" s="91"/>
      <c r="F188" s="64"/>
      <c r="G188" s="64"/>
      <c r="H188" s="64"/>
    </row>
    <row r="189" spans="1:8" ht="15" customHeight="1" x14ac:dyDescent="0.25">
      <c r="A189" s="218"/>
      <c r="B189" s="504" t="s">
        <v>180</v>
      </c>
      <c r="C189" s="505">
        <f>+C80+C116+C121+C152+C140+C186+C183</f>
        <v>841</v>
      </c>
      <c r="D189" s="505">
        <f>+D80+D116+D121+D152+D140+D186+D183</f>
        <v>495</v>
      </c>
      <c r="E189" s="992">
        <f>+E80+E116+E121+E152+E140+E186+E183</f>
        <v>18230.342612731485</v>
      </c>
      <c r="F189" s="174"/>
      <c r="G189" s="63"/>
      <c r="H189" s="174"/>
    </row>
    <row r="190" spans="1:8" ht="15" customHeight="1" x14ac:dyDescent="0.25">
      <c r="A190" s="218"/>
      <c r="B190" s="507"/>
      <c r="C190" s="508"/>
      <c r="D190" s="508"/>
      <c r="E190" s="509"/>
      <c r="F190" s="174"/>
      <c r="G190" s="558"/>
      <c r="H190" s="174"/>
    </row>
    <row r="191" spans="1:8" ht="15" customHeight="1" x14ac:dyDescent="0.2">
      <c r="A191" s="218"/>
      <c r="B191" s="217"/>
      <c r="C191" s="217"/>
      <c r="D191" s="78"/>
      <c r="E191" s="91"/>
      <c r="F191" s="64"/>
      <c r="G191" s="174"/>
      <c r="H191" s="64"/>
    </row>
    <row r="192" spans="1:8" ht="25.5" customHeight="1" x14ac:dyDescent="0.2">
      <c r="A192" s="218"/>
      <c r="B192" s="1768" t="s">
        <v>272</v>
      </c>
      <c r="C192" s="1768"/>
      <c r="D192" s="1768"/>
      <c r="E192" s="1768"/>
      <c r="F192" s="1768"/>
      <c r="G192" s="1768"/>
      <c r="H192" s="1768"/>
    </row>
    <row r="193" spans="1:8" ht="25.5" customHeight="1" x14ac:dyDescent="0.2">
      <c r="A193" s="218"/>
      <c r="B193" s="217"/>
      <c r="C193" s="217"/>
      <c r="D193" s="217"/>
      <c r="E193" s="217"/>
      <c r="F193" s="217"/>
      <c r="G193" s="217"/>
      <c r="H193" s="217"/>
    </row>
    <row r="194" spans="1:8" ht="15.75" x14ac:dyDescent="0.2">
      <c r="A194" s="218"/>
      <c r="B194" s="220" t="s">
        <v>247</v>
      </c>
      <c r="C194" s="220" t="s">
        <v>68</v>
      </c>
      <c r="D194" s="220" t="s">
        <v>248</v>
      </c>
      <c r="E194" s="89" t="s">
        <v>49</v>
      </c>
      <c r="F194" s="64"/>
      <c r="G194" s="64"/>
      <c r="H194" s="64"/>
    </row>
    <row r="195" spans="1:8" ht="15.75" x14ac:dyDescent="0.2">
      <c r="A195" s="218"/>
      <c r="B195" s="73" t="s">
        <v>997</v>
      </c>
      <c r="C195" s="82">
        <v>0</v>
      </c>
      <c r="D195" s="82">
        <v>0</v>
      </c>
      <c r="E195" s="83">
        <v>0</v>
      </c>
      <c r="F195" s="64"/>
      <c r="G195" s="64"/>
      <c r="H195" s="64"/>
    </row>
    <row r="196" spans="1:8" ht="31.5" x14ac:dyDescent="0.2">
      <c r="A196" s="218"/>
      <c r="B196" s="73" t="s">
        <v>998</v>
      </c>
      <c r="C196" s="82">
        <v>0</v>
      </c>
      <c r="D196" s="82">
        <v>0</v>
      </c>
      <c r="E196" s="83">
        <v>0</v>
      </c>
      <c r="F196" s="558"/>
      <c r="G196" s="64"/>
      <c r="H196" s="64"/>
    </row>
    <row r="197" spans="1:8" ht="15.75" x14ac:dyDescent="0.2">
      <c r="A197" s="218"/>
      <c r="B197" s="73" t="s">
        <v>999</v>
      </c>
      <c r="C197" s="82">
        <v>0</v>
      </c>
      <c r="D197" s="82">
        <v>0</v>
      </c>
      <c r="E197" s="83">
        <v>6.5593520000000002E-2</v>
      </c>
      <c r="F197" s="64"/>
      <c r="G197" s="64"/>
      <c r="H197" s="64"/>
    </row>
    <row r="198" spans="1:8" ht="31.5" x14ac:dyDescent="0.2">
      <c r="A198" s="218"/>
      <c r="B198" s="73" t="s">
        <v>1001</v>
      </c>
      <c r="C198" s="82">
        <v>0</v>
      </c>
      <c r="D198" s="82">
        <v>0</v>
      </c>
      <c r="E198" s="83">
        <v>9.8636719999999997E-2</v>
      </c>
      <c r="F198" s="64"/>
      <c r="G198" s="64"/>
      <c r="H198" s="64"/>
    </row>
    <row r="199" spans="1:8" ht="15.75" x14ac:dyDescent="0.2">
      <c r="A199" s="218"/>
      <c r="B199" s="73" t="s">
        <v>1002</v>
      </c>
      <c r="C199" s="82">
        <v>0</v>
      </c>
      <c r="D199" s="82">
        <v>0</v>
      </c>
      <c r="E199" s="83">
        <v>1.6116575</v>
      </c>
      <c r="F199" s="64"/>
      <c r="G199" s="64"/>
      <c r="H199" s="64"/>
    </row>
    <row r="200" spans="1:8" ht="31.5" x14ac:dyDescent="0.2">
      <c r="A200" s="218"/>
      <c r="B200" s="73" t="s">
        <v>1003</v>
      </c>
      <c r="C200" s="82">
        <v>0</v>
      </c>
      <c r="D200" s="82">
        <v>0</v>
      </c>
      <c r="E200" s="83">
        <v>2.8113779999999999</v>
      </c>
      <c r="F200" s="64"/>
      <c r="G200" s="64"/>
      <c r="H200" s="64"/>
    </row>
    <row r="201" spans="1:8" ht="15.6" customHeight="1" x14ac:dyDescent="0.2">
      <c r="A201" s="218"/>
      <c r="B201" s="73" t="s">
        <v>1005</v>
      </c>
      <c r="C201" s="82">
        <v>0</v>
      </c>
      <c r="D201" s="82">
        <v>0</v>
      </c>
      <c r="E201" s="83">
        <v>0</v>
      </c>
      <c r="F201" s="64"/>
      <c r="G201" s="64"/>
      <c r="H201" s="64"/>
    </row>
    <row r="202" spans="1:8" ht="33.950000000000003" customHeight="1" x14ac:dyDescent="0.2">
      <c r="A202" s="218"/>
      <c r="B202" s="73" t="s">
        <v>1006</v>
      </c>
      <c r="C202" s="82">
        <v>0</v>
      </c>
      <c r="D202" s="82">
        <v>0</v>
      </c>
      <c r="E202" s="83">
        <v>29.656868500000002</v>
      </c>
      <c r="F202" s="64"/>
      <c r="G202" s="64"/>
      <c r="H202" s="64"/>
    </row>
    <row r="203" spans="1:8" ht="21" customHeight="1" x14ac:dyDescent="0.2">
      <c r="A203" s="218"/>
      <c r="B203" s="1123" t="s">
        <v>1077</v>
      </c>
      <c r="C203" s="82">
        <v>0</v>
      </c>
      <c r="D203" s="82">
        <v>0</v>
      </c>
      <c r="E203" s="1124">
        <v>0</v>
      </c>
      <c r="F203" s="64"/>
      <c r="G203" s="64"/>
      <c r="H203" s="64"/>
    </row>
    <row r="204" spans="1:8" ht="15.75" x14ac:dyDescent="0.2">
      <c r="A204" s="218"/>
      <c r="B204" s="1123" t="s">
        <v>1078</v>
      </c>
      <c r="C204" s="82">
        <v>0</v>
      </c>
      <c r="D204" s="82">
        <v>0</v>
      </c>
      <c r="E204" s="1124">
        <v>0</v>
      </c>
      <c r="F204" s="64"/>
      <c r="G204" s="64"/>
      <c r="H204" s="64"/>
    </row>
    <row r="205" spans="1:8" ht="15.75" x14ac:dyDescent="0.2">
      <c r="A205" s="218"/>
      <c r="B205" s="1123" t="s">
        <v>1079</v>
      </c>
      <c r="C205" s="1109">
        <v>0</v>
      </c>
      <c r="D205" s="82">
        <v>0</v>
      </c>
      <c r="E205" s="1124">
        <v>0</v>
      </c>
      <c r="F205" s="64"/>
      <c r="G205" s="64"/>
      <c r="H205" s="64"/>
    </row>
    <row r="206" spans="1:8" ht="15.75" x14ac:dyDescent="0.2">
      <c r="A206" s="218"/>
      <c r="B206" s="1123" t="s">
        <v>1081</v>
      </c>
      <c r="C206" s="82">
        <v>0</v>
      </c>
      <c r="D206" s="82">
        <v>0</v>
      </c>
      <c r="E206" s="1124">
        <v>457.11406744999999</v>
      </c>
      <c r="F206" s="64"/>
      <c r="G206" s="64"/>
      <c r="H206" s="64"/>
    </row>
    <row r="207" spans="1:8" ht="15.75" x14ac:dyDescent="0.2">
      <c r="A207" s="218"/>
      <c r="B207" s="1212" t="s">
        <v>1346</v>
      </c>
      <c r="C207" s="82">
        <v>0</v>
      </c>
      <c r="D207" s="82">
        <v>0</v>
      </c>
      <c r="E207" s="1213">
        <v>15.339036159999999</v>
      </c>
      <c r="F207" s="64"/>
      <c r="G207" s="64"/>
      <c r="H207" s="64"/>
    </row>
    <row r="208" spans="1:8" ht="15.75" x14ac:dyDescent="0.2">
      <c r="A208" s="218"/>
      <c r="B208" s="1212" t="s">
        <v>1347</v>
      </c>
      <c r="C208" s="82">
        <v>0</v>
      </c>
      <c r="D208" s="82">
        <v>0</v>
      </c>
      <c r="E208" s="1213">
        <v>30.627978150000001</v>
      </c>
      <c r="F208" s="64"/>
      <c r="G208" s="64"/>
      <c r="H208" s="64"/>
    </row>
    <row r="209" spans="1:8" ht="15.75" x14ac:dyDescent="0.2">
      <c r="A209" s="218"/>
      <c r="B209" s="1212" t="s">
        <v>1590</v>
      </c>
      <c r="C209" s="82">
        <v>0</v>
      </c>
      <c r="D209" s="82">
        <v>0</v>
      </c>
      <c r="E209" s="1213">
        <v>37.45060454</v>
      </c>
      <c r="F209" s="64"/>
      <c r="G209" s="64"/>
      <c r="H209" s="64"/>
    </row>
    <row r="210" spans="1:8" ht="15.75" x14ac:dyDescent="0.2">
      <c r="A210" s="218"/>
      <c r="B210" s="1212" t="s">
        <v>1591</v>
      </c>
      <c r="C210" s="82">
        <v>0</v>
      </c>
      <c r="D210" s="82">
        <v>0</v>
      </c>
      <c r="E210" s="1213">
        <v>30.543034939999998</v>
      </c>
      <c r="F210" s="64"/>
      <c r="G210" s="64"/>
      <c r="H210" s="64"/>
    </row>
    <row r="211" spans="1:8" ht="31.5" x14ac:dyDescent="0.2">
      <c r="A211" s="218"/>
      <c r="B211" s="1212" t="s">
        <v>1592</v>
      </c>
      <c r="C211" s="82">
        <v>0</v>
      </c>
      <c r="D211" s="82">
        <v>0</v>
      </c>
      <c r="E211" s="1213">
        <v>64.639884190000004</v>
      </c>
      <c r="F211" s="64"/>
      <c r="G211" s="64"/>
      <c r="H211" s="64"/>
    </row>
    <row r="212" spans="1:8" ht="15.75" x14ac:dyDescent="0.2">
      <c r="A212" s="218"/>
      <c r="B212" s="1212" t="s">
        <v>1585</v>
      </c>
      <c r="C212" s="82">
        <v>0</v>
      </c>
      <c r="D212" s="82">
        <v>0</v>
      </c>
      <c r="E212" s="1213">
        <v>0.12030454</v>
      </c>
      <c r="F212" s="64"/>
      <c r="G212" s="64"/>
      <c r="H212" s="64"/>
    </row>
    <row r="213" spans="1:8" ht="15.75" x14ac:dyDescent="0.2">
      <c r="A213" s="218"/>
      <c r="B213" s="1212" t="s">
        <v>1593</v>
      </c>
      <c r="C213" s="82">
        <v>0</v>
      </c>
      <c r="D213" s="82">
        <v>0</v>
      </c>
      <c r="E213" s="1213">
        <v>0.23595517999999999</v>
      </c>
      <c r="F213" s="64"/>
      <c r="G213" s="64"/>
      <c r="H213" s="64"/>
    </row>
    <row r="214" spans="1:8" ht="15.75" hidden="1" x14ac:dyDescent="0.2">
      <c r="A214" s="218"/>
      <c r="B214" s="1212"/>
      <c r="C214" s="82"/>
      <c r="D214" s="82"/>
      <c r="E214" s="1213"/>
      <c r="F214" s="64"/>
      <c r="G214" s="64"/>
      <c r="H214" s="64"/>
    </row>
    <row r="215" spans="1:8" ht="15.75" hidden="1" x14ac:dyDescent="0.2">
      <c r="A215" s="218"/>
      <c r="B215" s="1212"/>
      <c r="C215" s="82"/>
      <c r="D215" s="82"/>
      <c r="E215" s="1213"/>
      <c r="F215" s="64"/>
      <c r="G215" s="64"/>
      <c r="H215" s="64"/>
    </row>
    <row r="216" spans="1:8" ht="15.75" hidden="1" x14ac:dyDescent="0.2">
      <c r="A216" s="218"/>
      <c r="B216" s="1212"/>
      <c r="C216" s="82"/>
      <c r="D216" s="82"/>
      <c r="E216" s="1213"/>
      <c r="F216" s="64"/>
      <c r="G216" s="64"/>
      <c r="H216" s="64"/>
    </row>
    <row r="217" spans="1:8" ht="15.75" hidden="1" x14ac:dyDescent="0.2">
      <c r="A217" s="218"/>
      <c r="B217" s="1212"/>
      <c r="C217" s="82"/>
      <c r="D217" s="82"/>
      <c r="E217" s="1213"/>
      <c r="F217" s="64"/>
      <c r="G217" s="64"/>
      <c r="H217" s="64"/>
    </row>
    <row r="218" spans="1:8" ht="15.75" hidden="1" x14ac:dyDescent="0.2">
      <c r="A218" s="218"/>
      <c r="B218" s="1212"/>
      <c r="C218" s="82"/>
      <c r="D218" s="82"/>
      <c r="E218" s="1213"/>
      <c r="F218" s="64"/>
      <c r="G218" s="64"/>
      <c r="H218" s="64"/>
    </row>
    <row r="219" spans="1:8" ht="15.75" hidden="1" x14ac:dyDescent="0.2">
      <c r="A219" s="218"/>
      <c r="B219" s="1212"/>
      <c r="C219" s="82"/>
      <c r="D219" s="82"/>
      <c r="E219" s="1213"/>
      <c r="F219" s="64"/>
      <c r="G219" s="64"/>
      <c r="H219" s="64"/>
    </row>
    <row r="220" spans="1:8" ht="15.75" hidden="1" x14ac:dyDescent="0.2">
      <c r="A220" s="218"/>
      <c r="B220" s="1212"/>
      <c r="C220" s="82"/>
      <c r="D220" s="82"/>
      <c r="E220" s="1213"/>
      <c r="F220" s="64"/>
      <c r="G220" s="64"/>
      <c r="H220" s="64"/>
    </row>
    <row r="221" spans="1:8" ht="15.75" hidden="1" x14ac:dyDescent="0.2">
      <c r="A221" s="218"/>
      <c r="B221" s="1212"/>
      <c r="C221" s="82"/>
      <c r="D221" s="82"/>
      <c r="E221" s="1213"/>
      <c r="F221" s="64"/>
      <c r="G221" s="64"/>
      <c r="H221" s="64"/>
    </row>
    <row r="222" spans="1:8" ht="15.75" hidden="1" x14ac:dyDescent="0.2">
      <c r="A222" s="218"/>
      <c r="B222" s="1212"/>
      <c r="C222" s="82"/>
      <c r="D222" s="82"/>
      <c r="E222" s="1213"/>
      <c r="F222" s="64"/>
      <c r="G222" s="64"/>
      <c r="H222" s="64"/>
    </row>
    <row r="223" spans="1:8" ht="15.75" hidden="1" x14ac:dyDescent="0.2">
      <c r="A223" s="218"/>
      <c r="B223" s="1212"/>
      <c r="C223" s="82"/>
      <c r="D223" s="82"/>
      <c r="E223" s="1213"/>
      <c r="F223" s="64"/>
      <c r="G223" s="64"/>
      <c r="H223" s="64"/>
    </row>
    <row r="224" spans="1:8" ht="15.75" hidden="1" x14ac:dyDescent="0.2">
      <c r="A224" s="218"/>
      <c r="B224" s="1212"/>
      <c r="C224" s="82"/>
      <c r="D224" s="82"/>
      <c r="E224" s="1213"/>
      <c r="F224" s="64"/>
      <c r="G224" s="64"/>
      <c r="H224" s="64"/>
    </row>
    <row r="225" spans="1:8" ht="15.75" hidden="1" x14ac:dyDescent="0.2">
      <c r="A225" s="218"/>
      <c r="B225" s="1212"/>
      <c r="C225" s="82"/>
      <c r="D225" s="82"/>
      <c r="E225" s="1213"/>
      <c r="F225" s="64"/>
      <c r="G225" s="64"/>
      <c r="H225" s="64"/>
    </row>
    <row r="226" spans="1:8" ht="15.75" hidden="1" x14ac:dyDescent="0.2">
      <c r="A226" s="218"/>
      <c r="B226" s="1212"/>
      <c r="C226" s="82"/>
      <c r="D226" s="82"/>
      <c r="E226" s="1213"/>
      <c r="F226" s="64"/>
      <c r="G226" s="64"/>
      <c r="H226" s="64"/>
    </row>
    <row r="227" spans="1:8" ht="15.75" hidden="1" x14ac:dyDescent="0.2">
      <c r="A227" s="218"/>
      <c r="B227" s="1212"/>
      <c r="C227" s="82"/>
      <c r="D227" s="82"/>
      <c r="E227" s="1213"/>
      <c r="F227" s="64"/>
      <c r="G227" s="64"/>
      <c r="H227" s="64"/>
    </row>
    <row r="228" spans="1:8" ht="15.75" hidden="1" x14ac:dyDescent="0.2">
      <c r="A228" s="218"/>
      <c r="B228" s="1212"/>
      <c r="C228" s="82"/>
      <c r="D228" s="82"/>
      <c r="E228" s="1213"/>
      <c r="F228" s="64"/>
      <c r="G228" s="64"/>
      <c r="H228" s="64"/>
    </row>
    <row r="229" spans="1:8" ht="15.75" hidden="1" x14ac:dyDescent="0.2">
      <c r="A229" s="218"/>
      <c r="B229" s="1212"/>
      <c r="C229" s="82"/>
      <c r="D229" s="82"/>
      <c r="E229" s="1213"/>
      <c r="F229" s="64"/>
      <c r="G229" s="64"/>
      <c r="H229" s="64"/>
    </row>
    <row r="230" spans="1:8" ht="15.75" hidden="1" x14ac:dyDescent="0.2">
      <c r="A230" s="218"/>
      <c r="B230" s="1212"/>
      <c r="C230" s="82"/>
      <c r="D230" s="82"/>
      <c r="E230" s="1213"/>
      <c r="F230" s="64"/>
      <c r="G230" s="64"/>
      <c r="H230" s="64"/>
    </row>
    <row r="231" spans="1:8" ht="15.75" hidden="1" x14ac:dyDescent="0.2">
      <c r="A231" s="218"/>
      <c r="B231" s="1212"/>
      <c r="C231" s="82"/>
      <c r="D231" s="82"/>
      <c r="E231" s="1213"/>
      <c r="F231" s="64"/>
      <c r="G231" s="64"/>
      <c r="H231" s="64"/>
    </row>
    <row r="232" spans="1:8" ht="15.75" hidden="1" x14ac:dyDescent="0.2">
      <c r="A232" s="218"/>
      <c r="B232" s="1212"/>
      <c r="C232" s="82"/>
      <c r="D232" s="82"/>
      <c r="E232" s="1213"/>
      <c r="F232" s="64"/>
      <c r="G232" s="64"/>
      <c r="H232" s="64"/>
    </row>
    <row r="233" spans="1:8" ht="15.75" hidden="1" x14ac:dyDescent="0.2">
      <c r="A233" s="218"/>
      <c r="B233" s="1212"/>
      <c r="C233" s="82"/>
      <c r="D233" s="82"/>
      <c r="E233" s="1213"/>
      <c r="F233" s="64"/>
      <c r="G233" s="64"/>
      <c r="H233" s="64"/>
    </row>
    <row r="234" spans="1:8" ht="15.75" hidden="1" x14ac:dyDescent="0.2">
      <c r="A234" s="218"/>
      <c r="B234" s="1123"/>
      <c r="C234" s="82"/>
      <c r="D234" s="82"/>
      <c r="E234" s="1124"/>
      <c r="F234" s="64"/>
      <c r="G234" s="64"/>
      <c r="H234" s="64"/>
    </row>
    <row r="235" spans="1:8" ht="15.75" hidden="1" x14ac:dyDescent="0.2">
      <c r="A235" s="218"/>
      <c r="B235" s="1123"/>
      <c r="C235" s="82"/>
      <c r="D235" s="82"/>
      <c r="E235" s="1124"/>
      <c r="F235" s="64"/>
      <c r="G235" s="64"/>
      <c r="H235" s="64"/>
    </row>
    <row r="236" spans="1:8" ht="15.75" hidden="1" x14ac:dyDescent="0.2">
      <c r="A236" s="218"/>
      <c r="B236" s="1123"/>
      <c r="C236" s="82"/>
      <c r="D236" s="82"/>
      <c r="E236" s="1124"/>
      <c r="F236" s="64"/>
      <c r="G236" s="64"/>
      <c r="H236" s="64"/>
    </row>
    <row r="237" spans="1:8" ht="15.75" hidden="1" x14ac:dyDescent="0.2">
      <c r="A237" s="218"/>
      <c r="B237" s="1123"/>
      <c r="C237" s="82"/>
      <c r="D237" s="82"/>
      <c r="E237" s="1124"/>
      <c r="F237" s="64"/>
      <c r="G237" s="64"/>
      <c r="H237" s="64"/>
    </row>
    <row r="238" spans="1:8" ht="15.75" hidden="1" x14ac:dyDescent="0.2">
      <c r="A238" s="218"/>
      <c r="B238" s="1123"/>
      <c r="C238" s="82"/>
      <c r="D238" s="82"/>
      <c r="E238" s="1124"/>
      <c r="F238" s="64"/>
      <c r="G238" s="64"/>
      <c r="H238" s="64"/>
    </row>
    <row r="239" spans="1:8" ht="15.75" hidden="1" x14ac:dyDescent="0.2">
      <c r="A239" s="218"/>
      <c r="B239" s="1123"/>
      <c r="C239" s="82"/>
      <c r="D239" s="82"/>
      <c r="E239" s="1124"/>
      <c r="F239" s="64"/>
      <c r="G239" s="64"/>
      <c r="H239" s="64"/>
    </row>
    <row r="240" spans="1:8" ht="15.75" hidden="1" x14ac:dyDescent="0.2">
      <c r="A240" s="218"/>
      <c r="B240" s="1123"/>
      <c r="C240" s="82"/>
      <c r="D240" s="82"/>
      <c r="E240" s="1124"/>
      <c r="F240" s="64"/>
      <c r="G240" s="64"/>
      <c r="H240" s="64"/>
    </row>
    <row r="241" spans="1:8" ht="15.75" hidden="1" x14ac:dyDescent="0.2">
      <c r="A241" s="218"/>
      <c r="B241" s="1123"/>
      <c r="C241" s="82"/>
      <c r="D241" s="82"/>
      <c r="E241" s="1124"/>
      <c r="F241" s="64"/>
      <c r="G241" s="64"/>
      <c r="H241" s="64"/>
    </row>
    <row r="242" spans="1:8" ht="15.75" hidden="1" x14ac:dyDescent="0.2">
      <c r="A242" s="218"/>
      <c r="B242" s="1123"/>
      <c r="C242" s="82"/>
      <c r="D242" s="82"/>
      <c r="E242" s="1124"/>
      <c r="F242" s="64"/>
      <c r="G242" s="64"/>
      <c r="H242" s="64"/>
    </row>
    <row r="243" spans="1:8" ht="15.75" hidden="1" x14ac:dyDescent="0.2">
      <c r="A243" s="218"/>
      <c r="B243" s="1123"/>
      <c r="C243" s="82"/>
      <c r="D243" s="82"/>
      <c r="E243" s="1124"/>
      <c r="F243" s="64"/>
      <c r="G243" s="64"/>
      <c r="H243" s="64"/>
    </row>
    <row r="244" spans="1:8" ht="15.75" hidden="1" x14ac:dyDescent="0.2">
      <c r="A244" s="218"/>
      <c r="B244" s="1123"/>
      <c r="C244" s="82"/>
      <c r="D244" s="82"/>
      <c r="E244" s="1124"/>
      <c r="F244" s="64"/>
      <c r="G244" s="64"/>
      <c r="H244" s="64"/>
    </row>
    <row r="245" spans="1:8" ht="15.75" hidden="1" x14ac:dyDescent="0.2">
      <c r="A245" s="218"/>
      <c r="B245" s="1123"/>
      <c r="C245" s="82"/>
      <c r="D245" s="82"/>
      <c r="E245" s="1124"/>
      <c r="F245" s="64"/>
      <c r="G245" s="64"/>
      <c r="H245" s="64"/>
    </row>
    <row r="246" spans="1:8" ht="15.75" hidden="1" x14ac:dyDescent="0.2">
      <c r="A246" s="218"/>
      <c r="B246" s="1123"/>
      <c r="C246" s="82"/>
      <c r="D246" s="82"/>
      <c r="E246" s="1124"/>
      <c r="F246" s="64"/>
      <c r="G246" s="64"/>
      <c r="H246" s="64"/>
    </row>
    <row r="247" spans="1:8" ht="15.75" hidden="1" x14ac:dyDescent="0.2">
      <c r="A247" s="218"/>
      <c r="B247" s="1123"/>
      <c r="C247" s="82"/>
      <c r="D247" s="82"/>
      <c r="E247" s="1124"/>
      <c r="F247" s="64"/>
      <c r="G247" s="64"/>
      <c r="H247" s="64"/>
    </row>
    <row r="248" spans="1:8" ht="15.75" hidden="1" x14ac:dyDescent="0.2">
      <c r="A248" s="218"/>
      <c r="B248" s="1123"/>
      <c r="C248" s="82"/>
      <c r="D248" s="82"/>
      <c r="E248" s="1124"/>
      <c r="F248" s="64"/>
      <c r="G248" s="64"/>
      <c r="H248" s="64"/>
    </row>
    <row r="249" spans="1:8" ht="15.75" hidden="1" x14ac:dyDescent="0.2">
      <c r="A249" s="218"/>
      <c r="B249" s="1123"/>
      <c r="C249" s="82"/>
      <c r="D249" s="82"/>
      <c r="E249" s="1124"/>
      <c r="F249" s="64"/>
      <c r="G249" s="64"/>
      <c r="H249" s="64"/>
    </row>
    <row r="250" spans="1:8" ht="15.75" hidden="1" x14ac:dyDescent="0.2">
      <c r="A250" s="218"/>
      <c r="B250" s="1123"/>
      <c r="C250" s="82"/>
      <c r="D250" s="82"/>
      <c r="E250" s="1124"/>
      <c r="F250" s="64"/>
      <c r="G250" s="64"/>
      <c r="H250" s="64"/>
    </row>
    <row r="251" spans="1:8" ht="15.75" hidden="1" x14ac:dyDescent="0.2">
      <c r="A251" s="218"/>
      <c r="B251" s="1123"/>
      <c r="C251" s="82"/>
      <c r="D251" s="82"/>
      <c r="E251" s="1124"/>
      <c r="F251" s="64"/>
      <c r="G251" s="64"/>
      <c r="H251" s="64"/>
    </row>
    <row r="252" spans="1:8" ht="15.75" hidden="1" x14ac:dyDescent="0.2">
      <c r="A252" s="218"/>
      <c r="B252" s="1123"/>
      <c r="C252" s="82"/>
      <c r="D252" s="82"/>
      <c r="E252" s="1124"/>
      <c r="F252" s="64"/>
      <c r="G252" s="64"/>
      <c r="H252" s="64"/>
    </row>
    <row r="253" spans="1:8" ht="15.75" hidden="1" x14ac:dyDescent="0.2">
      <c r="A253" s="218"/>
      <c r="B253" s="1123"/>
      <c r="C253" s="82"/>
      <c r="D253" s="82"/>
      <c r="E253" s="1124"/>
      <c r="F253" s="64"/>
      <c r="G253" s="64"/>
      <c r="H253" s="64"/>
    </row>
    <row r="254" spans="1:8" ht="15.75" hidden="1" x14ac:dyDescent="0.2">
      <c r="A254" s="218"/>
      <c r="B254" s="1123"/>
      <c r="C254" s="82"/>
      <c r="D254" s="82"/>
      <c r="E254" s="1124"/>
      <c r="F254" s="64"/>
      <c r="G254" s="64"/>
      <c r="H254" s="64"/>
    </row>
    <row r="255" spans="1:8" ht="15.75" hidden="1" x14ac:dyDescent="0.2">
      <c r="A255" s="218"/>
      <c r="B255" s="1123"/>
      <c r="C255" s="1109"/>
      <c r="D255" s="1109"/>
      <c r="E255" s="1124"/>
      <c r="F255" s="64"/>
      <c r="G255" s="64"/>
      <c r="H255" s="64"/>
    </row>
    <row r="256" spans="1:8" ht="15.75" hidden="1" x14ac:dyDescent="0.2">
      <c r="A256" s="218"/>
      <c r="B256" s="1123"/>
      <c r="C256" s="1109"/>
      <c r="D256" s="1109"/>
      <c r="E256" s="1124"/>
      <c r="F256" s="64"/>
      <c r="G256" s="64"/>
      <c r="H256" s="64"/>
    </row>
    <row r="257" spans="1:8" ht="15.75" hidden="1" x14ac:dyDescent="0.2">
      <c r="A257" s="218"/>
      <c r="B257" s="1123"/>
      <c r="C257" s="1109"/>
      <c r="D257" s="1109"/>
      <c r="E257" s="1124"/>
      <c r="F257" s="64"/>
      <c r="G257" s="64"/>
      <c r="H257" s="64"/>
    </row>
    <row r="258" spans="1:8" ht="15.75" hidden="1" x14ac:dyDescent="0.2">
      <c r="A258" s="218"/>
      <c r="B258" s="1123"/>
      <c r="C258" s="1109"/>
      <c r="D258" s="1109"/>
      <c r="E258" s="1124"/>
      <c r="F258" s="64"/>
      <c r="G258" s="64"/>
      <c r="H258" s="64"/>
    </row>
    <row r="259" spans="1:8" ht="15.75" hidden="1" x14ac:dyDescent="0.2">
      <c r="A259" s="218"/>
      <c r="B259" s="1123"/>
      <c r="C259" s="1109"/>
      <c r="D259" s="1109"/>
      <c r="E259" s="1124"/>
      <c r="F259" s="64"/>
      <c r="G259" s="64"/>
      <c r="H259" s="64"/>
    </row>
    <row r="260" spans="1:8" ht="15.75" hidden="1" x14ac:dyDescent="0.2">
      <c r="A260" s="218"/>
      <c r="B260" s="1123"/>
      <c r="C260" s="1109"/>
      <c r="D260" s="1109"/>
      <c r="E260" s="1124"/>
      <c r="F260" s="64"/>
      <c r="G260" s="64"/>
      <c r="H260" s="64"/>
    </row>
    <row r="261" spans="1:8" ht="15.75" hidden="1" x14ac:dyDescent="0.2">
      <c r="A261" s="218"/>
      <c r="B261" s="1123"/>
      <c r="C261" s="1109"/>
      <c r="D261" s="1109"/>
      <c r="E261" s="1124"/>
      <c r="F261" s="64"/>
      <c r="G261" s="64"/>
      <c r="H261" s="64"/>
    </row>
    <row r="262" spans="1:8" ht="15.75" hidden="1" x14ac:dyDescent="0.2">
      <c r="A262" s="218"/>
      <c r="B262" s="1123"/>
      <c r="C262" s="1109"/>
      <c r="D262" s="1109"/>
      <c r="E262" s="1124"/>
      <c r="F262" s="64"/>
      <c r="G262" s="64"/>
      <c r="H262" s="64"/>
    </row>
    <row r="263" spans="1:8" ht="15.75" hidden="1" x14ac:dyDescent="0.2">
      <c r="A263" s="218"/>
      <c r="B263" s="1123"/>
      <c r="C263" s="1109"/>
      <c r="D263" s="1109"/>
      <c r="E263" s="1124"/>
      <c r="F263" s="64"/>
      <c r="G263" s="64"/>
      <c r="H263" s="64"/>
    </row>
    <row r="264" spans="1:8" ht="15.75" hidden="1" x14ac:dyDescent="0.2">
      <c r="A264" s="218"/>
      <c r="B264" s="1123"/>
      <c r="C264" s="1109"/>
      <c r="D264" s="1109"/>
      <c r="E264" s="1124"/>
      <c r="F264" s="64"/>
      <c r="G264" s="64"/>
      <c r="H264" s="64"/>
    </row>
    <row r="265" spans="1:8" ht="15.75" hidden="1" x14ac:dyDescent="0.2">
      <c r="A265" s="218"/>
      <c r="B265" s="1123"/>
      <c r="C265" s="1109"/>
      <c r="D265" s="1109"/>
      <c r="E265" s="1124"/>
      <c r="F265" s="64"/>
      <c r="G265" s="64"/>
      <c r="H265" s="64"/>
    </row>
    <row r="266" spans="1:8" ht="15.75" x14ac:dyDescent="0.25">
      <c r="A266" s="218"/>
      <c r="B266" s="220" t="s">
        <v>142</v>
      </c>
      <c r="C266" s="85">
        <f>SUM(C195:C247)</f>
        <v>0</v>
      </c>
      <c r="D266" s="85">
        <f>SUM(D195:D247)</f>
        <v>0</v>
      </c>
      <c r="E266" s="506">
        <f>SUM(E195:E265)</f>
        <v>670.31499938999991</v>
      </c>
      <c r="F266" s="64"/>
      <c r="G266" s="64"/>
      <c r="H266" s="64"/>
    </row>
    <row r="267" spans="1:8" ht="15" customHeight="1" x14ac:dyDescent="0.2">
      <c r="A267" s="218"/>
      <c r="B267" s="77"/>
      <c r="C267" s="77"/>
      <c r="D267" s="63"/>
      <c r="E267" s="87"/>
      <c r="F267" s="64"/>
      <c r="G267" s="64"/>
      <c r="H267" s="64"/>
    </row>
    <row r="268" spans="1:8" ht="15" customHeight="1" x14ac:dyDescent="0.2">
      <c r="A268" s="218"/>
      <c r="B268" s="477" t="s">
        <v>144</v>
      </c>
      <c r="C268" s="477" t="s">
        <v>68</v>
      </c>
      <c r="D268" s="477" t="s">
        <v>248</v>
      </c>
      <c r="E268" s="478" t="s">
        <v>49</v>
      </c>
      <c r="F268" s="64"/>
      <c r="G268" s="64"/>
      <c r="H268" s="64"/>
    </row>
    <row r="269" spans="1:8" ht="15" customHeight="1" x14ac:dyDescent="0.2">
      <c r="A269" s="218"/>
      <c r="B269" s="73" t="s">
        <v>144</v>
      </c>
      <c r="C269" s="82">
        <v>103</v>
      </c>
      <c r="D269" s="82">
        <v>103</v>
      </c>
      <c r="E269" s="83">
        <v>1897.0263359285109</v>
      </c>
      <c r="F269" s="64"/>
      <c r="G269" s="64"/>
      <c r="H269" s="64"/>
    </row>
    <row r="270" spans="1:8" ht="15" customHeight="1" x14ac:dyDescent="0.2">
      <c r="A270" s="218"/>
      <c r="B270" s="284"/>
      <c r="C270" s="78"/>
      <c r="D270" s="78"/>
      <c r="E270" s="91"/>
      <c r="F270" s="64"/>
      <c r="G270" s="64"/>
      <c r="H270" s="64"/>
    </row>
    <row r="271" spans="1:8" ht="15" customHeight="1" x14ac:dyDescent="0.25">
      <c r="A271" s="218"/>
      <c r="B271" s="504" t="s">
        <v>143</v>
      </c>
      <c r="C271" s="505">
        <f>C269+C266</f>
        <v>103</v>
      </c>
      <c r="D271" s="505">
        <f>D269</f>
        <v>103</v>
      </c>
      <c r="E271" s="506">
        <f>E269+E266</f>
        <v>2567.3413353185106</v>
      </c>
      <c r="F271" s="64"/>
      <c r="G271" s="64"/>
      <c r="H271" s="64"/>
    </row>
    <row r="272" spans="1:8" ht="15" customHeight="1" x14ac:dyDescent="0.2">
      <c r="A272" s="218"/>
      <c r="B272" s="77"/>
      <c r="C272" s="77"/>
      <c r="D272" s="63"/>
      <c r="E272" s="87"/>
      <c r="F272" s="64"/>
      <c r="G272" s="64"/>
      <c r="H272" s="64"/>
    </row>
    <row r="273" spans="1:8" ht="15" customHeight="1" x14ac:dyDescent="0.2">
      <c r="A273" s="218"/>
      <c r="B273" s="77"/>
      <c r="C273" s="77"/>
      <c r="D273" s="63"/>
      <c r="E273" s="87"/>
      <c r="F273" s="64"/>
      <c r="G273" s="64"/>
      <c r="H273" s="64"/>
    </row>
    <row r="274" spans="1:8" ht="31.5" x14ac:dyDescent="0.2">
      <c r="A274" s="218"/>
      <c r="B274" s="267" t="s">
        <v>181</v>
      </c>
      <c r="C274" s="266">
        <f>+C189+C271</f>
        <v>944</v>
      </c>
      <c r="D274" s="266">
        <f>+D189+D271</f>
        <v>598</v>
      </c>
      <c r="E274" s="560">
        <f>+E271+E189</f>
        <v>20797.683948049995</v>
      </c>
      <c r="F274" s="92"/>
      <c r="G274" s="92"/>
      <c r="H274" s="93"/>
    </row>
    <row r="275" spans="1:8" ht="15" customHeight="1" x14ac:dyDescent="0.2">
      <c r="A275" s="218"/>
      <c r="B275" s="217"/>
      <c r="C275" s="217"/>
      <c r="D275" s="66"/>
      <c r="E275" s="87"/>
      <c r="F275" s="88"/>
      <c r="G275" s="88"/>
      <c r="H275" s="94"/>
    </row>
    <row r="276" spans="1:8" ht="15" customHeight="1" x14ac:dyDescent="0.2">
      <c r="A276" s="218"/>
      <c r="B276" s="64"/>
      <c r="C276" s="64"/>
    </row>
    <row r="277" spans="1:8" ht="24.95" customHeight="1" x14ac:dyDescent="0.2">
      <c r="A277" s="218"/>
      <c r="B277" s="1755" t="s">
        <v>877</v>
      </c>
      <c r="C277" s="1755"/>
      <c r="D277" s="1755"/>
      <c r="E277" s="1755"/>
      <c r="F277" s="1755"/>
      <c r="G277" s="1755"/>
      <c r="H277" s="1755"/>
    </row>
    <row r="278" spans="1:8" ht="24.95" customHeight="1" x14ac:dyDescent="0.2">
      <c r="A278" s="218"/>
      <c r="B278" s="217"/>
      <c r="C278" s="217"/>
    </row>
    <row r="279" spans="1:8" ht="24.95" customHeight="1" x14ac:dyDescent="0.2">
      <c r="A279" s="218"/>
      <c r="B279" s="1769" t="s">
        <v>659</v>
      </c>
      <c r="C279" s="1769"/>
      <c r="D279" s="1769"/>
      <c r="E279" s="1769"/>
      <c r="F279" s="285"/>
      <c r="G279" s="285"/>
    </row>
    <row r="280" spans="1:8" ht="35.450000000000003" customHeight="1" x14ac:dyDescent="0.2">
      <c r="A280" s="218"/>
      <c r="B280" s="220" t="s">
        <v>877</v>
      </c>
      <c r="C280" s="220" t="s">
        <v>68</v>
      </c>
      <c r="D280" s="65" t="s">
        <v>42</v>
      </c>
      <c r="E280" s="65" t="s">
        <v>123</v>
      </c>
      <c r="F280" s="238"/>
      <c r="G280" s="238"/>
    </row>
    <row r="281" spans="1:8" ht="15.75" x14ac:dyDescent="0.2">
      <c r="A281" s="218"/>
      <c r="B281" s="203" t="s">
        <v>1594</v>
      </c>
      <c r="C281" s="82">
        <v>0</v>
      </c>
      <c r="D281" s="1189">
        <v>0</v>
      </c>
      <c r="E281" s="98">
        <v>0</v>
      </c>
      <c r="F281" s="238"/>
      <c r="G281" s="238"/>
    </row>
    <row r="282" spans="1:8" ht="15.75" hidden="1" x14ac:dyDescent="0.2">
      <c r="A282" s="218"/>
      <c r="B282" s="203"/>
      <c r="C282" s="82"/>
      <c r="D282" s="1189"/>
      <c r="E282" s="98"/>
      <c r="F282" s="238"/>
      <c r="G282" s="238"/>
    </row>
    <row r="283" spans="1:8" ht="15.75" hidden="1" x14ac:dyDescent="0.2">
      <c r="A283" s="218"/>
      <c r="B283" s="203"/>
      <c r="C283" s="82"/>
      <c r="D283" s="82"/>
      <c r="E283" s="98"/>
      <c r="F283" s="96"/>
      <c r="G283" s="96"/>
      <c r="H283" s="217"/>
    </row>
    <row r="284" spans="1:8" ht="15.75" x14ac:dyDescent="0.2">
      <c r="A284" s="218"/>
      <c r="B284" s="203"/>
      <c r="C284" s="82"/>
      <c r="D284" s="287"/>
      <c r="E284" s="98"/>
      <c r="F284" s="96"/>
      <c r="G284" s="96"/>
      <c r="H284" s="217"/>
    </row>
    <row r="285" spans="1:8" ht="15.75" x14ac:dyDescent="0.2">
      <c r="A285" s="218"/>
      <c r="B285" s="204" t="s">
        <v>1599</v>
      </c>
      <c r="C285" s="85">
        <f>SUM(C283:C284)</f>
        <v>0</v>
      </c>
      <c r="D285" s="82">
        <f>SUM(D283:D284)</f>
        <v>0</v>
      </c>
      <c r="E285" s="236">
        <f>SUM(E281:E284)</f>
        <v>0</v>
      </c>
      <c r="F285" s="74"/>
      <c r="G285" s="74"/>
      <c r="H285" s="75"/>
    </row>
    <row r="286" spans="1:8" ht="15.75" x14ac:dyDescent="0.2">
      <c r="A286" s="218"/>
      <c r="B286" s="1624"/>
      <c r="C286" s="86"/>
      <c r="D286" s="78"/>
      <c r="E286" s="219"/>
      <c r="F286" s="74"/>
      <c r="G286" s="74"/>
      <c r="H286" s="75"/>
    </row>
    <row r="287" spans="1:8" ht="15.75" x14ac:dyDescent="0.2">
      <c r="A287" s="218"/>
      <c r="B287" s="65" t="s">
        <v>1595</v>
      </c>
      <c r="C287" s="65" t="s">
        <v>68</v>
      </c>
      <c r="D287" s="65" t="s">
        <v>248</v>
      </c>
      <c r="E287" s="65" t="s">
        <v>1596</v>
      </c>
      <c r="F287" s="65" t="s">
        <v>43</v>
      </c>
      <c r="G287" s="65" t="s">
        <v>62</v>
      </c>
      <c r="H287" s="75"/>
    </row>
    <row r="288" spans="1:8" ht="15.75" x14ac:dyDescent="0.2">
      <c r="A288" s="218"/>
      <c r="B288" s="73" t="s">
        <v>631</v>
      </c>
      <c r="C288" s="82">
        <v>0</v>
      </c>
      <c r="D288" s="82">
        <v>0</v>
      </c>
      <c r="E288" s="83">
        <v>13.60908586</v>
      </c>
      <c r="F288" s="502" t="s">
        <v>1597</v>
      </c>
      <c r="G288" s="301" t="s">
        <v>1598</v>
      </c>
      <c r="H288" s="75"/>
    </row>
    <row r="289" spans="1:8" ht="15.75" x14ac:dyDescent="0.2">
      <c r="A289" s="218"/>
      <c r="B289" s="73" t="s">
        <v>631</v>
      </c>
      <c r="C289" s="82">
        <v>0</v>
      </c>
      <c r="D289" s="82">
        <v>0</v>
      </c>
      <c r="E289" s="83">
        <v>1.79229846</v>
      </c>
      <c r="F289" s="502" t="s">
        <v>1597</v>
      </c>
      <c r="G289" s="301" t="s">
        <v>1598</v>
      </c>
      <c r="H289" s="75"/>
    </row>
    <row r="290" spans="1:8" ht="15" customHeight="1" x14ac:dyDescent="0.2">
      <c r="A290" s="218"/>
      <c r="C290"/>
      <c r="D290" s="217"/>
      <c r="E290" s="556"/>
      <c r="F290" s="609"/>
      <c r="G290" s="96"/>
      <c r="H290" s="96"/>
    </row>
    <row r="291" spans="1:8" ht="15.75" x14ac:dyDescent="0.2">
      <c r="A291" s="218"/>
      <c r="B291" s="204" t="s">
        <v>132</v>
      </c>
      <c r="C291" s="85">
        <f>SUM(C288:C289)</f>
        <v>0</v>
      </c>
      <c r="D291" s="82">
        <f>SUM(D288:D289)</f>
        <v>0</v>
      </c>
      <c r="E291" s="236">
        <f>SUM(E288:E289)</f>
        <v>15.40138432</v>
      </c>
      <c r="F291" s="74"/>
      <c r="G291" s="74"/>
      <c r="H291" s="75"/>
    </row>
    <row r="292" spans="1:8" ht="30" customHeight="1" x14ac:dyDescent="0.2">
      <c r="A292" s="218"/>
      <c r="B292" s="204" t="s">
        <v>1009</v>
      </c>
      <c r="C292" s="85">
        <f>C285</f>
        <v>0</v>
      </c>
      <c r="D292" s="85">
        <f>D285</f>
        <v>0</v>
      </c>
      <c r="E292" s="236">
        <f>E291+E285</f>
        <v>15.40138432</v>
      </c>
      <c r="F292" s="75"/>
      <c r="G292" s="74"/>
      <c r="H292" s="75"/>
    </row>
    <row r="293" spans="1:8" ht="15" customHeight="1" x14ac:dyDescent="0.2">
      <c r="A293" s="218"/>
      <c r="C293"/>
      <c r="D293" s="217"/>
      <c r="E293" s="556"/>
      <c r="F293" s="609"/>
      <c r="G293" s="96"/>
      <c r="H293" s="96"/>
    </row>
    <row r="294" spans="1:8" ht="15" customHeight="1" x14ac:dyDescent="0.2">
      <c r="A294" s="218"/>
      <c r="C294" s="217"/>
      <c r="D294" s="78"/>
      <c r="E294" s="91"/>
      <c r="F294" s="96"/>
      <c r="G294" s="96"/>
      <c r="H294" s="96"/>
    </row>
    <row r="295" spans="1:8" ht="25.5" customHeight="1" x14ac:dyDescent="0.2">
      <c r="A295" s="218"/>
      <c r="B295" s="1172" t="s">
        <v>166</v>
      </c>
      <c r="C295" s="1172"/>
      <c r="D295" s="1172"/>
      <c r="E295" s="1172"/>
      <c r="F295" s="1172"/>
      <c r="G295" s="1172"/>
      <c r="H295" s="1172"/>
    </row>
    <row r="296" spans="1:8" ht="15.75" x14ac:dyDescent="0.2">
      <c r="A296" s="218"/>
      <c r="F296" s="96"/>
      <c r="G296" s="96"/>
    </row>
    <row r="297" spans="1:8" ht="31.5" x14ac:dyDescent="0.2">
      <c r="A297" s="218"/>
      <c r="B297" s="220" t="s">
        <v>245</v>
      </c>
      <c r="C297" s="220" t="s">
        <v>68</v>
      </c>
      <c r="D297" s="65" t="s">
        <v>42</v>
      </c>
      <c r="E297" s="65" t="s">
        <v>123</v>
      </c>
      <c r="F297" s="96"/>
      <c r="G297" s="96"/>
      <c r="H297" s="217"/>
    </row>
    <row r="298" spans="1:8" ht="15.75" x14ac:dyDescent="0.2">
      <c r="A298" s="218"/>
      <c r="B298" s="203" t="s">
        <v>1010</v>
      </c>
      <c r="C298" s="287">
        <v>0</v>
      </c>
      <c r="D298" s="287">
        <v>0</v>
      </c>
      <c r="E298" s="98">
        <v>14.910349999999999</v>
      </c>
      <c r="F298" s="96"/>
      <c r="G298" s="96"/>
      <c r="H298" s="217"/>
    </row>
    <row r="299" spans="1:8" ht="15.75" x14ac:dyDescent="0.2">
      <c r="A299" s="218"/>
      <c r="B299" s="73" t="s">
        <v>1010</v>
      </c>
      <c r="C299" s="287">
        <v>0</v>
      </c>
      <c r="D299" s="287">
        <v>0</v>
      </c>
      <c r="E299" s="98">
        <v>15.435544119999999</v>
      </c>
      <c r="F299" s="96"/>
      <c r="G299" s="96"/>
      <c r="H299" s="217"/>
    </row>
    <row r="300" spans="1:8" ht="15.75" x14ac:dyDescent="0.2">
      <c r="A300" s="218"/>
      <c r="B300" s="73" t="s">
        <v>631</v>
      </c>
      <c r="C300" s="287">
        <v>0</v>
      </c>
      <c r="D300" s="287">
        <v>0</v>
      </c>
      <c r="E300" s="98">
        <v>0.94374522999999999</v>
      </c>
      <c r="F300" s="96"/>
      <c r="G300" s="96"/>
      <c r="H300" s="217"/>
    </row>
    <row r="301" spans="1:8" ht="15.75" x14ac:dyDescent="0.2">
      <c r="A301" s="218"/>
      <c r="B301" s="73" t="s">
        <v>1085</v>
      </c>
      <c r="C301" s="82">
        <v>0</v>
      </c>
      <c r="D301" s="82">
        <v>0</v>
      </c>
      <c r="E301" s="98">
        <v>1.2104691000000001</v>
      </c>
      <c r="F301" s="96"/>
      <c r="G301" s="96"/>
      <c r="H301" s="217"/>
    </row>
    <row r="302" spans="1:8" ht="15.75" x14ac:dyDescent="0.2">
      <c r="A302" s="218"/>
      <c r="B302" s="773" t="s">
        <v>1600</v>
      </c>
      <c r="C302" s="82">
        <v>0</v>
      </c>
      <c r="D302" s="82">
        <v>0</v>
      </c>
      <c r="E302" s="774">
        <v>1.9603856399999999</v>
      </c>
      <c r="F302" s="96"/>
      <c r="G302" s="96"/>
      <c r="H302" s="217"/>
    </row>
    <row r="303" spans="1:8" ht="15.75" hidden="1" x14ac:dyDescent="0.2">
      <c r="A303" s="218"/>
      <c r="B303" s="773"/>
      <c r="C303" s="287"/>
      <c r="D303" s="287"/>
      <c r="E303" s="774"/>
      <c r="F303" s="96"/>
      <c r="G303" s="96"/>
      <c r="H303" s="217"/>
    </row>
    <row r="304" spans="1:8" ht="15.75" hidden="1" x14ac:dyDescent="0.2">
      <c r="A304" s="218"/>
      <c r="B304" s="773"/>
      <c r="C304" s="287"/>
      <c r="D304" s="287"/>
      <c r="E304" s="774"/>
      <c r="F304" s="96"/>
      <c r="G304" s="96"/>
      <c r="H304" s="217"/>
    </row>
    <row r="305" spans="1:8" ht="15.75" hidden="1" x14ac:dyDescent="0.2">
      <c r="A305" s="218"/>
      <c r="B305" s="773"/>
      <c r="C305" s="287"/>
      <c r="D305" s="287"/>
      <c r="E305" s="774"/>
      <c r="F305" s="96"/>
      <c r="G305" s="96"/>
      <c r="H305" s="217"/>
    </row>
    <row r="306" spans="1:8" ht="15.75" hidden="1" x14ac:dyDescent="0.2">
      <c r="A306" s="218"/>
      <c r="B306" s="948"/>
      <c r="C306" s="287"/>
      <c r="D306" s="287"/>
      <c r="E306" s="952"/>
      <c r="F306" s="96"/>
      <c r="G306" s="96"/>
      <c r="H306" s="217"/>
    </row>
    <row r="307" spans="1:8" ht="15.75" hidden="1" x14ac:dyDescent="0.2">
      <c r="A307" s="218"/>
      <c r="B307" s="948"/>
      <c r="C307" s="287"/>
      <c r="D307" s="287"/>
      <c r="E307" s="952"/>
      <c r="F307" s="96"/>
      <c r="G307" s="96"/>
      <c r="H307" s="217"/>
    </row>
    <row r="308" spans="1:8" ht="15.75" hidden="1" x14ac:dyDescent="0.2">
      <c r="A308" s="218"/>
      <c r="B308" s="948"/>
      <c r="C308" s="82"/>
      <c r="D308" s="82"/>
      <c r="E308" s="952"/>
      <c r="F308" s="96"/>
      <c r="G308" s="96"/>
      <c r="H308" s="217"/>
    </row>
    <row r="309" spans="1:8" ht="15.75" hidden="1" x14ac:dyDescent="0.2">
      <c r="A309" s="218"/>
      <c r="B309" s="948"/>
      <c r="C309" s="82"/>
      <c r="D309" s="82"/>
      <c r="E309" s="952"/>
      <c r="F309" s="96"/>
      <c r="G309" s="96"/>
      <c r="H309" s="217"/>
    </row>
    <row r="310" spans="1:8" ht="15.75" hidden="1" x14ac:dyDescent="0.2">
      <c r="A310" s="218"/>
      <c r="B310" s="948"/>
      <c r="C310" s="82"/>
      <c r="D310" s="82"/>
      <c r="E310" s="952"/>
      <c r="F310" s="96"/>
      <c r="G310" s="96"/>
      <c r="H310" s="217"/>
    </row>
    <row r="311" spans="1:8" ht="15.75" hidden="1" x14ac:dyDescent="0.2">
      <c r="A311" s="218"/>
      <c r="B311" s="948"/>
      <c r="C311" s="287"/>
      <c r="D311" s="287"/>
      <c r="E311" s="952"/>
      <c r="F311" s="96"/>
      <c r="G311" s="96"/>
      <c r="H311" s="217"/>
    </row>
    <row r="312" spans="1:8" ht="15.75" hidden="1" x14ac:dyDescent="0.2">
      <c r="A312" s="218"/>
      <c r="B312" s="948"/>
      <c r="C312" s="82"/>
      <c r="D312" s="287"/>
      <c r="E312" s="952"/>
      <c r="F312" s="96"/>
      <c r="G312" s="96"/>
      <c r="H312" s="217"/>
    </row>
    <row r="313" spans="1:8" ht="15.75" hidden="1" x14ac:dyDescent="0.2">
      <c r="A313" s="218"/>
      <c r="B313" s="948"/>
      <c r="C313" s="82"/>
      <c r="D313" s="287"/>
      <c r="E313" s="952"/>
      <c r="F313" s="96"/>
      <c r="G313" s="96"/>
      <c r="H313" s="217"/>
    </row>
    <row r="314" spans="1:8" ht="15.75" hidden="1" x14ac:dyDescent="0.2">
      <c r="A314" s="218"/>
      <c r="B314" s="948"/>
      <c r="C314" s="82"/>
      <c r="D314" s="287"/>
      <c r="E314" s="952"/>
      <c r="F314" s="96"/>
      <c r="G314" s="96"/>
      <c r="H314" s="217"/>
    </row>
    <row r="315" spans="1:8" ht="15.75" hidden="1" x14ac:dyDescent="0.2">
      <c r="A315" s="218"/>
      <c r="B315" s="73"/>
      <c r="C315" s="82"/>
      <c r="D315" s="287"/>
      <c r="E315" s="98"/>
      <c r="F315" s="96"/>
      <c r="G315" s="96"/>
      <c r="H315" s="217"/>
    </row>
    <row r="316" spans="1:8" ht="15.75" hidden="1" x14ac:dyDescent="0.2">
      <c r="A316" s="218"/>
      <c r="B316" s="993"/>
      <c r="C316" s="994"/>
      <c r="D316" s="995"/>
      <c r="E316" s="996"/>
      <c r="F316" s="96"/>
      <c r="G316" s="96"/>
      <c r="H316" s="217"/>
    </row>
    <row r="317" spans="1:8" ht="15.75" hidden="1" x14ac:dyDescent="0.2">
      <c r="A317" s="218"/>
      <c r="B317" s="203"/>
      <c r="C317" s="994"/>
      <c r="D317" s="995"/>
      <c r="E317" s="996"/>
      <c r="F317" s="96"/>
      <c r="G317" s="96"/>
      <c r="H317" s="217"/>
    </row>
    <row r="318" spans="1:8" ht="15.75" hidden="1" x14ac:dyDescent="0.2">
      <c r="A318" s="218"/>
      <c r="B318" s="1031"/>
      <c r="C318" s="994"/>
      <c r="D318" s="995"/>
      <c r="E318" s="996"/>
      <c r="F318" s="96"/>
      <c r="G318" s="96"/>
      <c r="H318" s="217"/>
    </row>
    <row r="319" spans="1:8" ht="15.75" hidden="1" x14ac:dyDescent="0.2">
      <c r="A319" s="218"/>
      <c r="B319" s="1031"/>
      <c r="C319" s="994"/>
      <c r="D319" s="995"/>
      <c r="E319" s="996"/>
      <c r="F319" s="96"/>
      <c r="G319" s="96"/>
      <c r="H319" s="217"/>
    </row>
    <row r="320" spans="1:8" ht="15.75" hidden="1" x14ac:dyDescent="0.2">
      <c r="A320" s="218"/>
      <c r="B320" s="1031"/>
      <c r="C320" s="1109"/>
      <c r="D320" s="1110"/>
      <c r="E320" s="1111"/>
      <c r="F320" s="96"/>
      <c r="G320" s="96"/>
      <c r="H320" s="217"/>
    </row>
    <row r="321" spans="1:8" ht="15.75" hidden="1" x14ac:dyDescent="0.2">
      <c r="A321" s="218"/>
      <c r="B321" s="1116"/>
      <c r="C321" s="1109"/>
      <c r="D321" s="1110"/>
      <c r="E321" s="1111"/>
      <c r="F321" s="96"/>
      <c r="G321" s="96"/>
      <c r="H321" s="217"/>
    </row>
    <row r="322" spans="1:8" ht="15.75" hidden="1" x14ac:dyDescent="0.2">
      <c r="A322" s="218"/>
      <c r="B322" s="1116"/>
      <c r="C322" s="1109"/>
      <c r="D322" s="1110"/>
      <c r="E322" s="1111"/>
      <c r="F322" s="96"/>
      <c r="G322" s="96"/>
      <c r="H322" s="217"/>
    </row>
    <row r="323" spans="1:8" ht="15.75" hidden="1" x14ac:dyDescent="0.2">
      <c r="A323" s="218"/>
      <c r="B323" s="1116"/>
      <c r="C323" s="1109"/>
      <c r="D323" s="1110"/>
      <c r="E323" s="1111"/>
      <c r="F323" s="96"/>
      <c r="G323" s="96"/>
      <c r="H323" s="217"/>
    </row>
    <row r="324" spans="1:8" ht="15.75" hidden="1" x14ac:dyDescent="0.2">
      <c r="A324" s="218"/>
      <c r="B324" s="1125"/>
      <c r="C324" s="1126"/>
      <c r="D324" s="1127"/>
      <c r="E324" s="1128"/>
      <c r="F324" s="96"/>
      <c r="G324" s="96"/>
      <c r="H324" s="217"/>
    </row>
    <row r="325" spans="1:8" ht="15.75" hidden="1" x14ac:dyDescent="0.2">
      <c r="A325" s="218"/>
      <c r="B325" s="1125"/>
      <c r="C325" s="1126"/>
      <c r="D325" s="1127"/>
      <c r="E325" s="1128"/>
      <c r="F325" s="96"/>
      <c r="G325" s="96"/>
      <c r="H325" s="217"/>
    </row>
    <row r="326" spans="1:8" ht="15.75" hidden="1" x14ac:dyDescent="0.2">
      <c r="A326" s="218"/>
      <c r="B326" s="1125"/>
      <c r="C326" s="1126"/>
      <c r="D326" s="1127"/>
      <c r="E326" s="1128"/>
      <c r="F326" s="96"/>
      <c r="G326" s="96"/>
      <c r="H326" s="217"/>
    </row>
    <row r="327" spans="1:8" ht="15.75" hidden="1" x14ac:dyDescent="0.2">
      <c r="A327" s="218"/>
      <c r="B327" s="1125"/>
      <c r="C327" s="1126"/>
      <c r="D327" s="1127"/>
      <c r="E327" s="1128"/>
      <c r="F327" s="96"/>
      <c r="G327" s="96"/>
      <c r="H327" s="217"/>
    </row>
    <row r="328" spans="1:8" ht="15.75" hidden="1" x14ac:dyDescent="0.2">
      <c r="A328" s="218"/>
      <c r="B328" s="1125"/>
      <c r="C328" s="1126"/>
      <c r="D328" s="1127"/>
      <c r="E328" s="1128"/>
      <c r="F328" s="96"/>
      <c r="G328" s="96"/>
      <c r="H328" s="217"/>
    </row>
    <row r="329" spans="1:8" ht="15.75" hidden="1" x14ac:dyDescent="0.2">
      <c r="A329" s="218"/>
      <c r="B329" s="1151"/>
      <c r="C329" s="1152"/>
      <c r="D329" s="1153"/>
      <c r="E329" s="1154"/>
      <c r="F329" s="96"/>
      <c r="G329" s="96"/>
      <c r="H329" s="217"/>
    </row>
    <row r="330" spans="1:8" ht="31.5" x14ac:dyDescent="0.2">
      <c r="A330" s="218"/>
      <c r="B330" s="288" t="s">
        <v>167</v>
      </c>
      <c r="C330" s="85">
        <f>SUM(C297:C320)</f>
        <v>0</v>
      </c>
      <c r="D330" s="85">
        <f>SUM(D297:D315)</f>
        <v>0</v>
      </c>
      <c r="E330" s="236">
        <f>SUM(E297:E298:E329)</f>
        <v>34.460494089999997</v>
      </c>
      <c r="F330" s="96"/>
      <c r="G330" s="96"/>
      <c r="H330" s="75"/>
    </row>
    <row r="331" spans="1:8" ht="15.75" x14ac:dyDescent="0.2">
      <c r="A331" s="218"/>
      <c r="B331" s="283"/>
      <c r="C331" s="86"/>
      <c r="D331" s="86"/>
      <c r="E331" s="219"/>
      <c r="F331" s="96"/>
      <c r="G331" s="96"/>
      <c r="H331" s="75"/>
    </row>
    <row r="332" spans="1:8" ht="19.5" customHeight="1" x14ac:dyDescent="0.2">
      <c r="A332" s="218"/>
      <c r="B332" s="283"/>
      <c r="C332" s="86"/>
      <c r="D332" s="86"/>
      <c r="E332" s="219"/>
      <c r="F332" s="96"/>
      <c r="G332" s="96"/>
      <c r="H332" s="75"/>
    </row>
    <row r="333" spans="1:8" ht="31.5" customHeight="1" x14ac:dyDescent="0.2">
      <c r="A333" s="218"/>
      <c r="B333" s="288" t="s">
        <v>1601</v>
      </c>
      <c r="C333" s="85">
        <f>C330+C292</f>
        <v>0</v>
      </c>
      <c r="D333" s="85">
        <f>D330+D292</f>
        <v>0</v>
      </c>
      <c r="E333" s="236">
        <f>E330+E292</f>
        <v>49.861878409999996</v>
      </c>
      <c r="F333" s="61"/>
      <c r="G333" s="96"/>
      <c r="H333" s="75"/>
    </row>
    <row r="334" spans="1:8" ht="15" customHeight="1" x14ac:dyDescent="0.2">
      <c r="A334" s="218"/>
      <c r="F334" s="96"/>
      <c r="G334" s="96"/>
    </row>
    <row r="335" spans="1:8" ht="14.25" customHeight="1" x14ac:dyDescent="0.2">
      <c r="B335" s="290"/>
      <c r="C335" s="174"/>
      <c r="D335" s="313"/>
      <c r="E335" s="174"/>
    </row>
    <row r="336" spans="1:8" ht="25.5" customHeight="1" x14ac:dyDescent="0.2">
      <c r="A336" s="218"/>
      <c r="B336" s="1172" t="s">
        <v>878</v>
      </c>
      <c r="C336" s="1172"/>
      <c r="D336" s="1172"/>
      <c r="E336" s="1172"/>
      <c r="F336" s="1172"/>
      <c r="G336" s="1172"/>
      <c r="H336" s="1172"/>
    </row>
    <row r="337" spans="2:8" ht="15" customHeight="1" x14ac:dyDescent="0.2">
      <c r="B337" s="220" t="s">
        <v>879</v>
      </c>
      <c r="C337" s="220" t="s">
        <v>68</v>
      </c>
      <c r="D337" s="65" t="s">
        <v>248</v>
      </c>
      <c r="E337" s="65" t="s">
        <v>123</v>
      </c>
      <c r="F337" s="534"/>
      <c r="G337" s="534"/>
      <c r="H337" s="534"/>
    </row>
    <row r="338" spans="2:8" ht="24.75" hidden="1" customHeight="1" x14ac:dyDescent="0.2">
      <c r="B338" s="314"/>
      <c r="C338" s="82"/>
      <c r="D338" s="82"/>
      <c r="E338" s="503"/>
      <c r="F338" s="534"/>
      <c r="G338" s="534"/>
      <c r="H338" s="534"/>
    </row>
    <row r="339" spans="2:8" ht="27.75" hidden="1" customHeight="1" x14ac:dyDescent="0.2">
      <c r="B339" s="314" t="s">
        <v>413</v>
      </c>
      <c r="C339" s="82">
        <v>0</v>
      </c>
      <c r="D339" s="82">
        <v>0</v>
      </c>
      <c r="E339" s="503">
        <v>0</v>
      </c>
      <c r="F339" s="534"/>
      <c r="G339" s="534"/>
      <c r="H339" s="534"/>
    </row>
    <row r="340" spans="2:8" ht="27.75" hidden="1" customHeight="1" x14ac:dyDescent="0.2">
      <c r="B340" s="314" t="s">
        <v>414</v>
      </c>
      <c r="C340" s="82">
        <v>0</v>
      </c>
      <c r="D340" s="82">
        <v>0</v>
      </c>
      <c r="E340" s="503">
        <v>0</v>
      </c>
      <c r="F340" s="534"/>
      <c r="G340" s="534"/>
      <c r="H340" s="534"/>
    </row>
    <row r="341" spans="2:8" ht="27.75" hidden="1" customHeight="1" x14ac:dyDescent="0.2">
      <c r="B341" s="314" t="s">
        <v>415</v>
      </c>
      <c r="C341" s="82">
        <v>0</v>
      </c>
      <c r="D341" s="82">
        <v>0</v>
      </c>
      <c r="E341" s="503">
        <v>0</v>
      </c>
      <c r="F341" s="285"/>
      <c r="G341" s="285"/>
      <c r="H341" s="285"/>
    </row>
    <row r="342" spans="2:8" ht="15" hidden="1" customHeight="1" x14ac:dyDescent="0.2">
      <c r="B342" s="73"/>
      <c r="C342" s="82"/>
      <c r="D342" s="82"/>
      <c r="E342" s="503"/>
    </row>
    <row r="343" spans="2:8" ht="24.75" customHeight="1" x14ac:dyDescent="0.2">
      <c r="B343" s="239" t="s">
        <v>6</v>
      </c>
      <c r="C343" s="85">
        <f>SUM(C338:C342)</f>
        <v>0</v>
      </c>
      <c r="D343" s="85">
        <f>SUM(D338:D342)</f>
        <v>0</v>
      </c>
      <c r="E343" s="289">
        <f>SUM(E338:E342)</f>
        <v>0</v>
      </c>
      <c r="F343" s="534"/>
      <c r="G343" s="534"/>
      <c r="H343" s="534"/>
    </row>
    <row r="344" spans="2:8" ht="24.75" customHeight="1" x14ac:dyDescent="0.2">
      <c r="B344" s="608"/>
      <c r="C344" s="78"/>
      <c r="D344" s="78"/>
      <c r="E344" s="95"/>
      <c r="F344" s="534"/>
      <c r="G344" s="534"/>
      <c r="H344" s="534"/>
    </row>
    <row r="345" spans="2:8" ht="24.75" customHeight="1" x14ac:dyDescent="0.2">
      <c r="B345" s="239" t="s">
        <v>144</v>
      </c>
      <c r="C345" s="85">
        <f>C341</f>
        <v>0</v>
      </c>
      <c r="D345" s="85">
        <f>D341</f>
        <v>0</v>
      </c>
      <c r="E345" s="524">
        <f>E341</f>
        <v>0</v>
      </c>
      <c r="F345" s="534"/>
      <c r="G345" s="534"/>
      <c r="H345" s="534"/>
    </row>
    <row r="346" spans="2:8" ht="24.75" customHeight="1" x14ac:dyDescent="0.2">
      <c r="B346" s="608"/>
      <c r="C346" s="78"/>
      <c r="D346" s="78"/>
      <c r="E346" s="95"/>
      <c r="F346" s="534"/>
      <c r="G346" s="534"/>
      <c r="H346" s="534"/>
    </row>
    <row r="347" spans="2:8" ht="35.25" customHeight="1" x14ac:dyDescent="0.2">
      <c r="B347" s="239" t="s">
        <v>411</v>
      </c>
      <c r="C347" s="85">
        <f>C343</f>
        <v>0</v>
      </c>
      <c r="D347" s="85">
        <f>D343</f>
        <v>0</v>
      </c>
      <c r="E347" s="524">
        <f>E343</f>
        <v>0</v>
      </c>
      <c r="F347" s="534"/>
      <c r="G347" s="534"/>
      <c r="H347" s="534"/>
    </row>
    <row r="348" spans="2:8" ht="24.75" customHeight="1" x14ac:dyDescent="0.2">
      <c r="B348" s="290"/>
      <c r="C348" s="86"/>
      <c r="D348" s="86"/>
      <c r="E348" s="174"/>
      <c r="F348" s="534"/>
      <c r="G348" s="534"/>
      <c r="H348" s="534"/>
    </row>
    <row r="349" spans="2:8" ht="15" customHeight="1" x14ac:dyDescent="0.2">
      <c r="B349" s="220" t="s">
        <v>412</v>
      </c>
      <c r="C349" s="85">
        <f>C347</f>
        <v>0</v>
      </c>
      <c r="D349" s="85">
        <f>D347</f>
        <v>0</v>
      </c>
      <c r="E349" s="524">
        <f>E347</f>
        <v>0</v>
      </c>
    </row>
    <row r="350" spans="2:8" ht="15" customHeight="1" x14ac:dyDescent="0.2">
      <c r="B350" s="290"/>
      <c r="C350" s="174"/>
      <c r="D350" s="313"/>
      <c r="E350" s="174"/>
    </row>
    <row r="351" spans="2:8" ht="15" customHeight="1" x14ac:dyDescent="0.2">
      <c r="B351" s="290"/>
      <c r="C351" s="174"/>
      <c r="D351" s="313"/>
      <c r="E351" s="174"/>
    </row>
    <row r="352" spans="2:8" ht="15" customHeight="1" x14ac:dyDescent="0.2">
      <c r="B352" s="290"/>
      <c r="C352" s="174"/>
      <c r="D352" s="313"/>
      <c r="E352" s="174"/>
    </row>
    <row r="353" spans="1:8" ht="25.5" customHeight="1" x14ac:dyDescent="0.2">
      <c r="A353" s="218"/>
      <c r="B353" s="1755" t="s">
        <v>880</v>
      </c>
      <c r="C353" s="1755"/>
      <c r="D353" s="1755"/>
      <c r="E353" s="1755"/>
      <c r="F353" s="1755"/>
      <c r="G353" s="1755"/>
      <c r="H353" s="1755"/>
    </row>
    <row r="355" spans="1:8" ht="45" customHeight="1" x14ac:dyDescent="0.2">
      <c r="B355" s="220" t="s">
        <v>245</v>
      </c>
      <c r="C355" s="220" t="s">
        <v>68</v>
      </c>
      <c r="D355" s="65" t="s">
        <v>42</v>
      </c>
      <c r="E355" s="65" t="s">
        <v>123</v>
      </c>
      <c r="F355" s="96"/>
      <c r="G355" s="96"/>
      <c r="H355" s="217"/>
    </row>
    <row r="356" spans="1:8" ht="15.75" hidden="1" x14ac:dyDescent="0.2">
      <c r="B356" s="314" t="s">
        <v>372</v>
      </c>
      <c r="C356" s="82">
        <v>0</v>
      </c>
      <c r="D356" s="82">
        <v>0</v>
      </c>
      <c r="E356" s="503">
        <v>0</v>
      </c>
    </row>
    <row r="357" spans="1:8" ht="31.5" x14ac:dyDescent="0.2">
      <c r="B357" s="239" t="s">
        <v>881</v>
      </c>
      <c r="C357" s="85">
        <f>SUM(C356)</f>
        <v>0</v>
      </c>
      <c r="D357" s="85">
        <f>SUM(D356)</f>
        <v>0</v>
      </c>
      <c r="E357" s="289">
        <f>SUM(E356)</f>
        <v>0</v>
      </c>
    </row>
    <row r="358" spans="1:8" ht="15.75" x14ac:dyDescent="0.2">
      <c r="B358" s="290"/>
      <c r="C358" s="86"/>
      <c r="D358" s="86"/>
      <c r="E358" s="174"/>
    </row>
    <row r="359" spans="1:8" ht="15.75" x14ac:dyDescent="0.2">
      <c r="B359" s="239" t="s">
        <v>144</v>
      </c>
      <c r="C359" s="85">
        <v>0</v>
      </c>
      <c r="D359" s="85">
        <v>0</v>
      </c>
      <c r="E359" s="289">
        <v>0</v>
      </c>
    </row>
    <row r="360" spans="1:8" ht="15" customHeight="1" x14ac:dyDescent="0.2">
      <c r="B360" s="286"/>
      <c r="C360" s="174"/>
      <c r="D360" s="86"/>
      <c r="E360" s="86"/>
    </row>
    <row r="361" spans="1:8" ht="51" customHeight="1" x14ac:dyDescent="0.2">
      <c r="B361" s="815" t="s">
        <v>346</v>
      </c>
      <c r="C361" s="85">
        <f>C357+C349+C359</f>
        <v>0</v>
      </c>
      <c r="D361" s="85">
        <f>D357+D349+D359</f>
        <v>0</v>
      </c>
      <c r="E361" s="524">
        <f>E357+E349+E359</f>
        <v>0</v>
      </c>
    </row>
    <row r="363" spans="1:8" ht="15" customHeight="1" x14ac:dyDescent="0.2">
      <c r="A363" s="218"/>
    </row>
    <row r="364" spans="1:8" ht="24.75" hidden="1" customHeight="1" x14ac:dyDescent="0.2">
      <c r="A364" s="218"/>
      <c r="B364" s="1763" t="s">
        <v>762</v>
      </c>
      <c r="C364" s="1767"/>
      <c r="D364" s="1767"/>
      <c r="E364" s="1767"/>
      <c r="F364" s="1767"/>
      <c r="G364" s="1767"/>
      <c r="H364" s="1766"/>
    </row>
    <row r="365" spans="1:8" ht="15" hidden="1" customHeight="1" x14ac:dyDescent="0.2">
      <c r="A365" s="218"/>
      <c r="B365" s="220" t="s">
        <v>245</v>
      </c>
      <c r="C365" s="220" t="s">
        <v>68</v>
      </c>
      <c r="D365" s="65" t="s">
        <v>248</v>
      </c>
      <c r="E365" s="65" t="s">
        <v>123</v>
      </c>
      <c r="F365" s="65" t="s">
        <v>43</v>
      </c>
      <c r="G365" s="65" t="s">
        <v>127</v>
      </c>
      <c r="H365" s="65" t="s">
        <v>44</v>
      </c>
    </row>
    <row r="366" spans="1:8" ht="15" hidden="1" customHeight="1" x14ac:dyDescent="0.2">
      <c r="A366" s="218"/>
      <c r="B366" s="73"/>
      <c r="C366" s="82">
        <v>0</v>
      </c>
      <c r="D366" s="82">
        <v>0</v>
      </c>
      <c r="E366" s="525">
        <v>0</v>
      </c>
      <c r="F366" s="84"/>
      <c r="G366" s="71">
        <v>0</v>
      </c>
      <c r="H366" s="72">
        <v>0</v>
      </c>
    </row>
    <row r="367" spans="1:8" ht="15" hidden="1" customHeight="1" x14ac:dyDescent="0.2">
      <c r="A367" s="218"/>
      <c r="B367" s="220" t="s">
        <v>45</v>
      </c>
      <c r="C367" s="85">
        <f>SUM(C366)</f>
        <v>0</v>
      </c>
      <c r="D367" s="85">
        <f>SUM(D366)</f>
        <v>0</v>
      </c>
      <c r="E367" s="524">
        <f>SUM(E366)</f>
        <v>0</v>
      </c>
      <c r="F367" s="84"/>
      <c r="G367" s="71"/>
      <c r="H367" s="72"/>
    </row>
    <row r="369" spans="1:8" ht="25.5" customHeight="1" x14ac:dyDescent="0.2">
      <c r="A369" s="218"/>
      <c r="B369" s="1755" t="s">
        <v>882</v>
      </c>
      <c r="C369" s="1755"/>
      <c r="D369" s="1755"/>
      <c r="E369" s="1755"/>
      <c r="F369" s="1755"/>
      <c r="G369" s="1755"/>
      <c r="H369" s="1755"/>
    </row>
    <row r="371" spans="1:8" ht="34.5" customHeight="1" x14ac:dyDescent="0.2">
      <c r="B371" s="220" t="s">
        <v>245</v>
      </c>
      <c r="C371" s="220" t="s">
        <v>68</v>
      </c>
      <c r="D371" s="65" t="s">
        <v>42</v>
      </c>
      <c r="E371" s="65" t="s">
        <v>123</v>
      </c>
      <c r="F371" s="65" t="s">
        <v>43</v>
      </c>
      <c r="G371" s="65" t="s">
        <v>127</v>
      </c>
      <c r="H371" s="65" t="s">
        <v>44</v>
      </c>
    </row>
    <row r="372" spans="1:8" ht="15.75" x14ac:dyDescent="0.2">
      <c r="B372" s="1399" t="s">
        <v>883</v>
      </c>
      <c r="C372" s="1397"/>
      <c r="D372" s="1398"/>
      <c r="E372" s="1398"/>
      <c r="F372" s="1398"/>
      <c r="G372" s="1398"/>
      <c r="H372" s="1398"/>
    </row>
    <row r="373" spans="1:8" ht="15.75" x14ac:dyDescent="0.2">
      <c r="B373" s="1399" t="s">
        <v>177</v>
      </c>
      <c r="C373" s="82"/>
      <c r="D373" s="82"/>
      <c r="E373" s="503"/>
      <c r="F373" s="287"/>
      <c r="G373" s="301"/>
      <c r="H373" s="301"/>
    </row>
    <row r="374" spans="1:8" ht="15.75" x14ac:dyDescent="0.2">
      <c r="B374" s="1399" t="s">
        <v>884</v>
      </c>
      <c r="C374" s="85"/>
      <c r="D374" s="85"/>
      <c r="E374" s="289"/>
    </row>
    <row r="375" spans="1:8" ht="15.75" x14ac:dyDescent="0.2">
      <c r="B375" s="290"/>
      <c r="C375" s="174"/>
      <c r="D375" s="313"/>
      <c r="E375" s="174"/>
    </row>
    <row r="376" spans="1:8" ht="18.75" customHeight="1" x14ac:dyDescent="0.2">
      <c r="B376" s="239" t="s">
        <v>885</v>
      </c>
      <c r="C376" s="85"/>
      <c r="D376" s="85"/>
      <c r="E376" s="524"/>
      <c r="F376" s="287"/>
      <c r="G376" s="301"/>
      <c r="H376" s="301"/>
    </row>
    <row r="377" spans="1:8" ht="18.75" customHeight="1" x14ac:dyDescent="0.2">
      <c r="B377" s="290"/>
      <c r="C377" s="86"/>
      <c r="D377" s="86"/>
      <c r="E377" s="174"/>
      <c r="G377" s="540"/>
      <c r="H377" s="540"/>
    </row>
    <row r="378" spans="1:8" ht="25.5" customHeight="1" x14ac:dyDescent="0.2">
      <c r="A378" s="218"/>
      <c r="B378" s="1755" t="s">
        <v>886</v>
      </c>
      <c r="C378" s="1755"/>
      <c r="D378" s="1755"/>
      <c r="E378" s="1755"/>
      <c r="F378" s="1755"/>
      <c r="G378" s="1755"/>
      <c r="H378" s="1755"/>
    </row>
    <row r="380" spans="1:8" ht="34.5" customHeight="1" x14ac:dyDescent="0.2">
      <c r="B380" s="220" t="s">
        <v>245</v>
      </c>
      <c r="C380" s="220" t="s">
        <v>68</v>
      </c>
      <c r="D380" s="65" t="s">
        <v>42</v>
      </c>
      <c r="E380" s="65" t="s">
        <v>123</v>
      </c>
      <c r="F380" s="65" t="s">
        <v>43</v>
      </c>
      <c r="G380" s="65" t="s">
        <v>127</v>
      </c>
      <c r="H380" s="65" t="s">
        <v>44</v>
      </c>
    </row>
    <row r="381" spans="1:8" ht="48" hidden="1" customHeight="1" x14ac:dyDescent="0.2">
      <c r="B381" s="314" t="s">
        <v>415</v>
      </c>
      <c r="C381" s="82">
        <v>0</v>
      </c>
      <c r="D381" s="82">
        <v>0</v>
      </c>
      <c r="E381" s="503">
        <v>0</v>
      </c>
      <c r="F381" s="287"/>
      <c r="G381" s="301"/>
      <c r="H381" s="301"/>
    </row>
    <row r="382" spans="1:8" ht="15.75" x14ac:dyDescent="0.2">
      <c r="B382" s="1402" t="s">
        <v>887</v>
      </c>
      <c r="C382" s="1400"/>
      <c r="D382" s="1400"/>
      <c r="E382" s="1401"/>
      <c r="F382" s="1403"/>
      <c r="G382" s="1404"/>
      <c r="H382" s="1404"/>
    </row>
    <row r="383" spans="1:8" ht="15.75" x14ac:dyDescent="0.2">
      <c r="B383" s="1402" t="s">
        <v>144</v>
      </c>
      <c r="C383" s="1400"/>
      <c r="D383" s="1400"/>
      <c r="E383" s="1401"/>
      <c r="F383" s="1403"/>
      <c r="G383" s="1404"/>
      <c r="H383" s="1404"/>
    </row>
    <row r="384" spans="1:8" ht="47.25" x14ac:dyDescent="0.2">
      <c r="B384" s="1402" t="s">
        <v>888</v>
      </c>
      <c r="C384" s="1405">
        <f>SUM(C381:C381)</f>
        <v>0</v>
      </c>
      <c r="D384" s="1405">
        <f>SUM(D381:D381)</f>
        <v>0</v>
      </c>
      <c r="E384" s="1406">
        <f>SUM(E381:E381)</f>
        <v>0</v>
      </c>
      <c r="F384" s="1403"/>
      <c r="G384" s="1403"/>
      <c r="H384" s="1403"/>
    </row>
    <row r="385" spans="2:10" ht="15.75" x14ac:dyDescent="0.2">
      <c r="B385" s="290"/>
      <c r="C385" s="174"/>
      <c r="D385" s="313"/>
      <c r="E385" s="174"/>
    </row>
    <row r="386" spans="2:10" ht="14.25" customHeight="1" x14ac:dyDescent="0.2">
      <c r="B386" s="285"/>
      <c r="C386" s="86"/>
      <c r="D386" s="86"/>
      <c r="E386" s="87"/>
    </row>
    <row r="387" spans="2:10" ht="15.75" customHeight="1" x14ac:dyDescent="0.2">
      <c r="B387" s="1755" t="s">
        <v>889</v>
      </c>
      <c r="C387" s="1755"/>
      <c r="D387" s="1755"/>
      <c r="E387" s="1755"/>
      <c r="F387" s="1755"/>
      <c r="G387" s="1755"/>
      <c r="H387" s="1755"/>
    </row>
    <row r="388" spans="2:10" ht="15.75" customHeight="1" x14ac:dyDescent="0.2">
      <c r="B388" s="285"/>
      <c r="C388" s="86"/>
      <c r="D388" s="86"/>
      <c r="E388" s="87"/>
    </row>
    <row r="389" spans="2:10" ht="15.75" customHeight="1" x14ac:dyDescent="0.2">
      <c r="B389" s="220" t="s">
        <v>245</v>
      </c>
      <c r="C389" s="220" t="s">
        <v>68</v>
      </c>
      <c r="D389" s="65" t="s">
        <v>42</v>
      </c>
      <c r="E389" s="1398" t="s">
        <v>123</v>
      </c>
      <c r="F389" s="64"/>
      <c r="G389" s="64"/>
      <c r="H389" s="64"/>
      <c r="I389" s="61"/>
      <c r="J389" s="61"/>
    </row>
    <row r="390" spans="2:10" ht="15.75" hidden="1" customHeight="1" x14ac:dyDescent="0.2">
      <c r="B390" s="1156" t="s">
        <v>720</v>
      </c>
      <c r="C390" s="82"/>
      <c r="D390" s="82"/>
      <c r="E390" s="1408"/>
      <c r="F390" s="64"/>
      <c r="G390" s="64"/>
      <c r="H390" s="64"/>
      <c r="I390" s="61"/>
      <c r="J390" s="61"/>
    </row>
    <row r="391" spans="2:10" ht="15.75" hidden="1" customHeight="1" x14ac:dyDescent="0.2">
      <c r="B391" s="1156" t="s">
        <v>728</v>
      </c>
      <c r="C391" s="82"/>
      <c r="D391" s="82"/>
      <c r="E391" s="1408"/>
      <c r="F391" s="64"/>
      <c r="G391" s="64"/>
      <c r="H391" s="64"/>
      <c r="I391" s="61"/>
      <c r="J391" s="61"/>
    </row>
    <row r="392" spans="2:10" ht="15.75" hidden="1" customHeight="1" x14ac:dyDescent="0.2">
      <c r="B392" s="1156" t="s">
        <v>692</v>
      </c>
      <c r="C392" s="82"/>
      <c r="D392" s="82"/>
      <c r="E392" s="1408"/>
      <c r="F392" s="64"/>
      <c r="G392" s="64"/>
      <c r="H392" s="64"/>
      <c r="I392" s="61"/>
      <c r="J392" s="61"/>
    </row>
    <row r="393" spans="2:10" ht="15.75" x14ac:dyDescent="0.2">
      <c r="B393" s="993" t="s">
        <v>144</v>
      </c>
      <c r="C393" s="994">
        <v>0</v>
      </c>
      <c r="D393" s="994">
        <v>0</v>
      </c>
      <c r="E393" s="1408">
        <v>0</v>
      </c>
      <c r="F393" s="64"/>
      <c r="G393" s="64"/>
      <c r="H393" s="64"/>
      <c r="I393" s="61"/>
      <c r="J393" s="61"/>
    </row>
    <row r="394" spans="2:10" ht="15.75" x14ac:dyDescent="0.2">
      <c r="B394" s="1410" t="s">
        <v>503</v>
      </c>
      <c r="C394" s="1400">
        <v>0</v>
      </c>
      <c r="D394" s="1400">
        <v>0</v>
      </c>
      <c r="E394" s="1408">
        <v>0</v>
      </c>
      <c r="F394" s="64"/>
      <c r="G394" s="64"/>
      <c r="H394" s="64"/>
      <c r="I394" s="61"/>
      <c r="J394" s="61"/>
    </row>
    <row r="395" spans="2:10" ht="15.75" x14ac:dyDescent="0.2">
      <c r="B395" s="284"/>
      <c r="C395" s="78"/>
      <c r="D395" s="78"/>
      <c r="E395" s="91"/>
      <c r="F395" s="64"/>
      <c r="G395" s="64"/>
      <c r="H395" s="64"/>
      <c r="I395" s="61"/>
      <c r="J395" s="61"/>
    </row>
    <row r="396" spans="2:10" ht="31.5" x14ac:dyDescent="0.2">
      <c r="B396" s="1399" t="s">
        <v>890</v>
      </c>
      <c r="C396" s="1400">
        <v>0</v>
      </c>
      <c r="D396" s="1400">
        <v>0</v>
      </c>
      <c r="E396" s="1408">
        <v>0</v>
      </c>
      <c r="F396" s="64"/>
      <c r="G396" s="64"/>
      <c r="H396" s="64"/>
      <c r="I396" s="61"/>
      <c r="J396" s="61"/>
    </row>
    <row r="397" spans="2:10" ht="15.75" x14ac:dyDescent="0.2">
      <c r="B397" s="1411"/>
      <c r="C397" s="1412"/>
      <c r="D397" s="1412"/>
      <c r="E397" s="1413"/>
      <c r="F397" s="64"/>
      <c r="G397" s="64"/>
      <c r="H397" s="64"/>
      <c r="I397" s="61"/>
      <c r="J397" s="61"/>
    </row>
    <row r="398" spans="2:10" ht="47.25" x14ac:dyDescent="0.2">
      <c r="B398" s="1410" t="s">
        <v>891</v>
      </c>
      <c r="C398" s="1400">
        <v>0</v>
      </c>
      <c r="D398" s="1400">
        <v>0</v>
      </c>
      <c r="E398" s="1408">
        <v>0</v>
      </c>
      <c r="F398" s="64"/>
      <c r="G398" s="64"/>
      <c r="H398" s="64"/>
      <c r="I398" s="61"/>
      <c r="J398" s="61"/>
    </row>
    <row r="399" spans="2:10" ht="15.75" x14ac:dyDescent="0.2">
      <c r="B399" s="1407" t="s">
        <v>144</v>
      </c>
      <c r="C399" s="82">
        <v>0</v>
      </c>
      <c r="D399" s="82">
        <v>0</v>
      </c>
      <c r="E399" s="1408">
        <v>0</v>
      </c>
      <c r="F399" s="64"/>
      <c r="G399" s="64"/>
      <c r="H399" s="64"/>
      <c r="I399" s="61"/>
      <c r="J399" s="61"/>
    </row>
    <row r="400" spans="2:10" ht="15.75" x14ac:dyDescent="0.2">
      <c r="B400" s="1399" t="s">
        <v>503</v>
      </c>
      <c r="C400" s="1400">
        <v>0</v>
      </c>
      <c r="D400" s="1400">
        <v>0</v>
      </c>
      <c r="E400" s="1408">
        <v>0</v>
      </c>
      <c r="F400" s="64"/>
      <c r="G400" s="64"/>
      <c r="H400" s="64"/>
      <c r="I400" s="61"/>
      <c r="J400" s="61"/>
    </row>
    <row r="401" spans="2:10" ht="47.25" x14ac:dyDescent="0.2">
      <c r="B401" s="1399" t="s">
        <v>892</v>
      </c>
      <c r="C401" s="1400">
        <v>0</v>
      </c>
      <c r="D401" s="1400">
        <v>0</v>
      </c>
      <c r="E401" s="1408">
        <v>0</v>
      </c>
      <c r="F401" s="64"/>
      <c r="G401" s="64"/>
      <c r="H401" s="64"/>
      <c r="I401" s="61"/>
      <c r="J401" s="61"/>
    </row>
    <row r="402" spans="2:10" ht="15.75" x14ac:dyDescent="0.2">
      <c r="B402" s="283"/>
      <c r="C402" s="78"/>
      <c r="D402" s="78"/>
      <c r="E402" s="91"/>
      <c r="F402" s="64"/>
      <c r="G402" s="64"/>
      <c r="H402" s="64"/>
      <c r="I402" s="61"/>
      <c r="J402" s="61"/>
    </row>
    <row r="403" spans="2:10" ht="15.75" x14ac:dyDescent="0.2">
      <c r="B403" s="608"/>
      <c r="C403" s="78"/>
      <c r="D403" s="78"/>
      <c r="E403" s="95"/>
      <c r="G403" s="540"/>
      <c r="H403" s="540"/>
      <c r="I403" s="61"/>
      <c r="J403" s="61"/>
    </row>
    <row r="404" spans="2:10" ht="30.75" customHeight="1" x14ac:dyDescent="0.2">
      <c r="B404" s="1402" t="s">
        <v>888</v>
      </c>
      <c r="C404" s="1405">
        <f>SUM(C390:C403)</f>
        <v>0</v>
      </c>
      <c r="D404" s="1405">
        <f>SUM(D390:D403)</f>
        <v>0</v>
      </c>
      <c r="E404" s="1409">
        <f>E390+E391+E392+E393+E394+E395+E396+E399</f>
        <v>0</v>
      </c>
      <c r="I404" s="61"/>
      <c r="J404" s="61"/>
    </row>
    <row r="405" spans="2:10" ht="15.75" customHeight="1" x14ac:dyDescent="0.2">
      <c r="B405" s="285"/>
      <c r="C405" s="86"/>
      <c r="D405" s="86"/>
      <c r="E405" s="87"/>
    </row>
    <row r="406" spans="2:10" ht="15.75" customHeight="1" x14ac:dyDescent="0.2">
      <c r="B406" s="285"/>
      <c r="C406" s="86"/>
      <c r="D406" s="86"/>
      <c r="E406" s="87"/>
    </row>
    <row r="407" spans="2:10" ht="15.75" customHeight="1" x14ac:dyDescent="0.2">
      <c r="B407" s="220" t="s">
        <v>893</v>
      </c>
      <c r="C407" s="220" t="s">
        <v>68</v>
      </c>
      <c r="D407" s="65" t="s">
        <v>42</v>
      </c>
      <c r="E407" s="65" t="s">
        <v>123</v>
      </c>
    </row>
    <row r="408" spans="2:10" ht="15.75" hidden="1" customHeight="1" x14ac:dyDescent="0.2">
      <c r="B408" s="1156"/>
      <c r="C408" s="82"/>
      <c r="D408" s="1153"/>
      <c r="E408" s="83"/>
    </row>
    <row r="409" spans="2:10" ht="15.75" hidden="1" customHeight="1" x14ac:dyDescent="0.2">
      <c r="B409" s="1156"/>
      <c r="C409" s="82"/>
      <c r="D409" s="1153"/>
      <c r="E409" s="83"/>
    </row>
    <row r="410" spans="2:10" ht="15.75" hidden="1" customHeight="1" x14ac:dyDescent="0.2">
      <c r="B410" s="1156"/>
      <c r="C410" s="82"/>
      <c r="D410" s="1153"/>
      <c r="E410" s="83"/>
    </row>
    <row r="411" spans="2:10" ht="15.75" hidden="1" customHeight="1" x14ac:dyDescent="0.2">
      <c r="B411" s="1155"/>
      <c r="C411" s="82"/>
      <c r="D411" s="1153"/>
      <c r="E411" s="83"/>
    </row>
    <row r="412" spans="2:10" ht="15.75" hidden="1" customHeight="1" x14ac:dyDescent="0.2">
      <c r="B412" s="1277"/>
      <c r="C412" s="82"/>
      <c r="D412" s="1153"/>
      <c r="E412" s="83"/>
    </row>
    <row r="413" spans="2:10" ht="15.75" hidden="1" customHeight="1" x14ac:dyDescent="0.2">
      <c r="B413" s="1155"/>
      <c r="C413" s="82"/>
      <c r="D413" s="1153"/>
      <c r="E413" s="83"/>
    </row>
    <row r="414" spans="2:10" ht="15.75" hidden="1" customHeight="1" x14ac:dyDescent="0.2">
      <c r="B414" s="314"/>
      <c r="C414" s="82"/>
      <c r="D414" s="82"/>
      <c r="E414" s="1157"/>
    </row>
    <row r="415" spans="2:10" ht="15.75" customHeight="1" x14ac:dyDescent="0.2">
      <c r="B415" s="1158"/>
      <c r="C415" s="1152"/>
      <c r="D415" s="1152"/>
      <c r="E415" s="1157"/>
    </row>
    <row r="416" spans="2:10" ht="15.75" customHeight="1" x14ac:dyDescent="0.2">
      <c r="B416" s="239" t="s">
        <v>894</v>
      </c>
      <c r="C416" s="85">
        <f>C414</f>
        <v>0</v>
      </c>
      <c r="D416" s="85">
        <f>D414</f>
        <v>0</v>
      </c>
      <c r="E416" s="289">
        <f>E408+E409+E410+E411+E412+E413+E414</f>
        <v>0</v>
      </c>
    </row>
    <row r="417" spans="2:8" ht="15.75" customHeight="1" x14ac:dyDescent="0.2">
      <c r="B417" s="285"/>
      <c r="C417" s="86"/>
      <c r="D417" s="86"/>
      <c r="E417" s="87"/>
    </row>
    <row r="418" spans="2:8" ht="15.75" customHeight="1" x14ac:dyDescent="0.2">
      <c r="B418" s="997" t="s">
        <v>895</v>
      </c>
      <c r="C418" s="998">
        <f>C416+C404</f>
        <v>0</v>
      </c>
      <c r="D418" s="998">
        <f>D416+D404</f>
        <v>0</v>
      </c>
      <c r="E418" s="999">
        <f>E416+E404</f>
        <v>0</v>
      </c>
    </row>
    <row r="419" spans="2:8" ht="15.75" customHeight="1" x14ac:dyDescent="0.2">
      <c r="B419" s="285"/>
      <c r="C419" s="86"/>
      <c r="D419" s="86"/>
      <c r="E419" s="87"/>
    </row>
    <row r="420" spans="2:8" ht="15.75" customHeight="1" x14ac:dyDescent="0.2">
      <c r="B420" s="1755" t="s">
        <v>896</v>
      </c>
      <c r="C420" s="1755"/>
      <c r="D420" s="1755"/>
      <c r="E420" s="1755"/>
      <c r="F420" s="1755"/>
      <c r="G420" s="1755"/>
      <c r="H420" s="1755"/>
    </row>
    <row r="421" spans="2:8" ht="15.75" customHeight="1" x14ac:dyDescent="0.2">
      <c r="B421" s="285"/>
      <c r="C421" s="86"/>
      <c r="D421" s="86"/>
      <c r="E421" s="87"/>
    </row>
    <row r="422" spans="2:8" ht="15.75" customHeight="1" x14ac:dyDescent="0.2">
      <c r="B422" s="220" t="s">
        <v>245</v>
      </c>
      <c r="C422" s="220" t="s">
        <v>68</v>
      </c>
      <c r="D422" s="65" t="s">
        <v>42</v>
      </c>
      <c r="E422" s="65" t="s">
        <v>123</v>
      </c>
    </row>
    <row r="423" spans="2:8" ht="15.75" customHeight="1" x14ac:dyDescent="0.2">
      <c r="B423" s="997" t="s">
        <v>144</v>
      </c>
      <c r="C423" s="82">
        <v>0</v>
      </c>
      <c r="D423" s="82">
        <v>0</v>
      </c>
      <c r="E423" s="503">
        <v>0</v>
      </c>
    </row>
    <row r="424" spans="2:8" ht="15.75" customHeight="1" x14ac:dyDescent="0.2">
      <c r="B424" s="997" t="s">
        <v>503</v>
      </c>
      <c r="C424" s="998"/>
      <c r="D424" s="998"/>
      <c r="E424" s="1001"/>
    </row>
    <row r="425" spans="2:8" ht="15.75" customHeight="1" x14ac:dyDescent="0.2">
      <c r="B425" s="997" t="s">
        <v>897</v>
      </c>
      <c r="C425" s="998">
        <v>0</v>
      </c>
      <c r="D425" s="998">
        <v>0</v>
      </c>
      <c r="E425" s="999">
        <v>0</v>
      </c>
    </row>
    <row r="426" spans="2:8" ht="15.75" customHeight="1" x14ac:dyDescent="0.2">
      <c r="B426" s="285"/>
      <c r="C426" s="86"/>
      <c r="D426" s="86"/>
      <c r="E426" s="87"/>
    </row>
    <row r="427" spans="2:8" ht="15.75" customHeight="1" x14ac:dyDescent="0.2">
      <c r="B427" s="285"/>
      <c r="C427" s="86"/>
      <c r="D427" s="86"/>
      <c r="E427" s="87"/>
    </row>
    <row r="428" spans="2:8" ht="32.450000000000003" customHeight="1" x14ac:dyDescent="0.2">
      <c r="B428" s="220" t="s">
        <v>898</v>
      </c>
      <c r="C428" s="220" t="s">
        <v>68</v>
      </c>
      <c r="D428" s="65" t="s">
        <v>42</v>
      </c>
      <c r="E428" s="65" t="s">
        <v>123</v>
      </c>
    </row>
    <row r="429" spans="2:8" ht="15.75" customHeight="1" x14ac:dyDescent="0.2">
      <c r="B429" s="314" t="s">
        <v>144</v>
      </c>
      <c r="C429" s="82">
        <v>0</v>
      </c>
      <c r="D429" s="82">
        <v>0</v>
      </c>
      <c r="E429" s="503">
        <v>0</v>
      </c>
    </row>
    <row r="430" spans="2:8" ht="15.75" customHeight="1" x14ac:dyDescent="0.2">
      <c r="B430" s="1000" t="s">
        <v>900</v>
      </c>
      <c r="C430" s="998"/>
      <c r="D430" s="998"/>
      <c r="E430" s="1001"/>
    </row>
    <row r="431" spans="2:8" ht="15.75" customHeight="1" x14ac:dyDescent="0.2"/>
    <row r="432" spans="2:8" ht="15.75" customHeight="1" x14ac:dyDescent="0.2"/>
    <row r="433" spans="1:16372" ht="45.6" customHeight="1" x14ac:dyDescent="0.2">
      <c r="B433" s="997" t="s">
        <v>899</v>
      </c>
      <c r="C433" s="998">
        <v>0</v>
      </c>
      <c r="D433" s="998">
        <v>0</v>
      </c>
      <c r="E433" s="999">
        <f>E430</f>
        <v>0</v>
      </c>
    </row>
    <row r="434" spans="1:16372" ht="19.5" customHeight="1" x14ac:dyDescent="0.2">
      <c r="F434" s="60"/>
      <c r="G434" s="97"/>
    </row>
    <row r="435" spans="1:16372" ht="19.5" customHeight="1" x14ac:dyDescent="0.2">
      <c r="A435" s="1441"/>
      <c r="B435" s="1755" t="s">
        <v>1011</v>
      </c>
      <c r="C435" s="1755"/>
      <c r="D435" s="1755"/>
      <c r="E435" s="1755"/>
      <c r="F435" s="1755"/>
      <c r="G435" s="1755"/>
      <c r="H435" s="1755"/>
      <c r="I435" s="1442"/>
      <c r="J435" s="1442"/>
      <c r="K435" s="1441"/>
      <c r="L435" s="1441"/>
      <c r="M435" s="1441"/>
      <c r="N435" s="1441"/>
      <c r="O435" s="1441"/>
      <c r="P435" s="1441"/>
      <c r="Q435" s="1441"/>
      <c r="R435" s="1441"/>
      <c r="S435" s="1441"/>
      <c r="T435" s="1441"/>
      <c r="U435" s="1441"/>
      <c r="V435" s="1441"/>
      <c r="W435" s="1441"/>
      <c r="X435" s="1441"/>
      <c r="Y435" s="1441"/>
      <c r="Z435" s="1441"/>
      <c r="AA435" s="1441"/>
      <c r="AB435" s="1441"/>
      <c r="AC435" s="1441"/>
      <c r="AD435" s="1441"/>
      <c r="AE435" s="1441"/>
      <c r="AF435" s="1441"/>
      <c r="AG435" s="1441"/>
      <c r="AH435" s="1441"/>
      <c r="AI435" s="1441"/>
      <c r="AJ435" s="1441"/>
      <c r="AK435" s="1441"/>
      <c r="AL435" s="1441"/>
      <c r="AM435" s="1441"/>
      <c r="AN435" s="1441"/>
      <c r="AO435" s="1441"/>
      <c r="AP435" s="1441"/>
      <c r="AQ435" s="1441"/>
      <c r="AR435" s="1441"/>
      <c r="AS435" s="1441"/>
      <c r="AT435" s="1441"/>
      <c r="AU435" s="1441"/>
      <c r="AV435" s="1441"/>
      <c r="AW435" s="1441"/>
      <c r="AX435" s="1441"/>
      <c r="AY435" s="1441"/>
      <c r="AZ435" s="1441"/>
      <c r="BA435" s="1441"/>
      <c r="BB435" s="1441"/>
      <c r="BC435" s="1441"/>
      <c r="BD435" s="1441"/>
      <c r="BE435" s="1441"/>
      <c r="BF435" s="1441"/>
      <c r="BG435" s="1441"/>
      <c r="BH435" s="1441"/>
      <c r="BI435" s="1441"/>
      <c r="BJ435" s="1441"/>
      <c r="BK435" s="1441"/>
      <c r="BL435" s="1441"/>
      <c r="BM435" s="1441"/>
      <c r="BN435" s="1441"/>
      <c r="BO435" s="1441"/>
      <c r="BP435" s="1441"/>
      <c r="BQ435" s="1441"/>
      <c r="BR435" s="1441"/>
      <c r="BS435" s="1441"/>
      <c r="BT435" s="1441"/>
      <c r="BU435" s="1441"/>
      <c r="BV435" s="1441"/>
      <c r="BW435" s="1441"/>
      <c r="BX435" s="1441"/>
      <c r="BY435" s="1441"/>
      <c r="BZ435" s="1441"/>
      <c r="CA435" s="1441"/>
      <c r="CB435" s="1441"/>
      <c r="CC435" s="1441"/>
      <c r="CD435" s="1441"/>
      <c r="CE435" s="1441"/>
      <c r="CF435" s="1441"/>
      <c r="CG435" s="1441"/>
      <c r="CH435" s="1441"/>
      <c r="CI435" s="1441"/>
      <c r="CJ435" s="1441"/>
      <c r="CK435" s="1441"/>
      <c r="CL435" s="1441"/>
      <c r="CM435" s="1441"/>
      <c r="CN435" s="1441"/>
      <c r="CO435" s="1441"/>
      <c r="CP435" s="1441"/>
      <c r="CQ435" s="1441"/>
      <c r="CR435" s="1441"/>
      <c r="CS435" s="1441"/>
      <c r="CT435" s="1441"/>
      <c r="CU435" s="1441"/>
      <c r="CV435" s="1441"/>
      <c r="CW435" s="1441"/>
      <c r="CX435" s="1441"/>
      <c r="CY435" s="1441"/>
      <c r="CZ435" s="1441"/>
      <c r="DA435" s="1441"/>
      <c r="DB435" s="1441"/>
      <c r="DC435" s="1441"/>
      <c r="DD435" s="1441"/>
      <c r="DE435" s="1441"/>
      <c r="DF435" s="1441"/>
      <c r="DG435" s="1441"/>
      <c r="DH435" s="1441"/>
      <c r="DI435" s="1441"/>
      <c r="DJ435" s="1441"/>
      <c r="DK435" s="1441"/>
      <c r="DL435" s="1441"/>
      <c r="DM435" s="1441"/>
      <c r="DN435" s="1441"/>
      <c r="DO435" s="1441"/>
      <c r="DP435" s="1441"/>
      <c r="DQ435" s="1441"/>
      <c r="DR435" s="1441"/>
      <c r="DS435" s="1441"/>
      <c r="DT435" s="1441"/>
      <c r="DU435" s="1441"/>
      <c r="DV435" s="1441"/>
      <c r="DW435" s="1441"/>
      <c r="DX435" s="1441"/>
      <c r="DY435" s="1441"/>
      <c r="DZ435" s="1441"/>
      <c r="EA435" s="1441"/>
      <c r="EB435" s="1441"/>
      <c r="EC435" s="1441"/>
      <c r="ED435" s="1441"/>
      <c r="EE435" s="1441"/>
      <c r="EF435" s="1441"/>
      <c r="EG435" s="1441"/>
      <c r="EH435" s="1441"/>
      <c r="EI435" s="1441"/>
      <c r="EJ435" s="1441"/>
      <c r="EK435" s="1441"/>
      <c r="EL435" s="1441"/>
      <c r="EM435" s="1441"/>
      <c r="EN435" s="1441"/>
      <c r="EO435" s="1441"/>
      <c r="EP435" s="1441"/>
      <c r="EQ435" s="1441"/>
      <c r="ER435" s="1441"/>
      <c r="ES435" s="1441"/>
      <c r="ET435" s="1441"/>
      <c r="EU435" s="1441"/>
      <c r="EV435" s="1441"/>
      <c r="EW435" s="1441"/>
      <c r="EX435" s="1441"/>
      <c r="EY435" s="1441"/>
      <c r="EZ435" s="1441"/>
      <c r="FA435" s="1441"/>
      <c r="FB435" s="1441"/>
      <c r="FC435" s="1441"/>
      <c r="FD435" s="1441"/>
      <c r="FE435" s="1441"/>
      <c r="FF435" s="1441"/>
      <c r="FG435" s="1441"/>
      <c r="FH435" s="1441"/>
      <c r="FI435" s="1441"/>
      <c r="FJ435" s="1441"/>
      <c r="FK435" s="1441"/>
      <c r="FL435" s="1441"/>
      <c r="FM435" s="1441"/>
      <c r="FN435" s="1441"/>
      <c r="FO435" s="1441"/>
      <c r="FP435" s="1441"/>
      <c r="FQ435" s="1441"/>
      <c r="FR435" s="1441"/>
      <c r="FS435" s="1441"/>
      <c r="FT435" s="1441"/>
      <c r="FU435" s="1441"/>
      <c r="FV435" s="1441"/>
      <c r="FW435" s="1441"/>
      <c r="FX435" s="1441"/>
      <c r="FY435" s="1441"/>
      <c r="FZ435" s="1441"/>
      <c r="GA435" s="1441"/>
      <c r="GB435" s="1441"/>
      <c r="GC435" s="1441"/>
      <c r="GD435" s="1441"/>
      <c r="GE435" s="1441"/>
      <c r="GF435" s="1441"/>
      <c r="GG435" s="1441"/>
      <c r="GH435" s="1441"/>
      <c r="GI435" s="1441"/>
      <c r="GJ435" s="1441"/>
      <c r="GK435" s="1441"/>
      <c r="GL435" s="1441"/>
      <c r="GM435" s="1441"/>
      <c r="GN435" s="1441"/>
      <c r="GO435" s="1441"/>
      <c r="GP435" s="1441"/>
      <c r="GQ435" s="1441"/>
      <c r="GR435" s="1441"/>
      <c r="GS435" s="1441"/>
      <c r="GT435" s="1441"/>
      <c r="GU435" s="1441"/>
      <c r="GV435" s="1441"/>
      <c r="GW435" s="1441"/>
      <c r="GX435" s="1441"/>
      <c r="GY435" s="1441"/>
      <c r="GZ435" s="1441"/>
      <c r="HA435" s="1441"/>
      <c r="HB435" s="1441"/>
      <c r="HC435" s="1441"/>
      <c r="HD435" s="1441"/>
      <c r="HE435" s="1441"/>
      <c r="HF435" s="1441"/>
      <c r="HG435" s="1441"/>
      <c r="HH435" s="1441"/>
      <c r="HI435" s="1441"/>
      <c r="HJ435" s="1441"/>
      <c r="HK435" s="1441"/>
      <c r="HL435" s="1441"/>
      <c r="HM435" s="1441"/>
      <c r="HN435" s="1441"/>
      <c r="HO435" s="1441"/>
      <c r="HP435" s="1441"/>
      <c r="HQ435" s="1441"/>
      <c r="HR435" s="1441"/>
      <c r="HS435" s="1441"/>
      <c r="HT435" s="1441"/>
      <c r="HU435" s="1441"/>
      <c r="HV435" s="1441"/>
      <c r="HW435" s="1441"/>
      <c r="HX435" s="1441"/>
      <c r="HY435" s="1441"/>
      <c r="HZ435" s="1441"/>
      <c r="IA435" s="1441"/>
      <c r="IB435" s="1441"/>
      <c r="IC435" s="1441"/>
      <c r="ID435" s="1441"/>
      <c r="IE435" s="1441"/>
      <c r="IF435" s="1441"/>
      <c r="IG435" s="1441"/>
      <c r="IH435" s="1441"/>
      <c r="II435" s="1441"/>
      <c r="IJ435" s="1441"/>
      <c r="IK435" s="1441"/>
      <c r="IL435" s="1441"/>
      <c r="IM435" s="1441"/>
      <c r="IN435" s="1441"/>
      <c r="IO435" s="1441"/>
      <c r="IP435" s="1441"/>
      <c r="IQ435" s="1441"/>
      <c r="IR435" s="1441"/>
      <c r="IS435" s="1441"/>
      <c r="IT435" s="1441"/>
      <c r="IU435" s="1441"/>
      <c r="IV435" s="1441"/>
      <c r="IW435" s="1441"/>
      <c r="IX435" s="1441"/>
      <c r="IY435" s="1441"/>
      <c r="IZ435" s="1441"/>
      <c r="JA435" s="1441"/>
      <c r="JB435" s="1441"/>
      <c r="JC435" s="1441"/>
      <c r="JD435" s="1441"/>
      <c r="JE435" s="1441"/>
      <c r="JF435" s="1441"/>
      <c r="JG435" s="1441"/>
      <c r="JH435" s="1441"/>
      <c r="JI435" s="1441"/>
      <c r="JJ435" s="1441"/>
      <c r="JK435" s="1441"/>
      <c r="JL435" s="1441"/>
      <c r="JM435" s="1441"/>
      <c r="JN435" s="1441"/>
      <c r="JO435" s="1441"/>
      <c r="JP435" s="1441"/>
      <c r="JQ435" s="1441"/>
      <c r="JR435" s="1441"/>
      <c r="JS435" s="1441"/>
      <c r="JT435" s="1441"/>
      <c r="JU435" s="1441"/>
      <c r="JV435" s="1441"/>
      <c r="JW435" s="1441"/>
      <c r="JX435" s="1441"/>
      <c r="JY435" s="1441"/>
      <c r="JZ435" s="1441"/>
      <c r="KA435" s="1441"/>
      <c r="KB435" s="1441"/>
      <c r="KC435" s="1441"/>
      <c r="KD435" s="1441"/>
      <c r="KE435" s="1441"/>
      <c r="KF435" s="1441"/>
      <c r="KG435" s="1441"/>
      <c r="KH435" s="1441"/>
      <c r="KI435" s="1441"/>
      <c r="KJ435" s="1441"/>
      <c r="KK435" s="1441"/>
      <c r="KL435" s="1441"/>
      <c r="KM435" s="1441"/>
      <c r="KN435" s="1441"/>
      <c r="KO435" s="1441"/>
      <c r="KP435" s="1441"/>
      <c r="KQ435" s="1441"/>
      <c r="KR435" s="1441"/>
      <c r="KS435" s="1441"/>
      <c r="KT435" s="1441"/>
      <c r="KU435" s="1441"/>
      <c r="KV435" s="1441"/>
      <c r="KW435" s="1441"/>
      <c r="KX435" s="1441"/>
      <c r="KY435" s="1441"/>
      <c r="KZ435" s="1441"/>
      <c r="LA435" s="1441"/>
      <c r="LB435" s="1441"/>
      <c r="LC435" s="1441"/>
      <c r="LD435" s="1441"/>
      <c r="LE435" s="1441"/>
      <c r="LF435" s="1441"/>
      <c r="LG435" s="1441"/>
      <c r="LH435" s="1441"/>
      <c r="LI435" s="1441"/>
      <c r="LJ435" s="1441"/>
      <c r="LK435" s="1441"/>
      <c r="LL435" s="1441"/>
      <c r="LM435" s="1441"/>
      <c r="LN435" s="1441"/>
      <c r="LO435" s="1441"/>
      <c r="LP435" s="1441"/>
      <c r="LQ435" s="1441"/>
      <c r="LR435" s="1441"/>
      <c r="LS435" s="1441"/>
      <c r="LT435" s="1441"/>
      <c r="LU435" s="1441"/>
      <c r="LV435" s="1441"/>
      <c r="LW435" s="1441"/>
      <c r="LX435" s="1441"/>
      <c r="LY435" s="1441"/>
      <c r="LZ435" s="1441"/>
      <c r="MA435" s="1441"/>
      <c r="MB435" s="1441"/>
      <c r="MC435" s="1441"/>
      <c r="MD435" s="1441"/>
      <c r="ME435" s="1441"/>
      <c r="MF435" s="1441"/>
      <c r="MG435" s="1441"/>
      <c r="MH435" s="1441"/>
      <c r="MI435" s="1441"/>
      <c r="MJ435" s="1441"/>
      <c r="MK435" s="1441"/>
      <c r="ML435" s="1441"/>
      <c r="MM435" s="1441"/>
      <c r="MN435" s="1441"/>
      <c r="MO435" s="1441"/>
      <c r="MP435" s="1441"/>
      <c r="MQ435" s="1441"/>
      <c r="MR435" s="1441"/>
      <c r="MS435" s="1441"/>
      <c r="MT435" s="1441"/>
      <c r="MU435" s="1441"/>
      <c r="MV435" s="1441"/>
      <c r="MW435" s="1441"/>
      <c r="MX435" s="1441"/>
      <c r="MY435" s="1441"/>
      <c r="MZ435" s="1441"/>
      <c r="NA435" s="1441"/>
      <c r="NB435" s="1441"/>
      <c r="NC435" s="1441"/>
      <c r="ND435" s="1441"/>
      <c r="NE435" s="1441"/>
      <c r="NF435" s="1441"/>
      <c r="NG435" s="1441"/>
      <c r="NH435" s="1441"/>
      <c r="NI435" s="1441"/>
      <c r="NJ435" s="1441"/>
      <c r="NK435" s="1441"/>
      <c r="NL435" s="1441"/>
      <c r="NM435" s="1441"/>
      <c r="NN435" s="1441"/>
      <c r="NO435" s="1441"/>
      <c r="NP435" s="1441"/>
      <c r="NQ435" s="1441"/>
      <c r="NR435" s="1441"/>
      <c r="NS435" s="1441"/>
      <c r="NT435" s="1441"/>
      <c r="NU435" s="1441"/>
      <c r="NV435" s="1441"/>
      <c r="NW435" s="1441"/>
      <c r="NX435" s="1441"/>
      <c r="NY435" s="1441"/>
      <c r="NZ435" s="1441"/>
      <c r="OA435" s="1441"/>
      <c r="OB435" s="1441"/>
      <c r="OC435" s="1441"/>
      <c r="OD435" s="1441"/>
      <c r="OE435" s="1441"/>
      <c r="OF435" s="1441"/>
      <c r="OG435" s="1441"/>
      <c r="OH435" s="1441"/>
      <c r="OI435" s="1441"/>
      <c r="OJ435" s="1441"/>
      <c r="OK435" s="1441"/>
      <c r="OL435" s="1441"/>
      <c r="OM435" s="1441"/>
      <c r="ON435" s="1441"/>
      <c r="OO435" s="1441"/>
      <c r="OP435" s="1441"/>
      <c r="OQ435" s="1441"/>
      <c r="OR435" s="1441"/>
      <c r="OS435" s="1441"/>
      <c r="OT435" s="1441"/>
      <c r="OU435" s="1441"/>
      <c r="OV435" s="1441"/>
      <c r="OW435" s="1441"/>
      <c r="OX435" s="1441"/>
      <c r="OY435" s="1441"/>
      <c r="OZ435" s="1441"/>
      <c r="PA435" s="1441"/>
      <c r="PB435" s="1441"/>
      <c r="PC435" s="1441"/>
      <c r="PD435" s="1441"/>
      <c r="PE435" s="1441"/>
      <c r="PF435" s="1441"/>
      <c r="PG435" s="1441"/>
      <c r="PH435" s="1441"/>
      <c r="PI435" s="1441"/>
      <c r="PJ435" s="1441"/>
      <c r="PK435" s="1441"/>
      <c r="PL435" s="1441"/>
      <c r="PM435" s="1441"/>
      <c r="PN435" s="1441"/>
      <c r="PO435" s="1441"/>
      <c r="PP435" s="1441"/>
      <c r="PQ435" s="1441"/>
      <c r="PR435" s="1441"/>
      <c r="PS435" s="1441"/>
      <c r="PT435" s="1441"/>
      <c r="PU435" s="1441"/>
      <c r="PV435" s="1441"/>
      <c r="PW435" s="1441"/>
      <c r="PX435" s="1441"/>
      <c r="PY435" s="1441"/>
      <c r="PZ435" s="1441"/>
      <c r="QA435" s="1441"/>
      <c r="QB435" s="1441"/>
      <c r="QC435" s="1441"/>
      <c r="QD435" s="1441"/>
      <c r="QE435" s="1441"/>
      <c r="QF435" s="1441"/>
      <c r="QG435" s="1441"/>
      <c r="QH435" s="1441"/>
      <c r="QI435" s="1441"/>
      <c r="QJ435" s="1441"/>
      <c r="QK435" s="1441"/>
      <c r="QL435" s="1441"/>
      <c r="QM435" s="1441"/>
      <c r="QN435" s="1441"/>
      <c r="QO435" s="1441"/>
      <c r="QP435" s="1441"/>
      <c r="QQ435" s="1441"/>
      <c r="QR435" s="1441"/>
      <c r="QS435" s="1441"/>
      <c r="QT435" s="1441"/>
      <c r="QU435" s="1441"/>
      <c r="QV435" s="1441"/>
      <c r="QW435" s="1441"/>
      <c r="QX435" s="1441"/>
      <c r="QY435" s="1441"/>
      <c r="QZ435" s="1441"/>
      <c r="RA435" s="1441"/>
      <c r="RB435" s="1441"/>
      <c r="RC435" s="1441"/>
      <c r="RD435" s="1441"/>
      <c r="RE435" s="1441"/>
      <c r="RF435" s="1441"/>
      <c r="RG435" s="1441"/>
      <c r="RH435" s="1441"/>
      <c r="RI435" s="1441"/>
      <c r="RJ435" s="1441"/>
      <c r="RK435" s="1441"/>
      <c r="RL435" s="1441"/>
      <c r="RM435" s="1441"/>
      <c r="RN435" s="1441"/>
      <c r="RO435" s="1441"/>
      <c r="RP435" s="1441"/>
      <c r="RQ435" s="1441"/>
      <c r="RR435" s="1441"/>
      <c r="RS435" s="1441"/>
      <c r="RT435" s="1441"/>
      <c r="RU435" s="1441"/>
      <c r="RV435" s="1441"/>
      <c r="RW435" s="1441"/>
      <c r="RX435" s="1441"/>
      <c r="RY435" s="1441"/>
      <c r="RZ435" s="1441"/>
      <c r="SA435" s="1441"/>
      <c r="SB435" s="1441"/>
      <c r="SC435" s="1441"/>
      <c r="SD435" s="1441"/>
      <c r="SE435" s="1441"/>
      <c r="SF435" s="1441"/>
      <c r="SG435" s="1441"/>
      <c r="SH435" s="1441"/>
      <c r="SI435" s="1441"/>
      <c r="SJ435" s="1441"/>
      <c r="SK435" s="1441"/>
      <c r="SL435" s="1441"/>
      <c r="SM435" s="1441"/>
      <c r="SN435" s="1441"/>
      <c r="SO435" s="1441"/>
      <c r="SP435" s="1441"/>
      <c r="SQ435" s="1441"/>
      <c r="SR435" s="1441"/>
      <c r="SS435" s="1441"/>
      <c r="ST435" s="1441"/>
      <c r="SU435" s="1441"/>
      <c r="SV435" s="1441"/>
      <c r="SW435" s="1441"/>
      <c r="SX435" s="1441"/>
      <c r="SY435" s="1441"/>
      <c r="SZ435" s="1441"/>
      <c r="TA435" s="1441"/>
      <c r="TB435" s="1441"/>
      <c r="TC435" s="1441"/>
      <c r="TD435" s="1441"/>
      <c r="TE435" s="1441"/>
      <c r="TF435" s="1441"/>
      <c r="TG435" s="1441"/>
      <c r="TH435" s="1441"/>
      <c r="TI435" s="1441"/>
      <c r="TJ435" s="1441"/>
      <c r="TK435" s="1441"/>
      <c r="TL435" s="1441"/>
      <c r="TM435" s="1441"/>
      <c r="TN435" s="1441"/>
      <c r="TO435" s="1441"/>
      <c r="TP435" s="1441"/>
      <c r="TQ435" s="1441"/>
      <c r="TR435" s="1441"/>
      <c r="TS435" s="1441"/>
      <c r="TT435" s="1441"/>
      <c r="TU435" s="1441"/>
      <c r="TV435" s="1441"/>
      <c r="TW435" s="1441"/>
      <c r="TX435" s="1441"/>
      <c r="TY435" s="1441"/>
      <c r="TZ435" s="1441"/>
      <c r="UA435" s="1441"/>
      <c r="UB435" s="1441"/>
      <c r="UC435" s="1441"/>
      <c r="UD435" s="1441"/>
      <c r="UE435" s="1441"/>
      <c r="UF435" s="1441"/>
      <c r="UG435" s="1441"/>
      <c r="UH435" s="1441"/>
      <c r="UI435" s="1441"/>
      <c r="UJ435" s="1441"/>
      <c r="UK435" s="1441"/>
      <c r="UL435" s="1441"/>
      <c r="UM435" s="1441"/>
      <c r="UN435" s="1441"/>
      <c r="UO435" s="1441"/>
      <c r="UP435" s="1441"/>
      <c r="UQ435" s="1441"/>
      <c r="UR435" s="1441"/>
      <c r="US435" s="1441"/>
      <c r="UT435" s="1441"/>
      <c r="UU435" s="1441"/>
      <c r="UV435" s="1441"/>
      <c r="UW435" s="1441"/>
      <c r="UX435" s="1441"/>
      <c r="UY435" s="1441"/>
      <c r="UZ435" s="1441"/>
      <c r="VA435" s="1441"/>
      <c r="VB435" s="1441"/>
      <c r="VC435" s="1441"/>
      <c r="VD435" s="1441"/>
      <c r="VE435" s="1441"/>
      <c r="VF435" s="1441"/>
      <c r="VG435" s="1441"/>
      <c r="VH435" s="1441"/>
      <c r="VI435" s="1441"/>
      <c r="VJ435" s="1441"/>
      <c r="VK435" s="1441"/>
      <c r="VL435" s="1441"/>
      <c r="VM435" s="1441"/>
      <c r="VN435" s="1441"/>
      <c r="VO435" s="1441"/>
      <c r="VP435" s="1441"/>
      <c r="VQ435" s="1441"/>
      <c r="VR435" s="1441"/>
      <c r="VS435" s="1441"/>
      <c r="VT435" s="1441"/>
      <c r="VU435" s="1441"/>
      <c r="VV435" s="1441"/>
      <c r="VW435" s="1441"/>
      <c r="VX435" s="1441"/>
      <c r="VY435" s="1441"/>
      <c r="VZ435" s="1441"/>
      <c r="WA435" s="1441"/>
      <c r="WB435" s="1441"/>
      <c r="WC435" s="1441"/>
      <c r="WD435" s="1441"/>
      <c r="WE435" s="1441"/>
      <c r="WF435" s="1441"/>
      <c r="WG435" s="1441"/>
      <c r="WH435" s="1441"/>
      <c r="WI435" s="1441"/>
      <c r="WJ435" s="1441"/>
      <c r="WK435" s="1441"/>
      <c r="WL435" s="1441"/>
      <c r="WM435" s="1441"/>
      <c r="WN435" s="1441"/>
      <c r="WO435" s="1441"/>
      <c r="WP435" s="1441"/>
      <c r="WQ435" s="1441"/>
      <c r="WR435" s="1441"/>
      <c r="WS435" s="1441"/>
      <c r="WT435" s="1441"/>
      <c r="WU435" s="1441"/>
      <c r="WV435" s="1441"/>
      <c r="WW435" s="1441"/>
      <c r="WX435" s="1441"/>
      <c r="WY435" s="1441"/>
      <c r="WZ435" s="1441"/>
      <c r="XA435" s="1441"/>
      <c r="XB435" s="1441"/>
      <c r="XC435" s="1441"/>
      <c r="XD435" s="1441"/>
      <c r="XE435" s="1441"/>
      <c r="XF435" s="1441"/>
      <c r="XG435" s="1441"/>
      <c r="XH435" s="1441"/>
      <c r="XI435" s="1441"/>
      <c r="XJ435" s="1441"/>
      <c r="XK435" s="1441"/>
      <c r="XL435" s="1441"/>
      <c r="XM435" s="1441"/>
      <c r="XN435" s="1441"/>
      <c r="XO435" s="1441"/>
      <c r="XP435" s="1441"/>
      <c r="XQ435" s="1441"/>
      <c r="XR435" s="1441"/>
      <c r="XS435" s="1441"/>
      <c r="XT435" s="1441"/>
      <c r="XU435" s="1441"/>
      <c r="XV435" s="1441"/>
      <c r="XW435" s="1441"/>
      <c r="XX435" s="1441"/>
      <c r="XY435" s="1441"/>
      <c r="XZ435" s="1441"/>
      <c r="YA435" s="1441"/>
      <c r="YB435" s="1441"/>
      <c r="YC435" s="1441"/>
      <c r="YD435" s="1441"/>
      <c r="YE435" s="1441"/>
      <c r="YF435" s="1441"/>
      <c r="YG435" s="1441"/>
      <c r="YH435" s="1441"/>
      <c r="YI435" s="1441"/>
      <c r="YJ435" s="1441"/>
      <c r="YK435" s="1441"/>
      <c r="YL435" s="1441"/>
      <c r="YM435" s="1441"/>
      <c r="YN435" s="1441"/>
      <c r="YO435" s="1441"/>
      <c r="YP435" s="1441"/>
      <c r="YQ435" s="1441"/>
      <c r="YR435" s="1441"/>
      <c r="YS435" s="1441"/>
      <c r="YT435" s="1441"/>
      <c r="YU435" s="1441"/>
      <c r="YV435" s="1441"/>
      <c r="YW435" s="1441"/>
      <c r="YX435" s="1441"/>
      <c r="YY435" s="1441"/>
      <c r="YZ435" s="1441"/>
      <c r="ZA435" s="1441"/>
      <c r="ZB435" s="1441"/>
      <c r="ZC435" s="1441"/>
      <c r="ZD435" s="1441"/>
      <c r="ZE435" s="1441"/>
      <c r="ZF435" s="1441"/>
      <c r="ZG435" s="1441"/>
      <c r="ZH435" s="1441"/>
      <c r="ZI435" s="1441"/>
      <c r="ZJ435" s="1441"/>
      <c r="ZK435" s="1441"/>
      <c r="ZL435" s="1441"/>
      <c r="ZM435" s="1441"/>
      <c r="ZN435" s="1441"/>
      <c r="ZO435" s="1441"/>
      <c r="ZP435" s="1441"/>
      <c r="ZQ435" s="1441"/>
      <c r="ZR435" s="1441"/>
      <c r="ZS435" s="1441"/>
      <c r="ZT435" s="1441"/>
      <c r="ZU435" s="1441"/>
      <c r="ZV435" s="1441"/>
      <c r="ZW435" s="1441"/>
      <c r="ZX435" s="1441"/>
      <c r="ZY435" s="1441"/>
      <c r="ZZ435" s="1441"/>
      <c r="AAA435" s="1441"/>
      <c r="AAB435" s="1441"/>
      <c r="AAC435" s="1441"/>
      <c r="AAD435" s="1441"/>
      <c r="AAE435" s="1441"/>
      <c r="AAF435" s="1441"/>
      <c r="AAG435" s="1441"/>
      <c r="AAH435" s="1441"/>
      <c r="AAI435" s="1441"/>
      <c r="AAJ435" s="1441"/>
      <c r="AAK435" s="1441"/>
      <c r="AAL435" s="1441"/>
      <c r="AAM435" s="1441"/>
      <c r="AAN435" s="1441"/>
      <c r="AAO435" s="1441"/>
      <c r="AAP435" s="1441"/>
      <c r="AAQ435" s="1441"/>
      <c r="AAR435" s="1441"/>
      <c r="AAS435" s="1441"/>
      <c r="AAT435" s="1441"/>
      <c r="AAU435" s="1441"/>
      <c r="AAV435" s="1441"/>
      <c r="AAW435" s="1441"/>
      <c r="AAX435" s="1441"/>
      <c r="AAY435" s="1441"/>
      <c r="AAZ435" s="1441"/>
      <c r="ABA435" s="1441"/>
      <c r="ABB435" s="1441"/>
      <c r="ABC435" s="1441"/>
      <c r="ABD435" s="1441"/>
      <c r="ABE435" s="1441"/>
      <c r="ABF435" s="1441"/>
      <c r="ABG435" s="1441"/>
      <c r="ABH435" s="1441"/>
      <c r="ABI435" s="1441"/>
      <c r="ABJ435" s="1441"/>
      <c r="ABK435" s="1441"/>
      <c r="ABL435" s="1441"/>
      <c r="ABM435" s="1441"/>
      <c r="ABN435" s="1441"/>
      <c r="ABO435" s="1441"/>
      <c r="ABP435" s="1441"/>
      <c r="ABQ435" s="1441"/>
      <c r="ABR435" s="1441"/>
      <c r="ABS435" s="1441"/>
      <c r="ABT435" s="1441"/>
      <c r="ABU435" s="1441"/>
      <c r="ABV435" s="1441"/>
      <c r="ABW435" s="1441"/>
      <c r="ABX435" s="1441"/>
      <c r="ABY435" s="1441"/>
      <c r="ABZ435" s="1441"/>
      <c r="ACA435" s="1441"/>
      <c r="ACB435" s="1441"/>
      <c r="ACC435" s="1441"/>
      <c r="ACD435" s="1441"/>
      <c r="ACE435" s="1441"/>
      <c r="ACF435" s="1441"/>
      <c r="ACG435" s="1441"/>
      <c r="ACH435" s="1441"/>
      <c r="ACI435" s="1441"/>
      <c r="ACJ435" s="1441"/>
      <c r="ACK435" s="1441"/>
      <c r="ACL435" s="1441"/>
      <c r="ACM435" s="1441"/>
      <c r="ACN435" s="1441"/>
      <c r="ACO435" s="1441"/>
      <c r="ACP435" s="1441"/>
      <c r="ACQ435" s="1441"/>
      <c r="ACR435" s="1441"/>
      <c r="ACS435" s="1441"/>
      <c r="ACT435" s="1441"/>
      <c r="ACU435" s="1441"/>
      <c r="ACV435" s="1441"/>
      <c r="ACW435" s="1441"/>
      <c r="ACX435" s="1441"/>
      <c r="ACY435" s="1441"/>
      <c r="ACZ435" s="1441"/>
      <c r="ADA435" s="1441"/>
      <c r="ADB435" s="1441"/>
      <c r="ADC435" s="1441"/>
      <c r="ADD435" s="1441"/>
      <c r="ADE435" s="1441"/>
      <c r="ADF435" s="1441"/>
      <c r="ADG435" s="1441"/>
      <c r="ADH435" s="1441"/>
      <c r="ADI435" s="1441"/>
      <c r="ADJ435" s="1441"/>
      <c r="ADK435" s="1441"/>
      <c r="ADL435" s="1441"/>
      <c r="ADM435" s="1441"/>
      <c r="ADN435" s="1441"/>
      <c r="ADO435" s="1441"/>
      <c r="ADP435" s="1441"/>
      <c r="ADQ435" s="1441"/>
      <c r="ADR435" s="1441"/>
      <c r="ADS435" s="1441"/>
      <c r="ADT435" s="1441"/>
      <c r="ADU435" s="1441"/>
      <c r="ADV435" s="1441"/>
      <c r="ADW435" s="1441"/>
      <c r="ADX435" s="1441"/>
      <c r="ADY435" s="1441"/>
      <c r="ADZ435" s="1441"/>
      <c r="AEA435" s="1441"/>
      <c r="AEB435" s="1441"/>
      <c r="AEC435" s="1441"/>
      <c r="AED435" s="1441"/>
      <c r="AEE435" s="1441"/>
      <c r="AEF435" s="1441"/>
      <c r="AEG435" s="1441"/>
      <c r="AEH435" s="1441"/>
      <c r="AEI435" s="1441"/>
      <c r="AEJ435" s="1441"/>
      <c r="AEK435" s="1441"/>
      <c r="AEL435" s="1441"/>
      <c r="AEM435" s="1441"/>
      <c r="AEN435" s="1441"/>
      <c r="AEO435" s="1441"/>
      <c r="AEP435" s="1441"/>
      <c r="AEQ435" s="1441"/>
      <c r="AER435" s="1441"/>
      <c r="AES435" s="1441"/>
      <c r="AET435" s="1441"/>
      <c r="AEU435" s="1441"/>
      <c r="AEV435" s="1441"/>
      <c r="AEW435" s="1441"/>
      <c r="AEX435" s="1441"/>
      <c r="AEY435" s="1441"/>
      <c r="AEZ435" s="1441"/>
      <c r="AFA435" s="1441"/>
      <c r="AFB435" s="1441"/>
      <c r="AFC435" s="1441"/>
      <c r="AFD435" s="1441"/>
      <c r="AFE435" s="1441"/>
      <c r="AFF435" s="1441"/>
      <c r="AFG435" s="1441"/>
      <c r="AFH435" s="1441"/>
      <c r="AFI435" s="1441"/>
      <c r="AFJ435" s="1441"/>
      <c r="AFK435" s="1441"/>
      <c r="AFL435" s="1441"/>
      <c r="AFM435" s="1441"/>
      <c r="AFN435" s="1441"/>
      <c r="AFO435" s="1441"/>
      <c r="AFP435" s="1441"/>
      <c r="AFQ435" s="1441"/>
      <c r="AFR435" s="1441"/>
      <c r="AFS435" s="1441"/>
      <c r="AFT435" s="1441"/>
      <c r="AFU435" s="1441"/>
      <c r="AFV435" s="1441"/>
      <c r="AFW435" s="1441"/>
      <c r="AFX435" s="1441"/>
      <c r="AFY435" s="1441"/>
      <c r="AFZ435" s="1441"/>
      <c r="AGA435" s="1441"/>
      <c r="AGB435" s="1441"/>
      <c r="AGC435" s="1441"/>
      <c r="AGD435" s="1441"/>
      <c r="AGE435" s="1441"/>
      <c r="AGF435" s="1441"/>
      <c r="AGG435" s="1441"/>
      <c r="AGH435" s="1441"/>
      <c r="AGI435" s="1441"/>
      <c r="AGJ435" s="1441"/>
      <c r="AGK435" s="1441"/>
      <c r="AGL435" s="1441"/>
      <c r="AGM435" s="1441"/>
      <c r="AGN435" s="1441"/>
      <c r="AGO435" s="1441"/>
      <c r="AGP435" s="1441"/>
      <c r="AGQ435" s="1441"/>
      <c r="AGR435" s="1441"/>
      <c r="AGS435" s="1441"/>
      <c r="AGT435" s="1441"/>
      <c r="AGU435" s="1441"/>
      <c r="AGV435" s="1441"/>
      <c r="AGW435" s="1441"/>
      <c r="AGX435" s="1441"/>
      <c r="AGY435" s="1441"/>
      <c r="AGZ435" s="1441"/>
      <c r="AHA435" s="1441"/>
      <c r="AHB435" s="1441"/>
      <c r="AHC435" s="1441"/>
      <c r="AHD435" s="1441"/>
      <c r="AHE435" s="1441"/>
      <c r="AHF435" s="1441"/>
      <c r="AHG435" s="1441"/>
      <c r="AHH435" s="1441"/>
      <c r="AHI435" s="1441"/>
      <c r="AHJ435" s="1441"/>
      <c r="AHK435" s="1441"/>
      <c r="AHL435" s="1441"/>
      <c r="AHM435" s="1441"/>
      <c r="AHN435" s="1441"/>
      <c r="AHO435" s="1441"/>
      <c r="AHP435" s="1441"/>
      <c r="AHQ435" s="1441"/>
      <c r="AHR435" s="1441"/>
      <c r="AHS435" s="1441"/>
      <c r="AHT435" s="1441"/>
      <c r="AHU435" s="1441"/>
      <c r="AHV435" s="1441"/>
      <c r="AHW435" s="1441"/>
      <c r="AHX435" s="1441"/>
      <c r="AHY435" s="1441"/>
      <c r="AHZ435" s="1441"/>
      <c r="AIA435" s="1441"/>
      <c r="AIB435" s="1441"/>
      <c r="AIC435" s="1441"/>
      <c r="AID435" s="1441"/>
      <c r="AIE435" s="1441"/>
      <c r="AIF435" s="1441"/>
      <c r="AIG435" s="1441"/>
      <c r="AIH435" s="1441"/>
      <c r="AII435" s="1441"/>
      <c r="AIJ435" s="1441"/>
      <c r="AIK435" s="1441"/>
      <c r="AIL435" s="1441"/>
      <c r="AIM435" s="1441"/>
      <c r="AIN435" s="1441"/>
      <c r="AIO435" s="1441"/>
      <c r="AIP435" s="1441"/>
      <c r="AIQ435" s="1441"/>
      <c r="AIR435" s="1441"/>
      <c r="AIS435" s="1441"/>
      <c r="AIT435" s="1441"/>
      <c r="AIU435" s="1441"/>
      <c r="AIV435" s="1441"/>
      <c r="AIW435" s="1441"/>
      <c r="AIX435" s="1441"/>
      <c r="AIY435" s="1441"/>
      <c r="AIZ435" s="1441"/>
      <c r="AJA435" s="1441"/>
      <c r="AJB435" s="1441"/>
      <c r="AJC435" s="1441"/>
      <c r="AJD435" s="1441"/>
      <c r="AJE435" s="1441"/>
      <c r="AJF435" s="1441"/>
      <c r="AJG435" s="1441"/>
      <c r="AJH435" s="1441"/>
      <c r="AJI435" s="1441"/>
      <c r="AJJ435" s="1441"/>
      <c r="AJK435" s="1441"/>
      <c r="AJL435" s="1441"/>
      <c r="AJM435" s="1441"/>
      <c r="AJN435" s="1441"/>
      <c r="AJO435" s="1441"/>
      <c r="AJP435" s="1441"/>
      <c r="AJQ435" s="1441"/>
      <c r="AJR435" s="1441"/>
      <c r="AJS435" s="1441"/>
      <c r="AJT435" s="1441"/>
      <c r="AJU435" s="1441"/>
      <c r="AJV435" s="1441"/>
      <c r="AJW435" s="1441"/>
      <c r="AJX435" s="1441"/>
      <c r="AJY435" s="1441"/>
      <c r="AJZ435" s="1441"/>
      <c r="AKA435" s="1441"/>
      <c r="AKB435" s="1441"/>
      <c r="AKC435" s="1441"/>
      <c r="AKD435" s="1441"/>
      <c r="AKE435" s="1441"/>
      <c r="AKF435" s="1441"/>
      <c r="AKG435" s="1441"/>
      <c r="AKH435" s="1441"/>
      <c r="AKI435" s="1441"/>
      <c r="AKJ435" s="1441"/>
      <c r="AKK435" s="1441"/>
      <c r="AKL435" s="1441"/>
      <c r="AKM435" s="1441"/>
      <c r="AKN435" s="1441"/>
      <c r="AKO435" s="1441"/>
      <c r="AKP435" s="1441"/>
      <c r="AKQ435" s="1441"/>
      <c r="AKR435" s="1441"/>
      <c r="AKS435" s="1441"/>
      <c r="AKT435" s="1441"/>
      <c r="AKU435" s="1441"/>
      <c r="AKV435" s="1441"/>
      <c r="AKW435" s="1441"/>
      <c r="AKX435" s="1441"/>
      <c r="AKY435" s="1441"/>
      <c r="AKZ435" s="1441"/>
      <c r="ALA435" s="1441"/>
      <c r="ALB435" s="1441"/>
      <c r="ALC435" s="1441"/>
      <c r="ALD435" s="1441"/>
      <c r="ALE435" s="1441"/>
      <c r="ALF435" s="1441"/>
      <c r="ALG435" s="1441"/>
      <c r="ALH435" s="1441"/>
      <c r="ALI435" s="1441"/>
      <c r="ALJ435" s="1441"/>
      <c r="ALK435" s="1441"/>
      <c r="ALL435" s="1441"/>
      <c r="ALM435" s="1441"/>
      <c r="ALN435" s="1441"/>
      <c r="ALO435" s="1441"/>
      <c r="ALP435" s="1441"/>
      <c r="ALQ435" s="1441"/>
      <c r="ALR435" s="1441"/>
      <c r="ALS435" s="1441"/>
      <c r="ALT435" s="1441"/>
      <c r="ALU435" s="1441"/>
      <c r="ALV435" s="1441"/>
      <c r="ALW435" s="1441"/>
      <c r="ALX435" s="1441"/>
      <c r="ALY435" s="1441"/>
      <c r="ALZ435" s="1441"/>
      <c r="AMA435" s="1441"/>
      <c r="AMB435" s="1441"/>
      <c r="AMC435" s="1441"/>
      <c r="AMD435" s="1441"/>
      <c r="AME435" s="1441"/>
      <c r="AMF435" s="1441"/>
      <c r="AMG435" s="1441"/>
      <c r="AMH435" s="1441"/>
      <c r="AMI435" s="1441"/>
      <c r="AMJ435" s="1441"/>
      <c r="AMK435" s="1441"/>
      <c r="AML435" s="1441"/>
      <c r="AMM435" s="1441"/>
      <c r="AMN435" s="1441"/>
      <c r="AMO435" s="1441"/>
      <c r="AMP435" s="1441"/>
      <c r="AMQ435" s="1441"/>
      <c r="AMR435" s="1441"/>
      <c r="AMS435" s="1441"/>
      <c r="AMT435" s="1441"/>
      <c r="AMU435" s="1441"/>
      <c r="AMV435" s="1441"/>
      <c r="AMW435" s="1441"/>
      <c r="AMX435" s="1441"/>
      <c r="AMY435" s="1441"/>
      <c r="AMZ435" s="1441"/>
      <c r="ANA435" s="1441"/>
      <c r="ANB435" s="1441"/>
      <c r="ANC435" s="1441"/>
      <c r="AND435" s="1441"/>
      <c r="ANE435" s="1441"/>
      <c r="ANF435" s="1441"/>
      <c r="ANG435" s="1441"/>
      <c r="ANH435" s="1441"/>
      <c r="ANI435" s="1441"/>
      <c r="ANJ435" s="1441"/>
      <c r="ANK435" s="1441"/>
      <c r="ANL435" s="1441"/>
      <c r="ANM435" s="1441"/>
      <c r="ANN435" s="1441"/>
      <c r="ANO435" s="1441"/>
      <c r="ANP435" s="1441"/>
      <c r="ANQ435" s="1441"/>
      <c r="ANR435" s="1441"/>
      <c r="ANS435" s="1441"/>
      <c r="ANT435" s="1441"/>
      <c r="ANU435" s="1441"/>
      <c r="ANV435" s="1441"/>
      <c r="ANW435" s="1441"/>
      <c r="ANX435" s="1441"/>
      <c r="ANY435" s="1441"/>
      <c r="ANZ435" s="1441"/>
      <c r="AOA435" s="1441"/>
      <c r="AOB435" s="1441"/>
      <c r="AOC435" s="1441"/>
      <c r="AOD435" s="1441"/>
      <c r="AOE435" s="1441"/>
      <c r="AOF435" s="1441"/>
      <c r="AOG435" s="1441"/>
      <c r="AOH435" s="1441"/>
      <c r="AOI435" s="1441"/>
      <c r="AOJ435" s="1441"/>
      <c r="AOK435" s="1441"/>
      <c r="AOL435" s="1441"/>
      <c r="AOM435" s="1441"/>
      <c r="AON435" s="1441"/>
      <c r="AOO435" s="1441"/>
      <c r="AOP435" s="1441"/>
      <c r="AOQ435" s="1441"/>
      <c r="AOR435" s="1441"/>
      <c r="AOS435" s="1441"/>
      <c r="AOT435" s="1441"/>
      <c r="AOU435" s="1441"/>
      <c r="AOV435" s="1441"/>
      <c r="AOW435" s="1441"/>
      <c r="AOX435" s="1441"/>
      <c r="AOY435" s="1441"/>
      <c r="AOZ435" s="1441"/>
      <c r="APA435" s="1441"/>
      <c r="APB435" s="1441"/>
      <c r="APC435" s="1441"/>
      <c r="APD435" s="1441"/>
      <c r="APE435" s="1441"/>
      <c r="APF435" s="1441"/>
      <c r="APG435" s="1441"/>
      <c r="APH435" s="1441"/>
      <c r="API435" s="1441"/>
      <c r="APJ435" s="1441"/>
      <c r="APK435" s="1441"/>
      <c r="APL435" s="1441"/>
      <c r="APM435" s="1441"/>
      <c r="APN435" s="1441"/>
      <c r="APO435" s="1441"/>
      <c r="APP435" s="1441"/>
      <c r="APQ435" s="1441"/>
      <c r="APR435" s="1441"/>
      <c r="APS435" s="1441"/>
      <c r="APT435" s="1441"/>
      <c r="APU435" s="1441"/>
      <c r="APV435" s="1441"/>
      <c r="APW435" s="1441"/>
      <c r="APX435" s="1441"/>
      <c r="APY435" s="1441"/>
      <c r="APZ435" s="1441"/>
      <c r="AQA435" s="1441"/>
      <c r="AQB435" s="1441"/>
      <c r="AQC435" s="1441"/>
      <c r="AQD435" s="1441"/>
      <c r="AQE435" s="1441"/>
      <c r="AQF435" s="1441"/>
      <c r="AQG435" s="1441"/>
      <c r="AQH435" s="1441"/>
      <c r="AQI435" s="1441"/>
      <c r="AQJ435" s="1441"/>
      <c r="AQK435" s="1441"/>
      <c r="AQL435" s="1441"/>
      <c r="AQM435" s="1441"/>
      <c r="AQN435" s="1441"/>
      <c r="AQO435" s="1441"/>
      <c r="AQP435" s="1441"/>
      <c r="AQQ435" s="1441"/>
      <c r="AQR435" s="1441"/>
      <c r="AQS435" s="1441"/>
      <c r="AQT435" s="1441"/>
      <c r="AQU435" s="1441"/>
      <c r="AQV435" s="1441"/>
      <c r="AQW435" s="1441"/>
      <c r="AQX435" s="1441"/>
      <c r="AQY435" s="1441"/>
      <c r="AQZ435" s="1441"/>
      <c r="ARA435" s="1441"/>
      <c r="ARB435" s="1441"/>
      <c r="ARC435" s="1441"/>
      <c r="ARD435" s="1441"/>
      <c r="ARE435" s="1441"/>
      <c r="ARF435" s="1441"/>
      <c r="ARG435" s="1441"/>
      <c r="ARH435" s="1441"/>
      <c r="ARI435" s="1441"/>
      <c r="ARJ435" s="1441"/>
      <c r="ARK435" s="1441"/>
      <c r="ARL435" s="1441"/>
      <c r="ARM435" s="1441"/>
      <c r="ARN435" s="1441"/>
      <c r="ARO435" s="1441"/>
      <c r="ARP435" s="1441"/>
      <c r="ARQ435" s="1441"/>
      <c r="ARR435" s="1441"/>
      <c r="ARS435" s="1441"/>
      <c r="ART435" s="1441"/>
      <c r="ARU435" s="1441"/>
      <c r="ARV435" s="1441"/>
      <c r="ARW435" s="1441"/>
      <c r="ARX435" s="1441"/>
      <c r="ARY435" s="1441"/>
      <c r="ARZ435" s="1441"/>
      <c r="ASA435" s="1441"/>
      <c r="ASB435" s="1441"/>
      <c r="ASC435" s="1441"/>
      <c r="ASD435" s="1441"/>
      <c r="ASE435" s="1441"/>
      <c r="ASF435" s="1441"/>
      <c r="ASG435" s="1441"/>
      <c r="ASH435" s="1441"/>
      <c r="ASI435" s="1441"/>
      <c r="ASJ435" s="1441"/>
      <c r="ASK435" s="1441"/>
      <c r="ASL435" s="1441"/>
      <c r="ASM435" s="1441"/>
      <c r="ASN435" s="1441"/>
      <c r="ASO435" s="1441"/>
      <c r="ASP435" s="1441"/>
      <c r="ASQ435" s="1441"/>
      <c r="ASR435" s="1441"/>
      <c r="ASS435" s="1441"/>
      <c r="AST435" s="1441"/>
      <c r="ASU435" s="1441"/>
      <c r="ASV435" s="1441"/>
      <c r="ASW435" s="1441"/>
      <c r="ASX435" s="1441"/>
      <c r="ASY435" s="1441"/>
      <c r="ASZ435" s="1441"/>
      <c r="ATA435" s="1441"/>
      <c r="ATB435" s="1441"/>
      <c r="ATC435" s="1441"/>
      <c r="ATD435" s="1441"/>
      <c r="ATE435" s="1441"/>
      <c r="ATF435" s="1441"/>
      <c r="ATG435" s="1441"/>
      <c r="ATH435" s="1441"/>
      <c r="ATI435" s="1441"/>
      <c r="ATJ435" s="1441"/>
      <c r="ATK435" s="1441"/>
      <c r="ATL435" s="1441"/>
      <c r="ATM435" s="1441"/>
      <c r="ATN435" s="1441"/>
      <c r="ATO435" s="1441"/>
      <c r="ATP435" s="1441"/>
      <c r="ATQ435" s="1441"/>
      <c r="ATR435" s="1441"/>
      <c r="ATS435" s="1441"/>
      <c r="ATT435" s="1441"/>
      <c r="ATU435" s="1441"/>
      <c r="ATV435" s="1441"/>
      <c r="ATW435" s="1441"/>
      <c r="ATX435" s="1441"/>
      <c r="ATY435" s="1441"/>
      <c r="ATZ435" s="1441"/>
      <c r="AUA435" s="1441"/>
      <c r="AUB435" s="1441"/>
      <c r="AUC435" s="1441"/>
      <c r="AUD435" s="1441"/>
      <c r="AUE435" s="1441"/>
      <c r="AUF435" s="1441"/>
      <c r="AUG435" s="1441"/>
      <c r="AUH435" s="1441"/>
      <c r="AUI435" s="1441"/>
      <c r="AUJ435" s="1441"/>
      <c r="AUK435" s="1441"/>
      <c r="AUL435" s="1441"/>
      <c r="AUM435" s="1441"/>
      <c r="AUN435" s="1441"/>
      <c r="AUO435" s="1441"/>
      <c r="AUP435" s="1441"/>
      <c r="AUQ435" s="1441"/>
      <c r="AUR435" s="1441"/>
      <c r="AUS435" s="1441"/>
      <c r="AUT435" s="1441"/>
      <c r="AUU435" s="1441"/>
      <c r="AUV435" s="1441"/>
      <c r="AUW435" s="1441"/>
      <c r="AUX435" s="1441"/>
      <c r="AUY435" s="1441"/>
      <c r="AUZ435" s="1441"/>
      <c r="AVA435" s="1441"/>
      <c r="AVB435" s="1441"/>
      <c r="AVC435" s="1441"/>
      <c r="AVD435" s="1441"/>
      <c r="AVE435" s="1441"/>
      <c r="AVF435" s="1441"/>
      <c r="AVG435" s="1441"/>
      <c r="AVH435" s="1441"/>
      <c r="AVI435" s="1441"/>
      <c r="AVJ435" s="1441"/>
      <c r="AVK435" s="1441"/>
      <c r="AVL435" s="1441"/>
      <c r="AVM435" s="1441"/>
      <c r="AVN435" s="1441"/>
      <c r="AVO435" s="1441"/>
      <c r="AVP435" s="1441"/>
      <c r="AVQ435" s="1441"/>
      <c r="AVR435" s="1441"/>
      <c r="AVS435" s="1441"/>
      <c r="AVT435" s="1441"/>
      <c r="AVU435" s="1441"/>
      <c r="AVV435" s="1441"/>
      <c r="AVW435" s="1441"/>
      <c r="AVX435" s="1441"/>
      <c r="AVY435" s="1441"/>
      <c r="AVZ435" s="1441"/>
      <c r="AWA435" s="1441"/>
      <c r="AWB435" s="1441"/>
      <c r="AWC435" s="1441"/>
      <c r="AWD435" s="1441"/>
      <c r="AWE435" s="1441"/>
      <c r="AWF435" s="1441"/>
      <c r="AWG435" s="1441"/>
      <c r="AWH435" s="1441"/>
      <c r="AWI435" s="1441"/>
      <c r="AWJ435" s="1441"/>
      <c r="AWK435" s="1441"/>
      <c r="AWL435" s="1441"/>
      <c r="AWM435" s="1441"/>
      <c r="AWN435" s="1441"/>
      <c r="AWO435" s="1441"/>
      <c r="AWP435" s="1441"/>
      <c r="AWQ435" s="1441"/>
      <c r="AWR435" s="1441"/>
      <c r="AWS435" s="1441"/>
      <c r="AWT435" s="1441"/>
      <c r="AWU435" s="1441"/>
      <c r="AWV435" s="1441"/>
      <c r="AWW435" s="1441"/>
      <c r="AWX435" s="1441"/>
      <c r="AWY435" s="1441"/>
      <c r="AWZ435" s="1441"/>
      <c r="AXA435" s="1441"/>
      <c r="AXB435" s="1441"/>
      <c r="AXC435" s="1441"/>
      <c r="AXD435" s="1441"/>
      <c r="AXE435" s="1441"/>
      <c r="AXF435" s="1441"/>
      <c r="AXG435" s="1441"/>
      <c r="AXH435" s="1441"/>
      <c r="AXI435" s="1441"/>
      <c r="AXJ435" s="1441"/>
      <c r="AXK435" s="1441"/>
      <c r="AXL435" s="1441"/>
      <c r="AXM435" s="1441"/>
      <c r="AXN435" s="1441"/>
      <c r="AXO435" s="1441"/>
      <c r="AXP435" s="1441"/>
      <c r="AXQ435" s="1441"/>
      <c r="AXR435" s="1441"/>
      <c r="AXS435" s="1441"/>
      <c r="AXT435" s="1441"/>
      <c r="AXU435" s="1441"/>
      <c r="AXV435" s="1441"/>
      <c r="AXW435" s="1441"/>
      <c r="AXX435" s="1441"/>
      <c r="AXY435" s="1441"/>
      <c r="AXZ435" s="1441"/>
      <c r="AYA435" s="1441"/>
      <c r="AYB435" s="1441"/>
      <c r="AYC435" s="1441"/>
      <c r="AYD435" s="1441"/>
      <c r="AYE435" s="1441"/>
      <c r="AYF435" s="1441"/>
      <c r="AYG435" s="1441"/>
      <c r="AYH435" s="1441"/>
      <c r="AYI435" s="1441"/>
      <c r="AYJ435" s="1441"/>
      <c r="AYK435" s="1441"/>
      <c r="AYL435" s="1441"/>
      <c r="AYM435" s="1441"/>
      <c r="AYN435" s="1441"/>
      <c r="AYO435" s="1441"/>
      <c r="AYP435" s="1441"/>
      <c r="AYQ435" s="1441"/>
      <c r="AYR435" s="1441"/>
      <c r="AYS435" s="1441"/>
      <c r="AYT435" s="1441"/>
      <c r="AYU435" s="1441"/>
      <c r="AYV435" s="1441"/>
      <c r="AYW435" s="1441"/>
      <c r="AYX435" s="1441"/>
      <c r="AYY435" s="1441"/>
      <c r="AYZ435" s="1441"/>
      <c r="AZA435" s="1441"/>
      <c r="AZB435" s="1441"/>
      <c r="AZC435" s="1441"/>
      <c r="AZD435" s="1441"/>
      <c r="AZE435" s="1441"/>
      <c r="AZF435" s="1441"/>
      <c r="AZG435" s="1441"/>
      <c r="AZH435" s="1441"/>
      <c r="AZI435" s="1441"/>
      <c r="AZJ435" s="1441"/>
      <c r="AZK435" s="1441"/>
      <c r="AZL435" s="1441"/>
      <c r="AZM435" s="1441"/>
      <c r="AZN435" s="1441"/>
      <c r="AZO435" s="1441"/>
      <c r="AZP435" s="1441"/>
      <c r="AZQ435" s="1441"/>
      <c r="AZR435" s="1441"/>
      <c r="AZS435" s="1441"/>
      <c r="AZT435" s="1441"/>
      <c r="AZU435" s="1441"/>
      <c r="AZV435" s="1441"/>
      <c r="AZW435" s="1441"/>
      <c r="AZX435" s="1441"/>
      <c r="AZY435" s="1441"/>
      <c r="AZZ435" s="1441"/>
      <c r="BAA435" s="1441"/>
      <c r="BAB435" s="1441"/>
      <c r="BAC435" s="1441"/>
      <c r="BAD435" s="1441"/>
      <c r="BAE435" s="1441"/>
      <c r="BAF435" s="1441"/>
      <c r="BAG435" s="1441"/>
      <c r="BAH435" s="1441"/>
      <c r="BAI435" s="1441"/>
      <c r="BAJ435" s="1441"/>
      <c r="BAK435" s="1441"/>
      <c r="BAL435" s="1441"/>
      <c r="BAM435" s="1441"/>
      <c r="BAN435" s="1441"/>
      <c r="BAO435" s="1441"/>
      <c r="BAP435" s="1441"/>
      <c r="BAQ435" s="1441"/>
      <c r="BAR435" s="1441"/>
      <c r="BAS435" s="1441"/>
      <c r="BAT435" s="1441"/>
      <c r="BAU435" s="1441"/>
      <c r="BAV435" s="1441"/>
      <c r="BAW435" s="1441"/>
      <c r="BAX435" s="1441"/>
      <c r="BAY435" s="1441"/>
      <c r="BAZ435" s="1441"/>
      <c r="BBA435" s="1441"/>
      <c r="BBB435" s="1441"/>
      <c r="BBC435" s="1441"/>
      <c r="BBD435" s="1441"/>
      <c r="BBE435" s="1441"/>
      <c r="BBF435" s="1441"/>
      <c r="BBG435" s="1441"/>
      <c r="BBH435" s="1441"/>
      <c r="BBI435" s="1441"/>
      <c r="BBJ435" s="1441"/>
      <c r="BBK435" s="1441"/>
      <c r="BBL435" s="1441"/>
      <c r="BBM435" s="1441"/>
      <c r="BBN435" s="1441"/>
      <c r="BBO435" s="1441"/>
      <c r="BBP435" s="1441"/>
      <c r="BBQ435" s="1441"/>
      <c r="BBR435" s="1441"/>
      <c r="BBS435" s="1441"/>
      <c r="BBT435" s="1441"/>
      <c r="BBU435" s="1441"/>
      <c r="BBV435" s="1441"/>
      <c r="BBW435" s="1441"/>
      <c r="BBX435" s="1441"/>
      <c r="BBY435" s="1441"/>
      <c r="BBZ435" s="1441"/>
      <c r="BCA435" s="1441"/>
      <c r="BCB435" s="1441"/>
      <c r="BCC435" s="1441"/>
      <c r="BCD435" s="1441"/>
      <c r="BCE435" s="1441"/>
      <c r="BCF435" s="1441"/>
      <c r="BCG435" s="1441"/>
      <c r="BCH435" s="1441"/>
      <c r="BCI435" s="1441"/>
      <c r="BCJ435" s="1441"/>
      <c r="BCK435" s="1441"/>
      <c r="BCL435" s="1441"/>
      <c r="BCM435" s="1441"/>
      <c r="BCN435" s="1441"/>
      <c r="BCO435" s="1441"/>
      <c r="BCP435" s="1441"/>
      <c r="BCQ435" s="1441"/>
      <c r="BCR435" s="1441"/>
      <c r="BCS435" s="1441"/>
      <c r="BCT435" s="1441"/>
      <c r="BCU435" s="1441"/>
      <c r="BCV435" s="1441"/>
      <c r="BCW435" s="1441"/>
      <c r="BCX435" s="1441"/>
      <c r="BCY435" s="1441"/>
      <c r="BCZ435" s="1441"/>
      <c r="BDA435" s="1441"/>
      <c r="BDB435" s="1441"/>
      <c r="BDC435" s="1441"/>
      <c r="BDD435" s="1441"/>
      <c r="BDE435" s="1441"/>
      <c r="BDF435" s="1441"/>
      <c r="BDG435" s="1441"/>
      <c r="BDH435" s="1441"/>
      <c r="BDI435" s="1441"/>
      <c r="BDJ435" s="1441"/>
      <c r="BDK435" s="1441"/>
      <c r="BDL435" s="1441"/>
      <c r="BDM435" s="1441"/>
      <c r="BDN435" s="1441"/>
      <c r="BDO435" s="1441"/>
      <c r="BDP435" s="1441"/>
      <c r="BDQ435" s="1441"/>
      <c r="BDR435" s="1441"/>
      <c r="BDS435" s="1441"/>
      <c r="BDT435" s="1441"/>
      <c r="BDU435" s="1441"/>
      <c r="BDV435" s="1441"/>
      <c r="BDW435" s="1441"/>
      <c r="BDX435" s="1441"/>
      <c r="BDY435" s="1441"/>
      <c r="BDZ435" s="1441"/>
      <c r="BEA435" s="1441"/>
      <c r="BEB435" s="1441"/>
      <c r="BEC435" s="1441"/>
      <c r="BED435" s="1441"/>
      <c r="BEE435" s="1441"/>
      <c r="BEF435" s="1441"/>
      <c r="BEG435" s="1441"/>
      <c r="BEH435" s="1441"/>
      <c r="BEI435" s="1441"/>
      <c r="BEJ435" s="1441"/>
      <c r="BEK435" s="1441"/>
      <c r="BEL435" s="1441"/>
      <c r="BEM435" s="1441"/>
      <c r="BEN435" s="1441"/>
      <c r="BEO435" s="1441"/>
      <c r="BEP435" s="1441"/>
      <c r="BEQ435" s="1441"/>
      <c r="BER435" s="1441"/>
      <c r="BES435" s="1441"/>
      <c r="BET435" s="1441"/>
      <c r="BEU435" s="1441"/>
      <c r="BEV435" s="1441"/>
      <c r="BEW435" s="1441"/>
      <c r="BEX435" s="1441"/>
      <c r="BEY435" s="1441"/>
      <c r="BEZ435" s="1441"/>
      <c r="BFA435" s="1441"/>
      <c r="BFB435" s="1441"/>
      <c r="BFC435" s="1441"/>
      <c r="BFD435" s="1441"/>
      <c r="BFE435" s="1441"/>
      <c r="BFF435" s="1441"/>
      <c r="BFG435" s="1441"/>
      <c r="BFH435" s="1441"/>
      <c r="BFI435" s="1441"/>
      <c r="BFJ435" s="1441"/>
      <c r="BFK435" s="1441"/>
      <c r="BFL435" s="1441"/>
      <c r="BFM435" s="1441"/>
      <c r="BFN435" s="1441"/>
      <c r="BFO435" s="1441"/>
      <c r="BFP435" s="1441"/>
      <c r="BFQ435" s="1441"/>
      <c r="BFR435" s="1441"/>
      <c r="BFS435" s="1441"/>
      <c r="BFT435" s="1441"/>
      <c r="BFU435" s="1441"/>
      <c r="BFV435" s="1441"/>
      <c r="BFW435" s="1441"/>
      <c r="BFX435" s="1441"/>
      <c r="BFY435" s="1441"/>
      <c r="BFZ435" s="1441"/>
      <c r="BGA435" s="1441"/>
      <c r="BGB435" s="1441"/>
      <c r="BGC435" s="1441"/>
      <c r="BGD435" s="1441"/>
      <c r="BGE435" s="1441"/>
      <c r="BGF435" s="1441"/>
      <c r="BGG435" s="1441"/>
      <c r="BGH435" s="1441"/>
      <c r="BGI435" s="1441"/>
      <c r="BGJ435" s="1441"/>
      <c r="BGK435" s="1441"/>
      <c r="BGL435" s="1441"/>
      <c r="BGM435" s="1441"/>
      <c r="BGN435" s="1441"/>
      <c r="BGO435" s="1441"/>
      <c r="BGP435" s="1441"/>
      <c r="BGQ435" s="1441"/>
      <c r="BGR435" s="1441"/>
      <c r="BGS435" s="1441"/>
      <c r="BGT435" s="1441"/>
      <c r="BGU435" s="1441"/>
      <c r="BGV435" s="1441"/>
      <c r="BGW435" s="1441"/>
      <c r="BGX435" s="1441"/>
      <c r="BGY435" s="1441"/>
      <c r="BGZ435" s="1441"/>
      <c r="BHA435" s="1441"/>
      <c r="BHB435" s="1441"/>
      <c r="BHC435" s="1441"/>
      <c r="BHD435" s="1441"/>
      <c r="BHE435" s="1441"/>
      <c r="BHF435" s="1441"/>
      <c r="BHG435" s="1441"/>
      <c r="BHH435" s="1441"/>
      <c r="BHI435" s="1441"/>
      <c r="BHJ435" s="1441"/>
      <c r="BHK435" s="1441"/>
      <c r="BHL435" s="1441"/>
      <c r="BHM435" s="1441"/>
      <c r="BHN435" s="1441"/>
      <c r="BHO435" s="1441"/>
      <c r="BHP435" s="1441"/>
      <c r="BHQ435" s="1441"/>
      <c r="BHR435" s="1441"/>
      <c r="BHS435" s="1441"/>
      <c r="BHT435" s="1441"/>
      <c r="BHU435" s="1441"/>
      <c r="BHV435" s="1441"/>
      <c r="BHW435" s="1441"/>
      <c r="BHX435" s="1441"/>
      <c r="BHY435" s="1441"/>
      <c r="BHZ435" s="1441"/>
      <c r="BIA435" s="1441"/>
      <c r="BIB435" s="1441"/>
      <c r="BIC435" s="1441"/>
      <c r="BID435" s="1441"/>
      <c r="BIE435" s="1441"/>
      <c r="BIF435" s="1441"/>
      <c r="BIG435" s="1441"/>
      <c r="BIH435" s="1441"/>
      <c r="BII435" s="1441"/>
      <c r="BIJ435" s="1441"/>
      <c r="BIK435" s="1441"/>
      <c r="BIL435" s="1441"/>
      <c r="BIM435" s="1441"/>
      <c r="BIN435" s="1441"/>
      <c r="BIO435" s="1441"/>
      <c r="BIP435" s="1441"/>
      <c r="BIQ435" s="1441"/>
      <c r="BIR435" s="1441"/>
      <c r="BIS435" s="1441"/>
      <c r="BIT435" s="1441"/>
      <c r="BIU435" s="1441"/>
      <c r="BIV435" s="1441"/>
      <c r="BIW435" s="1441"/>
      <c r="BIX435" s="1441"/>
      <c r="BIY435" s="1441"/>
      <c r="BIZ435" s="1441"/>
      <c r="BJA435" s="1441"/>
      <c r="BJB435" s="1441"/>
      <c r="BJC435" s="1441"/>
      <c r="BJD435" s="1441"/>
      <c r="BJE435" s="1441"/>
      <c r="BJF435" s="1441"/>
      <c r="BJG435" s="1441"/>
      <c r="BJH435" s="1441"/>
      <c r="BJI435" s="1441"/>
      <c r="BJJ435" s="1441"/>
      <c r="BJK435" s="1441"/>
      <c r="BJL435" s="1441"/>
      <c r="BJM435" s="1441"/>
      <c r="BJN435" s="1441"/>
      <c r="BJO435" s="1441"/>
      <c r="BJP435" s="1441"/>
      <c r="BJQ435" s="1441"/>
      <c r="BJR435" s="1441"/>
      <c r="BJS435" s="1441"/>
      <c r="BJT435" s="1441"/>
      <c r="BJU435" s="1441"/>
      <c r="BJV435" s="1441"/>
      <c r="BJW435" s="1441"/>
      <c r="BJX435" s="1441"/>
      <c r="BJY435" s="1441"/>
      <c r="BJZ435" s="1441"/>
      <c r="BKA435" s="1441"/>
      <c r="BKB435" s="1441"/>
      <c r="BKC435" s="1441"/>
      <c r="BKD435" s="1441"/>
      <c r="BKE435" s="1441"/>
      <c r="BKF435" s="1441"/>
      <c r="BKG435" s="1441"/>
      <c r="BKH435" s="1441"/>
      <c r="BKI435" s="1441"/>
      <c r="BKJ435" s="1441"/>
      <c r="BKK435" s="1441"/>
      <c r="BKL435" s="1441"/>
      <c r="BKM435" s="1441"/>
      <c r="BKN435" s="1441"/>
      <c r="BKO435" s="1441"/>
      <c r="BKP435" s="1441"/>
      <c r="BKQ435" s="1441"/>
      <c r="BKR435" s="1441"/>
      <c r="BKS435" s="1441"/>
      <c r="BKT435" s="1441"/>
      <c r="BKU435" s="1441"/>
      <c r="BKV435" s="1441"/>
      <c r="BKW435" s="1441"/>
      <c r="BKX435" s="1441"/>
      <c r="BKY435" s="1441"/>
      <c r="BKZ435" s="1441"/>
      <c r="BLA435" s="1441"/>
      <c r="BLB435" s="1441"/>
      <c r="BLC435" s="1441"/>
      <c r="BLD435" s="1441"/>
      <c r="BLE435" s="1441"/>
      <c r="BLF435" s="1441"/>
      <c r="BLG435" s="1441"/>
      <c r="BLH435" s="1441"/>
      <c r="BLI435" s="1441"/>
      <c r="BLJ435" s="1441"/>
      <c r="BLK435" s="1441"/>
      <c r="BLL435" s="1441"/>
      <c r="BLM435" s="1441"/>
      <c r="BLN435" s="1441"/>
      <c r="BLO435" s="1441"/>
      <c r="BLP435" s="1441"/>
      <c r="BLQ435" s="1441"/>
      <c r="BLR435" s="1441"/>
      <c r="BLS435" s="1441"/>
      <c r="BLT435" s="1441"/>
      <c r="BLU435" s="1441"/>
      <c r="BLV435" s="1441"/>
      <c r="BLW435" s="1441"/>
      <c r="BLX435" s="1441"/>
      <c r="BLY435" s="1441"/>
      <c r="BLZ435" s="1441"/>
      <c r="BMA435" s="1441"/>
      <c r="BMB435" s="1441"/>
      <c r="BMC435" s="1441"/>
      <c r="BMD435" s="1441"/>
      <c r="BME435" s="1441"/>
      <c r="BMF435" s="1441"/>
      <c r="BMG435" s="1441"/>
      <c r="BMH435" s="1441"/>
      <c r="BMI435" s="1441"/>
      <c r="BMJ435" s="1441"/>
      <c r="BMK435" s="1441"/>
      <c r="BML435" s="1441"/>
      <c r="BMM435" s="1441"/>
      <c r="BMN435" s="1441"/>
      <c r="BMO435" s="1441"/>
      <c r="BMP435" s="1441"/>
      <c r="BMQ435" s="1441"/>
      <c r="BMR435" s="1441"/>
      <c r="BMS435" s="1441"/>
      <c r="BMT435" s="1441"/>
      <c r="BMU435" s="1441"/>
      <c r="BMV435" s="1441"/>
      <c r="BMW435" s="1441"/>
      <c r="BMX435" s="1441"/>
      <c r="BMY435" s="1441"/>
      <c r="BMZ435" s="1441"/>
      <c r="BNA435" s="1441"/>
      <c r="BNB435" s="1441"/>
      <c r="BNC435" s="1441"/>
      <c r="BND435" s="1441"/>
      <c r="BNE435" s="1441"/>
      <c r="BNF435" s="1441"/>
      <c r="BNG435" s="1441"/>
      <c r="BNH435" s="1441"/>
      <c r="BNI435" s="1441"/>
      <c r="BNJ435" s="1441"/>
      <c r="BNK435" s="1441"/>
      <c r="BNL435" s="1441"/>
      <c r="BNM435" s="1441"/>
      <c r="BNN435" s="1441"/>
      <c r="BNO435" s="1441"/>
      <c r="BNP435" s="1441"/>
      <c r="BNQ435" s="1441"/>
      <c r="BNR435" s="1441"/>
      <c r="BNS435" s="1441"/>
      <c r="BNT435" s="1441"/>
      <c r="BNU435" s="1441"/>
      <c r="BNV435" s="1441"/>
      <c r="BNW435" s="1441"/>
      <c r="BNX435" s="1441"/>
      <c r="BNY435" s="1441"/>
      <c r="BNZ435" s="1441"/>
      <c r="BOA435" s="1441"/>
      <c r="BOB435" s="1441"/>
      <c r="BOC435" s="1441"/>
      <c r="BOD435" s="1441"/>
      <c r="BOE435" s="1441"/>
      <c r="BOF435" s="1441"/>
      <c r="BOG435" s="1441"/>
      <c r="BOH435" s="1441"/>
      <c r="BOI435" s="1441"/>
      <c r="BOJ435" s="1441"/>
      <c r="BOK435" s="1441"/>
      <c r="BOL435" s="1441"/>
      <c r="BOM435" s="1441"/>
      <c r="BON435" s="1441"/>
      <c r="BOO435" s="1441"/>
      <c r="BOP435" s="1441"/>
      <c r="BOQ435" s="1441"/>
      <c r="BOR435" s="1441"/>
      <c r="BOS435" s="1441"/>
      <c r="BOT435" s="1441"/>
      <c r="BOU435" s="1441"/>
      <c r="BOV435" s="1441"/>
      <c r="BOW435" s="1441"/>
      <c r="BOX435" s="1441"/>
      <c r="BOY435" s="1441"/>
      <c r="BOZ435" s="1441"/>
      <c r="BPA435" s="1441"/>
      <c r="BPB435" s="1441"/>
      <c r="BPC435" s="1441"/>
      <c r="BPD435" s="1441"/>
      <c r="BPE435" s="1441"/>
      <c r="BPF435" s="1441"/>
      <c r="BPG435" s="1441"/>
      <c r="BPH435" s="1441"/>
      <c r="BPI435" s="1441"/>
      <c r="BPJ435" s="1441"/>
      <c r="BPK435" s="1441"/>
      <c r="BPL435" s="1441"/>
      <c r="BPM435" s="1441"/>
      <c r="BPN435" s="1441"/>
      <c r="BPO435" s="1441"/>
      <c r="BPP435" s="1441"/>
      <c r="BPQ435" s="1441"/>
      <c r="BPR435" s="1441"/>
      <c r="BPS435" s="1441"/>
      <c r="BPT435" s="1441"/>
      <c r="BPU435" s="1441"/>
      <c r="BPV435" s="1441"/>
      <c r="BPW435" s="1441"/>
      <c r="BPX435" s="1441"/>
      <c r="BPY435" s="1441"/>
      <c r="BPZ435" s="1441"/>
      <c r="BQA435" s="1441"/>
      <c r="BQB435" s="1441"/>
      <c r="BQC435" s="1441"/>
      <c r="BQD435" s="1441"/>
      <c r="BQE435" s="1441"/>
      <c r="BQF435" s="1441"/>
      <c r="BQG435" s="1441"/>
      <c r="BQH435" s="1441"/>
      <c r="BQI435" s="1441"/>
      <c r="BQJ435" s="1441"/>
      <c r="BQK435" s="1441"/>
      <c r="BQL435" s="1441"/>
      <c r="BQM435" s="1441"/>
      <c r="BQN435" s="1441"/>
      <c r="BQO435" s="1441"/>
      <c r="BQP435" s="1441"/>
      <c r="BQQ435" s="1441"/>
      <c r="BQR435" s="1441"/>
      <c r="BQS435" s="1441"/>
      <c r="BQT435" s="1441"/>
      <c r="BQU435" s="1441"/>
      <c r="BQV435" s="1441"/>
      <c r="BQW435" s="1441"/>
      <c r="BQX435" s="1441"/>
      <c r="BQY435" s="1441"/>
      <c r="BQZ435" s="1441"/>
      <c r="BRA435" s="1441"/>
      <c r="BRB435" s="1441"/>
      <c r="BRC435" s="1441"/>
      <c r="BRD435" s="1441"/>
      <c r="BRE435" s="1441"/>
      <c r="BRF435" s="1441"/>
      <c r="BRG435" s="1441"/>
      <c r="BRH435" s="1441"/>
      <c r="BRI435" s="1441"/>
      <c r="BRJ435" s="1441"/>
      <c r="BRK435" s="1441"/>
      <c r="BRL435" s="1441"/>
      <c r="BRM435" s="1441"/>
      <c r="BRN435" s="1441"/>
      <c r="BRO435" s="1441"/>
      <c r="BRP435" s="1441"/>
      <c r="BRQ435" s="1441"/>
      <c r="BRR435" s="1441"/>
      <c r="BRS435" s="1441"/>
      <c r="BRT435" s="1441"/>
      <c r="BRU435" s="1441"/>
      <c r="BRV435" s="1441"/>
      <c r="BRW435" s="1441"/>
      <c r="BRX435" s="1441"/>
      <c r="BRY435" s="1441"/>
      <c r="BRZ435" s="1441"/>
      <c r="BSA435" s="1441"/>
      <c r="BSB435" s="1441"/>
      <c r="BSC435" s="1441"/>
      <c r="BSD435" s="1441"/>
      <c r="BSE435" s="1441"/>
      <c r="BSF435" s="1441"/>
      <c r="BSG435" s="1441"/>
      <c r="BSH435" s="1441"/>
      <c r="BSI435" s="1441"/>
      <c r="BSJ435" s="1441"/>
      <c r="BSK435" s="1441"/>
      <c r="BSL435" s="1441"/>
      <c r="BSM435" s="1441"/>
      <c r="BSN435" s="1441"/>
      <c r="BSO435" s="1441"/>
      <c r="BSP435" s="1441"/>
      <c r="BSQ435" s="1441"/>
      <c r="BSR435" s="1441"/>
      <c r="BSS435" s="1441"/>
      <c r="BST435" s="1441"/>
      <c r="BSU435" s="1441"/>
      <c r="BSV435" s="1441"/>
      <c r="BSW435" s="1441"/>
      <c r="BSX435" s="1441"/>
      <c r="BSY435" s="1441"/>
      <c r="BSZ435" s="1441"/>
      <c r="BTA435" s="1441"/>
      <c r="BTB435" s="1441"/>
      <c r="BTC435" s="1441"/>
      <c r="BTD435" s="1441"/>
      <c r="BTE435" s="1441"/>
      <c r="BTF435" s="1441"/>
      <c r="BTG435" s="1441"/>
      <c r="BTH435" s="1441"/>
      <c r="BTI435" s="1441"/>
      <c r="BTJ435" s="1441"/>
      <c r="BTK435" s="1441"/>
      <c r="BTL435" s="1441"/>
      <c r="BTM435" s="1441"/>
      <c r="BTN435" s="1441"/>
      <c r="BTO435" s="1441"/>
      <c r="BTP435" s="1441"/>
      <c r="BTQ435" s="1441"/>
      <c r="BTR435" s="1441"/>
      <c r="BTS435" s="1441"/>
      <c r="BTT435" s="1441"/>
      <c r="BTU435" s="1441"/>
      <c r="BTV435" s="1441"/>
      <c r="BTW435" s="1441"/>
      <c r="BTX435" s="1441"/>
      <c r="BTY435" s="1441"/>
      <c r="BTZ435" s="1441"/>
      <c r="BUA435" s="1441"/>
      <c r="BUB435" s="1441"/>
      <c r="BUC435" s="1441"/>
      <c r="BUD435" s="1441"/>
      <c r="BUE435" s="1441"/>
      <c r="BUF435" s="1441"/>
      <c r="BUG435" s="1441"/>
      <c r="BUH435" s="1441"/>
      <c r="BUI435" s="1441"/>
      <c r="BUJ435" s="1441"/>
      <c r="BUK435" s="1441"/>
      <c r="BUL435" s="1441"/>
      <c r="BUM435" s="1441"/>
      <c r="BUN435" s="1441"/>
      <c r="BUO435" s="1441"/>
      <c r="BUP435" s="1441"/>
      <c r="BUQ435" s="1441"/>
      <c r="BUR435" s="1441"/>
      <c r="BUS435" s="1441"/>
      <c r="BUT435" s="1441"/>
      <c r="BUU435" s="1441"/>
      <c r="BUV435" s="1441"/>
      <c r="BUW435" s="1441"/>
      <c r="BUX435" s="1441"/>
      <c r="BUY435" s="1441"/>
      <c r="BUZ435" s="1441"/>
      <c r="BVA435" s="1441"/>
      <c r="BVB435" s="1441"/>
      <c r="BVC435" s="1441"/>
      <c r="BVD435" s="1441"/>
      <c r="BVE435" s="1441"/>
      <c r="BVF435" s="1441"/>
      <c r="BVG435" s="1441"/>
      <c r="BVH435" s="1441"/>
      <c r="BVI435" s="1441"/>
      <c r="BVJ435" s="1441"/>
      <c r="BVK435" s="1441"/>
      <c r="BVL435" s="1441"/>
      <c r="BVM435" s="1441"/>
      <c r="BVN435" s="1441"/>
      <c r="BVO435" s="1441"/>
      <c r="BVP435" s="1441"/>
      <c r="BVQ435" s="1441"/>
      <c r="BVR435" s="1441"/>
      <c r="BVS435" s="1441"/>
      <c r="BVT435" s="1441"/>
      <c r="BVU435" s="1441"/>
      <c r="BVV435" s="1441"/>
      <c r="BVW435" s="1441"/>
      <c r="BVX435" s="1441"/>
      <c r="BVY435" s="1441"/>
      <c r="BVZ435" s="1441"/>
      <c r="BWA435" s="1441"/>
      <c r="BWB435" s="1441"/>
      <c r="BWC435" s="1441"/>
      <c r="BWD435" s="1441"/>
      <c r="BWE435" s="1441"/>
      <c r="BWF435" s="1441"/>
      <c r="BWG435" s="1441"/>
      <c r="BWH435" s="1441"/>
      <c r="BWI435" s="1441"/>
      <c r="BWJ435" s="1441"/>
      <c r="BWK435" s="1441"/>
      <c r="BWL435" s="1441"/>
      <c r="BWM435" s="1441"/>
      <c r="BWN435" s="1441"/>
      <c r="BWO435" s="1441"/>
      <c r="BWP435" s="1441"/>
      <c r="BWQ435" s="1441"/>
      <c r="BWR435" s="1441"/>
      <c r="BWS435" s="1441"/>
      <c r="BWT435" s="1441"/>
      <c r="BWU435" s="1441"/>
      <c r="BWV435" s="1441"/>
      <c r="BWW435" s="1441"/>
      <c r="BWX435" s="1441"/>
      <c r="BWY435" s="1441"/>
      <c r="BWZ435" s="1441"/>
      <c r="BXA435" s="1441"/>
      <c r="BXB435" s="1441"/>
      <c r="BXC435" s="1441"/>
      <c r="BXD435" s="1441"/>
      <c r="BXE435" s="1441"/>
      <c r="BXF435" s="1441"/>
      <c r="BXG435" s="1441"/>
      <c r="BXH435" s="1441"/>
      <c r="BXI435" s="1441"/>
      <c r="BXJ435" s="1441"/>
      <c r="BXK435" s="1441"/>
      <c r="BXL435" s="1441"/>
      <c r="BXM435" s="1441"/>
      <c r="BXN435" s="1441"/>
      <c r="BXO435" s="1441"/>
      <c r="BXP435" s="1441"/>
      <c r="BXQ435" s="1441"/>
      <c r="BXR435" s="1441"/>
      <c r="BXS435" s="1441"/>
      <c r="BXT435" s="1441"/>
      <c r="BXU435" s="1441"/>
      <c r="BXV435" s="1441"/>
      <c r="BXW435" s="1441"/>
      <c r="BXX435" s="1441"/>
      <c r="BXY435" s="1441"/>
      <c r="BXZ435" s="1441"/>
      <c r="BYA435" s="1441"/>
      <c r="BYB435" s="1441"/>
      <c r="BYC435" s="1441"/>
      <c r="BYD435" s="1441"/>
      <c r="BYE435" s="1441"/>
      <c r="BYF435" s="1441"/>
      <c r="BYG435" s="1441"/>
      <c r="BYH435" s="1441"/>
      <c r="BYI435" s="1441"/>
      <c r="BYJ435" s="1441"/>
      <c r="BYK435" s="1441"/>
      <c r="BYL435" s="1441"/>
      <c r="BYM435" s="1441"/>
      <c r="BYN435" s="1441"/>
      <c r="BYO435" s="1441"/>
      <c r="BYP435" s="1441"/>
      <c r="BYQ435" s="1441"/>
      <c r="BYR435" s="1441"/>
      <c r="BYS435" s="1441"/>
      <c r="BYT435" s="1441"/>
      <c r="BYU435" s="1441"/>
      <c r="BYV435" s="1441"/>
      <c r="BYW435" s="1441"/>
      <c r="BYX435" s="1441"/>
      <c r="BYY435" s="1441"/>
      <c r="BYZ435" s="1441"/>
      <c r="BZA435" s="1441"/>
      <c r="BZB435" s="1441"/>
      <c r="BZC435" s="1441"/>
      <c r="BZD435" s="1441"/>
      <c r="BZE435" s="1441"/>
      <c r="BZF435" s="1441"/>
      <c r="BZG435" s="1441"/>
      <c r="BZH435" s="1441"/>
      <c r="BZI435" s="1441"/>
      <c r="BZJ435" s="1441"/>
      <c r="BZK435" s="1441"/>
      <c r="BZL435" s="1441"/>
      <c r="BZM435" s="1441"/>
      <c r="BZN435" s="1441"/>
      <c r="BZO435" s="1441"/>
      <c r="BZP435" s="1441"/>
      <c r="BZQ435" s="1441"/>
      <c r="BZR435" s="1441"/>
      <c r="BZS435" s="1441"/>
      <c r="BZT435" s="1441"/>
      <c r="BZU435" s="1441"/>
      <c r="BZV435" s="1441"/>
      <c r="BZW435" s="1441"/>
      <c r="BZX435" s="1441"/>
      <c r="BZY435" s="1441"/>
      <c r="BZZ435" s="1441"/>
      <c r="CAA435" s="1441"/>
      <c r="CAB435" s="1441"/>
      <c r="CAC435" s="1441"/>
      <c r="CAD435" s="1441"/>
      <c r="CAE435" s="1441"/>
      <c r="CAF435" s="1441"/>
      <c r="CAG435" s="1441"/>
      <c r="CAH435" s="1441"/>
      <c r="CAI435" s="1441"/>
      <c r="CAJ435" s="1441"/>
      <c r="CAK435" s="1441"/>
      <c r="CAL435" s="1441"/>
      <c r="CAM435" s="1441"/>
      <c r="CAN435" s="1441"/>
      <c r="CAO435" s="1441"/>
      <c r="CAP435" s="1441"/>
      <c r="CAQ435" s="1441"/>
      <c r="CAR435" s="1441"/>
      <c r="CAS435" s="1441"/>
      <c r="CAT435" s="1441"/>
      <c r="CAU435" s="1441"/>
      <c r="CAV435" s="1441"/>
      <c r="CAW435" s="1441"/>
      <c r="CAX435" s="1441"/>
      <c r="CAY435" s="1441"/>
      <c r="CAZ435" s="1441"/>
      <c r="CBA435" s="1441"/>
      <c r="CBB435" s="1441"/>
      <c r="CBC435" s="1441"/>
      <c r="CBD435" s="1441"/>
      <c r="CBE435" s="1441"/>
      <c r="CBF435" s="1441"/>
      <c r="CBG435" s="1441"/>
      <c r="CBH435" s="1441"/>
      <c r="CBI435" s="1441"/>
      <c r="CBJ435" s="1441"/>
      <c r="CBK435" s="1441"/>
      <c r="CBL435" s="1441"/>
      <c r="CBM435" s="1441"/>
      <c r="CBN435" s="1441"/>
      <c r="CBO435" s="1441"/>
      <c r="CBP435" s="1441"/>
      <c r="CBQ435" s="1441"/>
      <c r="CBR435" s="1441"/>
      <c r="CBS435" s="1441"/>
      <c r="CBT435" s="1441"/>
      <c r="CBU435" s="1441"/>
      <c r="CBV435" s="1441"/>
      <c r="CBW435" s="1441"/>
      <c r="CBX435" s="1441"/>
      <c r="CBY435" s="1441"/>
      <c r="CBZ435" s="1441"/>
      <c r="CCA435" s="1441"/>
      <c r="CCB435" s="1441"/>
      <c r="CCC435" s="1441"/>
      <c r="CCD435" s="1441"/>
      <c r="CCE435" s="1441"/>
      <c r="CCF435" s="1441"/>
      <c r="CCG435" s="1441"/>
      <c r="CCH435" s="1441"/>
      <c r="CCI435" s="1441"/>
      <c r="CCJ435" s="1441"/>
      <c r="CCK435" s="1441"/>
      <c r="CCL435" s="1441"/>
      <c r="CCM435" s="1441"/>
      <c r="CCN435" s="1441"/>
      <c r="CCO435" s="1441"/>
      <c r="CCP435" s="1441"/>
      <c r="CCQ435" s="1441"/>
      <c r="CCR435" s="1441"/>
      <c r="CCS435" s="1441"/>
      <c r="CCT435" s="1441"/>
      <c r="CCU435" s="1441"/>
      <c r="CCV435" s="1441"/>
      <c r="CCW435" s="1441"/>
      <c r="CCX435" s="1441"/>
      <c r="CCY435" s="1441"/>
      <c r="CCZ435" s="1441"/>
      <c r="CDA435" s="1441"/>
      <c r="CDB435" s="1441"/>
      <c r="CDC435" s="1441"/>
      <c r="CDD435" s="1441"/>
      <c r="CDE435" s="1441"/>
      <c r="CDF435" s="1441"/>
      <c r="CDG435" s="1441"/>
      <c r="CDH435" s="1441"/>
      <c r="CDI435" s="1441"/>
      <c r="CDJ435" s="1441"/>
      <c r="CDK435" s="1441"/>
      <c r="CDL435" s="1441"/>
      <c r="CDM435" s="1441"/>
      <c r="CDN435" s="1441"/>
      <c r="CDO435" s="1441"/>
      <c r="CDP435" s="1441"/>
      <c r="CDQ435" s="1441"/>
      <c r="CDR435" s="1441"/>
      <c r="CDS435" s="1441"/>
      <c r="CDT435" s="1441"/>
      <c r="CDU435" s="1441"/>
      <c r="CDV435" s="1441"/>
      <c r="CDW435" s="1441"/>
      <c r="CDX435" s="1441"/>
      <c r="CDY435" s="1441"/>
      <c r="CDZ435" s="1441"/>
      <c r="CEA435" s="1441"/>
      <c r="CEB435" s="1441"/>
      <c r="CEC435" s="1441"/>
      <c r="CED435" s="1441"/>
      <c r="CEE435" s="1441"/>
      <c r="CEF435" s="1441"/>
      <c r="CEG435" s="1441"/>
      <c r="CEH435" s="1441"/>
      <c r="CEI435" s="1441"/>
      <c r="CEJ435" s="1441"/>
      <c r="CEK435" s="1441"/>
      <c r="CEL435" s="1441"/>
      <c r="CEM435" s="1441"/>
      <c r="CEN435" s="1441"/>
      <c r="CEO435" s="1441"/>
      <c r="CEP435" s="1441"/>
      <c r="CEQ435" s="1441"/>
      <c r="CER435" s="1441"/>
      <c r="CES435" s="1441"/>
      <c r="CET435" s="1441"/>
      <c r="CEU435" s="1441"/>
      <c r="CEV435" s="1441"/>
      <c r="CEW435" s="1441"/>
      <c r="CEX435" s="1441"/>
      <c r="CEY435" s="1441"/>
      <c r="CEZ435" s="1441"/>
      <c r="CFA435" s="1441"/>
      <c r="CFB435" s="1441"/>
      <c r="CFC435" s="1441"/>
      <c r="CFD435" s="1441"/>
      <c r="CFE435" s="1441"/>
      <c r="CFF435" s="1441"/>
      <c r="CFG435" s="1441"/>
      <c r="CFH435" s="1441"/>
      <c r="CFI435" s="1441"/>
      <c r="CFJ435" s="1441"/>
      <c r="CFK435" s="1441"/>
      <c r="CFL435" s="1441"/>
      <c r="CFM435" s="1441"/>
      <c r="CFN435" s="1441"/>
      <c r="CFO435" s="1441"/>
      <c r="CFP435" s="1441"/>
      <c r="CFQ435" s="1441"/>
      <c r="CFR435" s="1441"/>
      <c r="CFS435" s="1441"/>
      <c r="CFT435" s="1441"/>
      <c r="CFU435" s="1441"/>
      <c r="CFV435" s="1441"/>
      <c r="CFW435" s="1441"/>
      <c r="CFX435" s="1441"/>
      <c r="CFY435" s="1441"/>
      <c r="CFZ435" s="1441"/>
      <c r="CGA435" s="1441"/>
      <c r="CGB435" s="1441"/>
      <c r="CGC435" s="1441"/>
      <c r="CGD435" s="1441"/>
      <c r="CGE435" s="1441"/>
      <c r="CGF435" s="1441"/>
      <c r="CGG435" s="1441"/>
      <c r="CGH435" s="1441"/>
      <c r="CGI435" s="1441"/>
      <c r="CGJ435" s="1441"/>
      <c r="CGK435" s="1441"/>
      <c r="CGL435" s="1441"/>
      <c r="CGM435" s="1441"/>
      <c r="CGN435" s="1441"/>
      <c r="CGO435" s="1441"/>
      <c r="CGP435" s="1441"/>
      <c r="CGQ435" s="1441"/>
      <c r="CGR435" s="1441"/>
      <c r="CGS435" s="1441"/>
      <c r="CGT435" s="1441"/>
      <c r="CGU435" s="1441"/>
      <c r="CGV435" s="1441"/>
      <c r="CGW435" s="1441"/>
      <c r="CGX435" s="1441"/>
      <c r="CGY435" s="1441"/>
      <c r="CGZ435" s="1441"/>
      <c r="CHA435" s="1441"/>
      <c r="CHB435" s="1441"/>
      <c r="CHC435" s="1441"/>
      <c r="CHD435" s="1441"/>
      <c r="CHE435" s="1441"/>
      <c r="CHF435" s="1441"/>
      <c r="CHG435" s="1441"/>
      <c r="CHH435" s="1441"/>
      <c r="CHI435" s="1441"/>
      <c r="CHJ435" s="1441"/>
      <c r="CHK435" s="1441"/>
      <c r="CHL435" s="1441"/>
      <c r="CHM435" s="1441"/>
      <c r="CHN435" s="1441"/>
      <c r="CHO435" s="1441"/>
      <c r="CHP435" s="1441"/>
      <c r="CHQ435" s="1441"/>
      <c r="CHR435" s="1441"/>
      <c r="CHS435" s="1441"/>
      <c r="CHT435" s="1441"/>
      <c r="CHU435" s="1441"/>
      <c r="CHV435" s="1441"/>
      <c r="CHW435" s="1441"/>
      <c r="CHX435" s="1441"/>
      <c r="CHY435" s="1441"/>
      <c r="CHZ435" s="1441"/>
      <c r="CIA435" s="1441"/>
      <c r="CIB435" s="1441"/>
      <c r="CIC435" s="1441"/>
      <c r="CID435" s="1441"/>
      <c r="CIE435" s="1441"/>
      <c r="CIF435" s="1441"/>
      <c r="CIG435" s="1441"/>
      <c r="CIH435" s="1441"/>
      <c r="CII435" s="1441"/>
      <c r="CIJ435" s="1441"/>
      <c r="CIK435" s="1441"/>
      <c r="CIL435" s="1441"/>
      <c r="CIM435" s="1441"/>
      <c r="CIN435" s="1441"/>
      <c r="CIO435" s="1441"/>
      <c r="CIP435" s="1441"/>
      <c r="CIQ435" s="1441"/>
      <c r="CIR435" s="1441"/>
      <c r="CIS435" s="1441"/>
      <c r="CIT435" s="1441"/>
      <c r="CIU435" s="1441"/>
      <c r="CIV435" s="1441"/>
      <c r="CIW435" s="1441"/>
      <c r="CIX435" s="1441"/>
      <c r="CIY435" s="1441"/>
      <c r="CIZ435" s="1441"/>
      <c r="CJA435" s="1441"/>
      <c r="CJB435" s="1441"/>
      <c r="CJC435" s="1441"/>
      <c r="CJD435" s="1441"/>
      <c r="CJE435" s="1441"/>
      <c r="CJF435" s="1441"/>
      <c r="CJG435" s="1441"/>
      <c r="CJH435" s="1441"/>
      <c r="CJI435" s="1441"/>
      <c r="CJJ435" s="1441"/>
      <c r="CJK435" s="1441"/>
      <c r="CJL435" s="1441"/>
      <c r="CJM435" s="1441"/>
      <c r="CJN435" s="1441"/>
      <c r="CJO435" s="1441"/>
      <c r="CJP435" s="1441"/>
      <c r="CJQ435" s="1441"/>
      <c r="CJR435" s="1441"/>
      <c r="CJS435" s="1441"/>
      <c r="CJT435" s="1441"/>
      <c r="CJU435" s="1441"/>
      <c r="CJV435" s="1441"/>
      <c r="CJW435" s="1441"/>
      <c r="CJX435" s="1441"/>
      <c r="CJY435" s="1441"/>
      <c r="CJZ435" s="1441"/>
      <c r="CKA435" s="1441"/>
      <c r="CKB435" s="1441"/>
      <c r="CKC435" s="1441"/>
      <c r="CKD435" s="1441"/>
      <c r="CKE435" s="1441"/>
      <c r="CKF435" s="1441"/>
      <c r="CKG435" s="1441"/>
      <c r="CKH435" s="1441"/>
      <c r="CKI435" s="1441"/>
      <c r="CKJ435" s="1441"/>
      <c r="CKK435" s="1441"/>
      <c r="CKL435" s="1441"/>
      <c r="CKM435" s="1441"/>
      <c r="CKN435" s="1441"/>
      <c r="CKO435" s="1441"/>
      <c r="CKP435" s="1441"/>
      <c r="CKQ435" s="1441"/>
      <c r="CKR435" s="1441"/>
      <c r="CKS435" s="1441"/>
      <c r="CKT435" s="1441"/>
      <c r="CKU435" s="1441"/>
      <c r="CKV435" s="1441"/>
      <c r="CKW435" s="1441"/>
      <c r="CKX435" s="1441"/>
      <c r="CKY435" s="1441"/>
      <c r="CKZ435" s="1441"/>
      <c r="CLA435" s="1441"/>
      <c r="CLB435" s="1441"/>
      <c r="CLC435" s="1441"/>
      <c r="CLD435" s="1441"/>
      <c r="CLE435" s="1441"/>
      <c r="CLF435" s="1441"/>
      <c r="CLG435" s="1441"/>
      <c r="CLH435" s="1441"/>
      <c r="CLI435" s="1441"/>
      <c r="CLJ435" s="1441"/>
      <c r="CLK435" s="1441"/>
      <c r="CLL435" s="1441"/>
      <c r="CLM435" s="1441"/>
      <c r="CLN435" s="1441"/>
      <c r="CLO435" s="1441"/>
      <c r="CLP435" s="1441"/>
      <c r="CLQ435" s="1441"/>
      <c r="CLR435" s="1441"/>
      <c r="CLS435" s="1441"/>
      <c r="CLT435" s="1441"/>
      <c r="CLU435" s="1441"/>
      <c r="CLV435" s="1441"/>
      <c r="CLW435" s="1441"/>
      <c r="CLX435" s="1441"/>
      <c r="CLY435" s="1441"/>
      <c r="CLZ435" s="1441"/>
      <c r="CMA435" s="1441"/>
      <c r="CMB435" s="1441"/>
      <c r="CMC435" s="1441"/>
      <c r="CMD435" s="1441"/>
      <c r="CME435" s="1441"/>
      <c r="CMF435" s="1441"/>
      <c r="CMG435" s="1441"/>
      <c r="CMH435" s="1441"/>
      <c r="CMI435" s="1441"/>
      <c r="CMJ435" s="1441"/>
      <c r="CMK435" s="1441"/>
      <c r="CML435" s="1441"/>
      <c r="CMM435" s="1441"/>
      <c r="CMN435" s="1441"/>
      <c r="CMO435" s="1441"/>
      <c r="CMP435" s="1441"/>
      <c r="CMQ435" s="1441"/>
      <c r="CMR435" s="1441"/>
      <c r="CMS435" s="1441"/>
      <c r="CMT435" s="1441"/>
      <c r="CMU435" s="1441"/>
      <c r="CMV435" s="1441"/>
      <c r="CMW435" s="1441"/>
      <c r="CMX435" s="1441"/>
      <c r="CMY435" s="1441"/>
      <c r="CMZ435" s="1441"/>
      <c r="CNA435" s="1441"/>
      <c r="CNB435" s="1441"/>
      <c r="CNC435" s="1441"/>
      <c r="CND435" s="1441"/>
      <c r="CNE435" s="1441"/>
      <c r="CNF435" s="1441"/>
      <c r="CNG435" s="1441"/>
      <c r="CNH435" s="1441"/>
      <c r="CNI435" s="1441"/>
      <c r="CNJ435" s="1441"/>
      <c r="CNK435" s="1441"/>
      <c r="CNL435" s="1441"/>
      <c r="CNM435" s="1441"/>
      <c r="CNN435" s="1441"/>
      <c r="CNO435" s="1441"/>
      <c r="CNP435" s="1441"/>
      <c r="CNQ435" s="1441"/>
      <c r="CNR435" s="1441"/>
      <c r="CNS435" s="1441"/>
      <c r="CNT435" s="1441"/>
      <c r="CNU435" s="1441"/>
      <c r="CNV435" s="1441"/>
      <c r="CNW435" s="1441"/>
      <c r="CNX435" s="1441"/>
      <c r="CNY435" s="1441"/>
      <c r="CNZ435" s="1441"/>
      <c r="COA435" s="1441"/>
      <c r="COB435" s="1441"/>
      <c r="COC435" s="1441"/>
      <c r="COD435" s="1441"/>
      <c r="COE435" s="1441"/>
      <c r="COF435" s="1441"/>
      <c r="COG435" s="1441"/>
      <c r="COH435" s="1441"/>
      <c r="COI435" s="1441"/>
      <c r="COJ435" s="1441"/>
      <c r="COK435" s="1441"/>
      <c r="COL435" s="1441"/>
      <c r="COM435" s="1441"/>
      <c r="CON435" s="1441"/>
      <c r="COO435" s="1441"/>
      <c r="COP435" s="1441"/>
      <c r="COQ435" s="1441"/>
      <c r="COR435" s="1441"/>
      <c r="COS435" s="1441"/>
      <c r="COT435" s="1441"/>
      <c r="COU435" s="1441"/>
      <c r="COV435" s="1441"/>
      <c r="COW435" s="1441"/>
      <c r="COX435" s="1441"/>
      <c r="COY435" s="1441"/>
      <c r="COZ435" s="1441"/>
      <c r="CPA435" s="1441"/>
      <c r="CPB435" s="1441"/>
      <c r="CPC435" s="1441"/>
      <c r="CPD435" s="1441"/>
      <c r="CPE435" s="1441"/>
      <c r="CPF435" s="1441"/>
      <c r="CPG435" s="1441"/>
      <c r="CPH435" s="1441"/>
      <c r="CPI435" s="1441"/>
      <c r="CPJ435" s="1441"/>
      <c r="CPK435" s="1441"/>
      <c r="CPL435" s="1441"/>
      <c r="CPM435" s="1441"/>
      <c r="CPN435" s="1441"/>
      <c r="CPO435" s="1441"/>
      <c r="CPP435" s="1441"/>
      <c r="CPQ435" s="1441"/>
      <c r="CPR435" s="1441"/>
      <c r="CPS435" s="1441"/>
      <c r="CPT435" s="1441"/>
      <c r="CPU435" s="1441"/>
      <c r="CPV435" s="1441"/>
      <c r="CPW435" s="1441"/>
      <c r="CPX435" s="1441"/>
      <c r="CPY435" s="1441"/>
      <c r="CPZ435" s="1441"/>
      <c r="CQA435" s="1441"/>
      <c r="CQB435" s="1441"/>
      <c r="CQC435" s="1441"/>
      <c r="CQD435" s="1441"/>
      <c r="CQE435" s="1441"/>
      <c r="CQF435" s="1441"/>
      <c r="CQG435" s="1441"/>
      <c r="CQH435" s="1441"/>
      <c r="CQI435" s="1441"/>
      <c r="CQJ435" s="1441"/>
      <c r="CQK435" s="1441"/>
      <c r="CQL435" s="1441"/>
      <c r="CQM435" s="1441"/>
      <c r="CQN435" s="1441"/>
      <c r="CQO435" s="1441"/>
      <c r="CQP435" s="1441"/>
      <c r="CQQ435" s="1441"/>
      <c r="CQR435" s="1441"/>
      <c r="CQS435" s="1441"/>
      <c r="CQT435" s="1441"/>
      <c r="CQU435" s="1441"/>
      <c r="CQV435" s="1441"/>
      <c r="CQW435" s="1441"/>
      <c r="CQX435" s="1441"/>
      <c r="CQY435" s="1441"/>
      <c r="CQZ435" s="1441"/>
      <c r="CRA435" s="1441"/>
      <c r="CRB435" s="1441"/>
      <c r="CRC435" s="1441"/>
      <c r="CRD435" s="1441"/>
      <c r="CRE435" s="1441"/>
      <c r="CRF435" s="1441"/>
      <c r="CRG435" s="1441"/>
      <c r="CRH435" s="1441"/>
      <c r="CRI435" s="1441"/>
      <c r="CRJ435" s="1441"/>
      <c r="CRK435" s="1441"/>
      <c r="CRL435" s="1441"/>
      <c r="CRM435" s="1441"/>
      <c r="CRN435" s="1441"/>
      <c r="CRO435" s="1441"/>
      <c r="CRP435" s="1441"/>
      <c r="CRQ435" s="1441"/>
      <c r="CRR435" s="1441"/>
      <c r="CRS435" s="1441"/>
      <c r="CRT435" s="1441"/>
      <c r="CRU435" s="1441"/>
      <c r="CRV435" s="1441"/>
      <c r="CRW435" s="1441"/>
      <c r="CRX435" s="1441"/>
      <c r="CRY435" s="1441"/>
      <c r="CRZ435" s="1441"/>
      <c r="CSA435" s="1441"/>
      <c r="CSB435" s="1441"/>
      <c r="CSC435" s="1441"/>
      <c r="CSD435" s="1441"/>
      <c r="CSE435" s="1441"/>
      <c r="CSF435" s="1441"/>
      <c r="CSG435" s="1441"/>
      <c r="CSH435" s="1441"/>
      <c r="CSI435" s="1441"/>
      <c r="CSJ435" s="1441"/>
      <c r="CSK435" s="1441"/>
      <c r="CSL435" s="1441"/>
      <c r="CSM435" s="1441"/>
      <c r="CSN435" s="1441"/>
      <c r="CSO435" s="1441"/>
      <c r="CSP435" s="1441"/>
      <c r="CSQ435" s="1441"/>
      <c r="CSR435" s="1441"/>
      <c r="CSS435" s="1441"/>
      <c r="CST435" s="1441"/>
      <c r="CSU435" s="1441"/>
      <c r="CSV435" s="1441"/>
      <c r="CSW435" s="1441"/>
      <c r="CSX435" s="1441"/>
      <c r="CSY435" s="1441"/>
      <c r="CSZ435" s="1441"/>
      <c r="CTA435" s="1441"/>
      <c r="CTB435" s="1441"/>
      <c r="CTC435" s="1441"/>
      <c r="CTD435" s="1441"/>
      <c r="CTE435" s="1441"/>
      <c r="CTF435" s="1441"/>
      <c r="CTG435" s="1441"/>
      <c r="CTH435" s="1441"/>
      <c r="CTI435" s="1441"/>
      <c r="CTJ435" s="1441"/>
      <c r="CTK435" s="1441"/>
      <c r="CTL435" s="1441"/>
      <c r="CTM435" s="1441"/>
      <c r="CTN435" s="1441"/>
      <c r="CTO435" s="1441"/>
      <c r="CTP435" s="1441"/>
      <c r="CTQ435" s="1441"/>
      <c r="CTR435" s="1441"/>
      <c r="CTS435" s="1441"/>
      <c r="CTT435" s="1441"/>
      <c r="CTU435" s="1441"/>
      <c r="CTV435" s="1441"/>
      <c r="CTW435" s="1441"/>
      <c r="CTX435" s="1441"/>
      <c r="CTY435" s="1441"/>
      <c r="CTZ435" s="1441"/>
      <c r="CUA435" s="1441"/>
      <c r="CUB435" s="1441"/>
      <c r="CUC435" s="1441"/>
      <c r="CUD435" s="1441"/>
      <c r="CUE435" s="1441"/>
      <c r="CUF435" s="1441"/>
      <c r="CUG435" s="1441"/>
      <c r="CUH435" s="1441"/>
      <c r="CUI435" s="1441"/>
      <c r="CUJ435" s="1441"/>
      <c r="CUK435" s="1441"/>
      <c r="CUL435" s="1441"/>
      <c r="CUM435" s="1441"/>
      <c r="CUN435" s="1441"/>
      <c r="CUO435" s="1441"/>
      <c r="CUP435" s="1441"/>
      <c r="CUQ435" s="1441"/>
      <c r="CUR435" s="1441"/>
      <c r="CUS435" s="1441"/>
      <c r="CUT435" s="1441"/>
      <c r="CUU435" s="1441"/>
      <c r="CUV435" s="1441"/>
      <c r="CUW435" s="1441"/>
      <c r="CUX435" s="1441"/>
      <c r="CUY435" s="1441"/>
      <c r="CUZ435" s="1441"/>
      <c r="CVA435" s="1441"/>
      <c r="CVB435" s="1441"/>
      <c r="CVC435" s="1441"/>
      <c r="CVD435" s="1441"/>
      <c r="CVE435" s="1441"/>
      <c r="CVF435" s="1441"/>
      <c r="CVG435" s="1441"/>
      <c r="CVH435" s="1441"/>
      <c r="CVI435" s="1441"/>
      <c r="CVJ435" s="1441"/>
      <c r="CVK435" s="1441"/>
      <c r="CVL435" s="1441"/>
      <c r="CVM435" s="1441"/>
      <c r="CVN435" s="1441"/>
      <c r="CVO435" s="1441"/>
      <c r="CVP435" s="1441"/>
      <c r="CVQ435" s="1441"/>
      <c r="CVR435" s="1441"/>
      <c r="CVS435" s="1441"/>
      <c r="CVT435" s="1441"/>
      <c r="CVU435" s="1441"/>
      <c r="CVV435" s="1441"/>
      <c r="CVW435" s="1441"/>
      <c r="CVX435" s="1441"/>
      <c r="CVY435" s="1441"/>
      <c r="CVZ435" s="1441"/>
      <c r="CWA435" s="1441"/>
      <c r="CWB435" s="1441"/>
      <c r="CWC435" s="1441"/>
      <c r="CWD435" s="1441"/>
      <c r="CWE435" s="1441"/>
      <c r="CWF435" s="1441"/>
      <c r="CWG435" s="1441"/>
      <c r="CWH435" s="1441"/>
      <c r="CWI435" s="1441"/>
      <c r="CWJ435" s="1441"/>
      <c r="CWK435" s="1441"/>
      <c r="CWL435" s="1441"/>
      <c r="CWM435" s="1441"/>
      <c r="CWN435" s="1441"/>
      <c r="CWO435" s="1441"/>
      <c r="CWP435" s="1441"/>
      <c r="CWQ435" s="1441"/>
      <c r="CWR435" s="1441"/>
      <c r="CWS435" s="1441"/>
      <c r="CWT435" s="1441"/>
      <c r="CWU435" s="1441"/>
      <c r="CWV435" s="1441"/>
      <c r="CWW435" s="1441"/>
      <c r="CWX435" s="1441"/>
      <c r="CWY435" s="1441"/>
      <c r="CWZ435" s="1441"/>
      <c r="CXA435" s="1441"/>
      <c r="CXB435" s="1441"/>
      <c r="CXC435" s="1441"/>
      <c r="CXD435" s="1441"/>
      <c r="CXE435" s="1441"/>
      <c r="CXF435" s="1441"/>
      <c r="CXG435" s="1441"/>
      <c r="CXH435" s="1441"/>
      <c r="CXI435" s="1441"/>
      <c r="CXJ435" s="1441"/>
      <c r="CXK435" s="1441"/>
      <c r="CXL435" s="1441"/>
      <c r="CXM435" s="1441"/>
      <c r="CXN435" s="1441"/>
      <c r="CXO435" s="1441"/>
      <c r="CXP435" s="1441"/>
      <c r="CXQ435" s="1441"/>
      <c r="CXR435" s="1441"/>
      <c r="CXS435" s="1441"/>
      <c r="CXT435" s="1441"/>
      <c r="CXU435" s="1441"/>
      <c r="CXV435" s="1441"/>
      <c r="CXW435" s="1441"/>
      <c r="CXX435" s="1441"/>
      <c r="CXY435" s="1441"/>
      <c r="CXZ435" s="1441"/>
      <c r="CYA435" s="1441"/>
      <c r="CYB435" s="1441"/>
      <c r="CYC435" s="1441"/>
      <c r="CYD435" s="1441"/>
      <c r="CYE435" s="1441"/>
      <c r="CYF435" s="1441"/>
      <c r="CYG435" s="1441"/>
      <c r="CYH435" s="1441"/>
      <c r="CYI435" s="1441"/>
      <c r="CYJ435" s="1441"/>
      <c r="CYK435" s="1441"/>
      <c r="CYL435" s="1441"/>
      <c r="CYM435" s="1441"/>
      <c r="CYN435" s="1441"/>
      <c r="CYO435" s="1441"/>
      <c r="CYP435" s="1441"/>
      <c r="CYQ435" s="1441"/>
      <c r="CYR435" s="1441"/>
      <c r="CYS435" s="1441"/>
      <c r="CYT435" s="1441"/>
      <c r="CYU435" s="1441"/>
      <c r="CYV435" s="1441"/>
      <c r="CYW435" s="1441"/>
      <c r="CYX435" s="1441"/>
      <c r="CYY435" s="1441"/>
      <c r="CYZ435" s="1441"/>
      <c r="CZA435" s="1441"/>
      <c r="CZB435" s="1441"/>
      <c r="CZC435" s="1441"/>
      <c r="CZD435" s="1441"/>
      <c r="CZE435" s="1441"/>
      <c r="CZF435" s="1441"/>
      <c r="CZG435" s="1441"/>
      <c r="CZH435" s="1441"/>
      <c r="CZI435" s="1441"/>
      <c r="CZJ435" s="1441"/>
      <c r="CZK435" s="1441"/>
      <c r="CZL435" s="1441"/>
      <c r="CZM435" s="1441"/>
      <c r="CZN435" s="1441"/>
      <c r="CZO435" s="1441"/>
      <c r="CZP435" s="1441"/>
      <c r="CZQ435" s="1441"/>
      <c r="CZR435" s="1441"/>
      <c r="CZS435" s="1441"/>
      <c r="CZT435" s="1441"/>
      <c r="CZU435" s="1441"/>
      <c r="CZV435" s="1441"/>
      <c r="CZW435" s="1441"/>
      <c r="CZX435" s="1441"/>
      <c r="CZY435" s="1441"/>
      <c r="CZZ435" s="1441"/>
      <c r="DAA435" s="1441"/>
      <c r="DAB435" s="1441"/>
      <c r="DAC435" s="1441"/>
      <c r="DAD435" s="1441"/>
      <c r="DAE435" s="1441"/>
      <c r="DAF435" s="1441"/>
      <c r="DAG435" s="1441"/>
      <c r="DAH435" s="1441"/>
      <c r="DAI435" s="1441"/>
      <c r="DAJ435" s="1441"/>
      <c r="DAK435" s="1441"/>
      <c r="DAL435" s="1441"/>
      <c r="DAM435" s="1441"/>
      <c r="DAN435" s="1441"/>
      <c r="DAO435" s="1441"/>
      <c r="DAP435" s="1441"/>
      <c r="DAQ435" s="1441"/>
      <c r="DAR435" s="1441"/>
      <c r="DAS435" s="1441"/>
      <c r="DAT435" s="1441"/>
      <c r="DAU435" s="1441"/>
      <c r="DAV435" s="1441"/>
      <c r="DAW435" s="1441"/>
      <c r="DAX435" s="1441"/>
      <c r="DAY435" s="1441"/>
      <c r="DAZ435" s="1441"/>
      <c r="DBA435" s="1441"/>
      <c r="DBB435" s="1441"/>
      <c r="DBC435" s="1441"/>
      <c r="DBD435" s="1441"/>
      <c r="DBE435" s="1441"/>
      <c r="DBF435" s="1441"/>
      <c r="DBG435" s="1441"/>
      <c r="DBH435" s="1441"/>
      <c r="DBI435" s="1441"/>
      <c r="DBJ435" s="1441"/>
      <c r="DBK435" s="1441"/>
      <c r="DBL435" s="1441"/>
      <c r="DBM435" s="1441"/>
      <c r="DBN435" s="1441"/>
      <c r="DBO435" s="1441"/>
      <c r="DBP435" s="1441"/>
      <c r="DBQ435" s="1441"/>
      <c r="DBR435" s="1441"/>
      <c r="DBS435" s="1441"/>
      <c r="DBT435" s="1441"/>
      <c r="DBU435" s="1441"/>
      <c r="DBV435" s="1441"/>
      <c r="DBW435" s="1441"/>
      <c r="DBX435" s="1441"/>
      <c r="DBY435" s="1441"/>
      <c r="DBZ435" s="1441"/>
      <c r="DCA435" s="1441"/>
      <c r="DCB435" s="1441"/>
      <c r="DCC435" s="1441"/>
      <c r="DCD435" s="1441"/>
      <c r="DCE435" s="1441"/>
      <c r="DCF435" s="1441"/>
      <c r="DCG435" s="1441"/>
      <c r="DCH435" s="1441"/>
      <c r="DCI435" s="1441"/>
      <c r="DCJ435" s="1441"/>
      <c r="DCK435" s="1441"/>
      <c r="DCL435" s="1441"/>
      <c r="DCM435" s="1441"/>
      <c r="DCN435" s="1441"/>
      <c r="DCO435" s="1441"/>
      <c r="DCP435" s="1441"/>
      <c r="DCQ435" s="1441"/>
      <c r="DCR435" s="1441"/>
      <c r="DCS435" s="1441"/>
      <c r="DCT435" s="1441"/>
      <c r="DCU435" s="1441"/>
      <c r="DCV435" s="1441"/>
      <c r="DCW435" s="1441"/>
      <c r="DCX435" s="1441"/>
      <c r="DCY435" s="1441"/>
      <c r="DCZ435" s="1441"/>
      <c r="DDA435" s="1441"/>
      <c r="DDB435" s="1441"/>
      <c r="DDC435" s="1441"/>
      <c r="DDD435" s="1441"/>
      <c r="DDE435" s="1441"/>
      <c r="DDF435" s="1441"/>
      <c r="DDG435" s="1441"/>
      <c r="DDH435" s="1441"/>
      <c r="DDI435" s="1441"/>
      <c r="DDJ435" s="1441"/>
      <c r="DDK435" s="1441"/>
      <c r="DDL435" s="1441"/>
      <c r="DDM435" s="1441"/>
      <c r="DDN435" s="1441"/>
      <c r="DDO435" s="1441"/>
      <c r="DDP435" s="1441"/>
      <c r="DDQ435" s="1441"/>
      <c r="DDR435" s="1441"/>
      <c r="DDS435" s="1441"/>
      <c r="DDT435" s="1441"/>
      <c r="DDU435" s="1441"/>
      <c r="DDV435" s="1441"/>
      <c r="DDW435" s="1441"/>
      <c r="DDX435" s="1441"/>
      <c r="DDY435" s="1441"/>
      <c r="DDZ435" s="1441"/>
      <c r="DEA435" s="1441"/>
      <c r="DEB435" s="1441"/>
      <c r="DEC435" s="1441"/>
      <c r="DED435" s="1441"/>
      <c r="DEE435" s="1441"/>
      <c r="DEF435" s="1441"/>
      <c r="DEG435" s="1441"/>
      <c r="DEH435" s="1441"/>
      <c r="DEI435" s="1441"/>
      <c r="DEJ435" s="1441"/>
      <c r="DEK435" s="1441"/>
      <c r="DEL435" s="1441"/>
      <c r="DEM435" s="1441"/>
      <c r="DEN435" s="1441"/>
      <c r="DEO435" s="1441"/>
      <c r="DEP435" s="1441"/>
      <c r="DEQ435" s="1441"/>
      <c r="DER435" s="1441"/>
      <c r="DES435" s="1441"/>
      <c r="DET435" s="1441"/>
      <c r="DEU435" s="1441"/>
      <c r="DEV435" s="1441"/>
      <c r="DEW435" s="1441"/>
      <c r="DEX435" s="1441"/>
      <c r="DEY435" s="1441"/>
      <c r="DEZ435" s="1441"/>
      <c r="DFA435" s="1441"/>
      <c r="DFB435" s="1441"/>
      <c r="DFC435" s="1441"/>
      <c r="DFD435" s="1441"/>
      <c r="DFE435" s="1441"/>
      <c r="DFF435" s="1441"/>
      <c r="DFG435" s="1441"/>
      <c r="DFH435" s="1441"/>
      <c r="DFI435" s="1441"/>
      <c r="DFJ435" s="1441"/>
      <c r="DFK435" s="1441"/>
      <c r="DFL435" s="1441"/>
      <c r="DFM435" s="1441"/>
      <c r="DFN435" s="1441"/>
      <c r="DFO435" s="1441"/>
      <c r="DFP435" s="1441"/>
      <c r="DFQ435" s="1441"/>
      <c r="DFR435" s="1441"/>
      <c r="DFS435" s="1441"/>
      <c r="DFT435" s="1441"/>
      <c r="DFU435" s="1441"/>
      <c r="DFV435" s="1441"/>
      <c r="DFW435" s="1441"/>
      <c r="DFX435" s="1441"/>
      <c r="DFY435" s="1441"/>
      <c r="DFZ435" s="1441"/>
      <c r="DGA435" s="1441"/>
      <c r="DGB435" s="1441"/>
      <c r="DGC435" s="1441"/>
      <c r="DGD435" s="1441"/>
      <c r="DGE435" s="1441"/>
      <c r="DGF435" s="1441"/>
      <c r="DGG435" s="1441"/>
      <c r="DGH435" s="1441"/>
      <c r="DGI435" s="1441"/>
      <c r="DGJ435" s="1441"/>
      <c r="DGK435" s="1441"/>
      <c r="DGL435" s="1441"/>
      <c r="DGM435" s="1441"/>
      <c r="DGN435" s="1441"/>
      <c r="DGO435" s="1441"/>
      <c r="DGP435" s="1441"/>
      <c r="DGQ435" s="1441"/>
      <c r="DGR435" s="1441"/>
      <c r="DGS435" s="1441"/>
      <c r="DGT435" s="1441"/>
      <c r="DGU435" s="1441"/>
      <c r="DGV435" s="1441"/>
      <c r="DGW435" s="1441"/>
      <c r="DGX435" s="1441"/>
      <c r="DGY435" s="1441"/>
      <c r="DGZ435" s="1441"/>
      <c r="DHA435" s="1441"/>
      <c r="DHB435" s="1441"/>
      <c r="DHC435" s="1441"/>
      <c r="DHD435" s="1441"/>
      <c r="DHE435" s="1441"/>
      <c r="DHF435" s="1441"/>
      <c r="DHG435" s="1441"/>
      <c r="DHH435" s="1441"/>
      <c r="DHI435" s="1441"/>
      <c r="DHJ435" s="1441"/>
      <c r="DHK435" s="1441"/>
      <c r="DHL435" s="1441"/>
      <c r="DHM435" s="1441"/>
      <c r="DHN435" s="1441"/>
      <c r="DHO435" s="1441"/>
      <c r="DHP435" s="1441"/>
      <c r="DHQ435" s="1441"/>
      <c r="DHR435" s="1441"/>
      <c r="DHS435" s="1441"/>
      <c r="DHT435" s="1441"/>
      <c r="DHU435" s="1441"/>
      <c r="DHV435" s="1441"/>
      <c r="DHW435" s="1441"/>
      <c r="DHX435" s="1441"/>
      <c r="DHY435" s="1441"/>
      <c r="DHZ435" s="1441"/>
      <c r="DIA435" s="1441"/>
      <c r="DIB435" s="1441"/>
      <c r="DIC435" s="1441"/>
      <c r="DID435" s="1441"/>
      <c r="DIE435" s="1441"/>
      <c r="DIF435" s="1441"/>
      <c r="DIG435" s="1441"/>
      <c r="DIH435" s="1441"/>
      <c r="DII435" s="1441"/>
      <c r="DIJ435" s="1441"/>
      <c r="DIK435" s="1441"/>
      <c r="DIL435" s="1441"/>
      <c r="DIM435" s="1441"/>
      <c r="DIN435" s="1441"/>
      <c r="DIO435" s="1441"/>
      <c r="DIP435" s="1441"/>
      <c r="DIQ435" s="1441"/>
      <c r="DIR435" s="1441"/>
      <c r="DIS435" s="1441"/>
      <c r="DIT435" s="1441"/>
      <c r="DIU435" s="1441"/>
      <c r="DIV435" s="1441"/>
      <c r="DIW435" s="1441"/>
      <c r="DIX435" s="1441"/>
      <c r="DIY435" s="1441"/>
      <c r="DIZ435" s="1441"/>
      <c r="DJA435" s="1441"/>
      <c r="DJB435" s="1441"/>
      <c r="DJC435" s="1441"/>
      <c r="DJD435" s="1441"/>
      <c r="DJE435" s="1441"/>
      <c r="DJF435" s="1441"/>
      <c r="DJG435" s="1441"/>
      <c r="DJH435" s="1441"/>
      <c r="DJI435" s="1441"/>
      <c r="DJJ435" s="1441"/>
      <c r="DJK435" s="1441"/>
      <c r="DJL435" s="1441"/>
      <c r="DJM435" s="1441"/>
      <c r="DJN435" s="1441"/>
      <c r="DJO435" s="1441"/>
      <c r="DJP435" s="1441"/>
      <c r="DJQ435" s="1441"/>
      <c r="DJR435" s="1441"/>
      <c r="DJS435" s="1441"/>
      <c r="DJT435" s="1441"/>
      <c r="DJU435" s="1441"/>
      <c r="DJV435" s="1441"/>
      <c r="DJW435" s="1441"/>
      <c r="DJX435" s="1441"/>
      <c r="DJY435" s="1441"/>
      <c r="DJZ435" s="1441"/>
      <c r="DKA435" s="1441"/>
      <c r="DKB435" s="1441"/>
      <c r="DKC435" s="1441"/>
      <c r="DKD435" s="1441"/>
      <c r="DKE435" s="1441"/>
      <c r="DKF435" s="1441"/>
      <c r="DKG435" s="1441"/>
      <c r="DKH435" s="1441"/>
      <c r="DKI435" s="1441"/>
      <c r="DKJ435" s="1441"/>
      <c r="DKK435" s="1441"/>
      <c r="DKL435" s="1441"/>
      <c r="DKM435" s="1441"/>
      <c r="DKN435" s="1441"/>
      <c r="DKO435" s="1441"/>
      <c r="DKP435" s="1441"/>
      <c r="DKQ435" s="1441"/>
      <c r="DKR435" s="1441"/>
      <c r="DKS435" s="1441"/>
      <c r="DKT435" s="1441"/>
      <c r="DKU435" s="1441"/>
      <c r="DKV435" s="1441"/>
      <c r="DKW435" s="1441"/>
      <c r="DKX435" s="1441"/>
      <c r="DKY435" s="1441"/>
      <c r="DKZ435" s="1441"/>
      <c r="DLA435" s="1441"/>
      <c r="DLB435" s="1441"/>
      <c r="DLC435" s="1441"/>
      <c r="DLD435" s="1441"/>
      <c r="DLE435" s="1441"/>
      <c r="DLF435" s="1441"/>
      <c r="DLG435" s="1441"/>
      <c r="DLH435" s="1441"/>
      <c r="DLI435" s="1441"/>
      <c r="DLJ435" s="1441"/>
      <c r="DLK435" s="1441"/>
      <c r="DLL435" s="1441"/>
      <c r="DLM435" s="1441"/>
      <c r="DLN435" s="1441"/>
      <c r="DLO435" s="1441"/>
      <c r="DLP435" s="1441"/>
      <c r="DLQ435" s="1441"/>
      <c r="DLR435" s="1441"/>
      <c r="DLS435" s="1441"/>
      <c r="DLT435" s="1441"/>
      <c r="DLU435" s="1441"/>
      <c r="DLV435" s="1441"/>
      <c r="DLW435" s="1441"/>
      <c r="DLX435" s="1441"/>
      <c r="DLY435" s="1441"/>
      <c r="DLZ435" s="1441"/>
      <c r="DMA435" s="1441"/>
      <c r="DMB435" s="1441"/>
      <c r="DMC435" s="1441"/>
      <c r="DMD435" s="1441"/>
      <c r="DME435" s="1441"/>
      <c r="DMF435" s="1441"/>
      <c r="DMG435" s="1441"/>
      <c r="DMH435" s="1441"/>
      <c r="DMI435" s="1441"/>
      <c r="DMJ435" s="1441"/>
      <c r="DMK435" s="1441"/>
      <c r="DML435" s="1441"/>
      <c r="DMM435" s="1441"/>
      <c r="DMN435" s="1441"/>
      <c r="DMO435" s="1441"/>
      <c r="DMP435" s="1441"/>
      <c r="DMQ435" s="1441"/>
      <c r="DMR435" s="1441"/>
      <c r="DMS435" s="1441"/>
      <c r="DMT435" s="1441"/>
      <c r="DMU435" s="1441"/>
      <c r="DMV435" s="1441"/>
      <c r="DMW435" s="1441"/>
      <c r="DMX435" s="1441"/>
      <c r="DMY435" s="1441"/>
      <c r="DMZ435" s="1441"/>
      <c r="DNA435" s="1441"/>
      <c r="DNB435" s="1441"/>
      <c r="DNC435" s="1441"/>
      <c r="DND435" s="1441"/>
      <c r="DNE435" s="1441"/>
      <c r="DNF435" s="1441"/>
      <c r="DNG435" s="1441"/>
      <c r="DNH435" s="1441"/>
      <c r="DNI435" s="1441"/>
      <c r="DNJ435" s="1441"/>
      <c r="DNK435" s="1441"/>
      <c r="DNL435" s="1441"/>
      <c r="DNM435" s="1441"/>
      <c r="DNN435" s="1441"/>
      <c r="DNO435" s="1441"/>
      <c r="DNP435" s="1441"/>
      <c r="DNQ435" s="1441"/>
      <c r="DNR435" s="1441"/>
      <c r="DNS435" s="1441"/>
      <c r="DNT435" s="1441"/>
      <c r="DNU435" s="1441"/>
      <c r="DNV435" s="1441"/>
      <c r="DNW435" s="1441"/>
      <c r="DNX435" s="1441"/>
      <c r="DNY435" s="1441"/>
      <c r="DNZ435" s="1441"/>
      <c r="DOA435" s="1441"/>
      <c r="DOB435" s="1441"/>
      <c r="DOC435" s="1441"/>
      <c r="DOD435" s="1441"/>
      <c r="DOE435" s="1441"/>
      <c r="DOF435" s="1441"/>
      <c r="DOG435" s="1441"/>
      <c r="DOH435" s="1441"/>
      <c r="DOI435" s="1441"/>
      <c r="DOJ435" s="1441"/>
      <c r="DOK435" s="1441"/>
      <c r="DOL435" s="1441"/>
      <c r="DOM435" s="1441"/>
      <c r="DON435" s="1441"/>
      <c r="DOO435" s="1441"/>
      <c r="DOP435" s="1441"/>
      <c r="DOQ435" s="1441"/>
      <c r="DOR435" s="1441"/>
      <c r="DOS435" s="1441"/>
      <c r="DOT435" s="1441"/>
      <c r="DOU435" s="1441"/>
      <c r="DOV435" s="1441"/>
      <c r="DOW435" s="1441"/>
      <c r="DOX435" s="1441"/>
      <c r="DOY435" s="1441"/>
      <c r="DOZ435" s="1441"/>
      <c r="DPA435" s="1441"/>
      <c r="DPB435" s="1441"/>
      <c r="DPC435" s="1441"/>
      <c r="DPD435" s="1441"/>
      <c r="DPE435" s="1441"/>
      <c r="DPF435" s="1441"/>
      <c r="DPG435" s="1441"/>
      <c r="DPH435" s="1441"/>
      <c r="DPI435" s="1441"/>
      <c r="DPJ435" s="1441"/>
      <c r="DPK435" s="1441"/>
      <c r="DPL435" s="1441"/>
      <c r="DPM435" s="1441"/>
      <c r="DPN435" s="1441"/>
      <c r="DPO435" s="1441"/>
      <c r="DPP435" s="1441"/>
      <c r="DPQ435" s="1441"/>
      <c r="DPR435" s="1441"/>
      <c r="DPS435" s="1441"/>
      <c r="DPT435" s="1441"/>
      <c r="DPU435" s="1441"/>
      <c r="DPV435" s="1441"/>
      <c r="DPW435" s="1441"/>
      <c r="DPX435" s="1441"/>
      <c r="DPY435" s="1441"/>
      <c r="DPZ435" s="1441"/>
      <c r="DQA435" s="1441"/>
      <c r="DQB435" s="1441"/>
      <c r="DQC435" s="1441"/>
      <c r="DQD435" s="1441"/>
      <c r="DQE435" s="1441"/>
      <c r="DQF435" s="1441"/>
      <c r="DQG435" s="1441"/>
      <c r="DQH435" s="1441"/>
      <c r="DQI435" s="1441"/>
      <c r="DQJ435" s="1441"/>
      <c r="DQK435" s="1441"/>
      <c r="DQL435" s="1441"/>
      <c r="DQM435" s="1441"/>
      <c r="DQN435" s="1441"/>
      <c r="DQO435" s="1441"/>
      <c r="DQP435" s="1441"/>
      <c r="DQQ435" s="1441"/>
      <c r="DQR435" s="1441"/>
      <c r="DQS435" s="1441"/>
      <c r="DQT435" s="1441"/>
      <c r="DQU435" s="1441"/>
      <c r="DQV435" s="1441"/>
      <c r="DQW435" s="1441"/>
      <c r="DQX435" s="1441"/>
      <c r="DQY435" s="1441"/>
      <c r="DQZ435" s="1441"/>
      <c r="DRA435" s="1441"/>
      <c r="DRB435" s="1441"/>
      <c r="DRC435" s="1441"/>
      <c r="DRD435" s="1441"/>
      <c r="DRE435" s="1441"/>
      <c r="DRF435" s="1441"/>
      <c r="DRG435" s="1441"/>
      <c r="DRH435" s="1441"/>
      <c r="DRI435" s="1441"/>
      <c r="DRJ435" s="1441"/>
      <c r="DRK435" s="1441"/>
      <c r="DRL435" s="1441"/>
      <c r="DRM435" s="1441"/>
      <c r="DRN435" s="1441"/>
      <c r="DRO435" s="1441"/>
      <c r="DRP435" s="1441"/>
      <c r="DRQ435" s="1441"/>
      <c r="DRR435" s="1441"/>
      <c r="DRS435" s="1441"/>
      <c r="DRT435" s="1441"/>
      <c r="DRU435" s="1441"/>
      <c r="DRV435" s="1441"/>
      <c r="DRW435" s="1441"/>
      <c r="DRX435" s="1441"/>
      <c r="DRY435" s="1441"/>
      <c r="DRZ435" s="1441"/>
      <c r="DSA435" s="1441"/>
      <c r="DSB435" s="1441"/>
      <c r="DSC435" s="1441"/>
      <c r="DSD435" s="1441"/>
      <c r="DSE435" s="1441"/>
      <c r="DSF435" s="1441"/>
      <c r="DSG435" s="1441"/>
      <c r="DSH435" s="1441"/>
      <c r="DSI435" s="1441"/>
      <c r="DSJ435" s="1441"/>
      <c r="DSK435" s="1441"/>
      <c r="DSL435" s="1441"/>
      <c r="DSM435" s="1441"/>
      <c r="DSN435" s="1441"/>
      <c r="DSO435" s="1441"/>
      <c r="DSP435" s="1441"/>
      <c r="DSQ435" s="1441"/>
      <c r="DSR435" s="1441"/>
      <c r="DSS435" s="1441"/>
      <c r="DST435" s="1441"/>
      <c r="DSU435" s="1441"/>
      <c r="DSV435" s="1441"/>
      <c r="DSW435" s="1441"/>
      <c r="DSX435" s="1441"/>
      <c r="DSY435" s="1441"/>
      <c r="DSZ435" s="1441"/>
      <c r="DTA435" s="1441"/>
      <c r="DTB435" s="1441"/>
      <c r="DTC435" s="1441"/>
      <c r="DTD435" s="1441"/>
      <c r="DTE435" s="1441"/>
      <c r="DTF435" s="1441"/>
      <c r="DTG435" s="1441"/>
      <c r="DTH435" s="1441"/>
      <c r="DTI435" s="1441"/>
      <c r="DTJ435" s="1441"/>
      <c r="DTK435" s="1441"/>
      <c r="DTL435" s="1441"/>
      <c r="DTM435" s="1441"/>
      <c r="DTN435" s="1441"/>
      <c r="DTO435" s="1441"/>
      <c r="DTP435" s="1441"/>
      <c r="DTQ435" s="1441"/>
      <c r="DTR435" s="1441"/>
      <c r="DTS435" s="1441"/>
      <c r="DTT435" s="1441"/>
      <c r="DTU435" s="1441"/>
      <c r="DTV435" s="1441"/>
      <c r="DTW435" s="1441"/>
      <c r="DTX435" s="1441"/>
      <c r="DTY435" s="1441"/>
      <c r="DTZ435" s="1441"/>
      <c r="DUA435" s="1441"/>
      <c r="DUB435" s="1441"/>
      <c r="DUC435" s="1441"/>
      <c r="DUD435" s="1441"/>
      <c r="DUE435" s="1441"/>
      <c r="DUF435" s="1441"/>
      <c r="DUG435" s="1441"/>
      <c r="DUH435" s="1441"/>
      <c r="DUI435" s="1441"/>
      <c r="DUJ435" s="1441"/>
      <c r="DUK435" s="1441"/>
      <c r="DUL435" s="1441"/>
      <c r="DUM435" s="1441"/>
      <c r="DUN435" s="1441"/>
      <c r="DUO435" s="1441"/>
      <c r="DUP435" s="1441"/>
      <c r="DUQ435" s="1441"/>
      <c r="DUR435" s="1441"/>
      <c r="DUS435" s="1441"/>
      <c r="DUT435" s="1441"/>
      <c r="DUU435" s="1441"/>
      <c r="DUV435" s="1441"/>
      <c r="DUW435" s="1441"/>
      <c r="DUX435" s="1441"/>
      <c r="DUY435" s="1441"/>
      <c r="DUZ435" s="1441"/>
      <c r="DVA435" s="1441"/>
      <c r="DVB435" s="1441"/>
      <c r="DVC435" s="1441"/>
      <c r="DVD435" s="1441"/>
      <c r="DVE435" s="1441"/>
      <c r="DVF435" s="1441"/>
      <c r="DVG435" s="1441"/>
      <c r="DVH435" s="1441"/>
      <c r="DVI435" s="1441"/>
      <c r="DVJ435" s="1441"/>
      <c r="DVK435" s="1441"/>
      <c r="DVL435" s="1441"/>
      <c r="DVM435" s="1441"/>
      <c r="DVN435" s="1441"/>
      <c r="DVO435" s="1441"/>
      <c r="DVP435" s="1441"/>
      <c r="DVQ435" s="1441"/>
      <c r="DVR435" s="1441"/>
      <c r="DVS435" s="1441"/>
      <c r="DVT435" s="1441"/>
      <c r="DVU435" s="1441"/>
      <c r="DVV435" s="1441"/>
      <c r="DVW435" s="1441"/>
      <c r="DVX435" s="1441"/>
      <c r="DVY435" s="1441"/>
      <c r="DVZ435" s="1441"/>
      <c r="DWA435" s="1441"/>
      <c r="DWB435" s="1441"/>
      <c r="DWC435" s="1441"/>
      <c r="DWD435" s="1441"/>
      <c r="DWE435" s="1441"/>
      <c r="DWF435" s="1441"/>
      <c r="DWG435" s="1441"/>
      <c r="DWH435" s="1441"/>
      <c r="DWI435" s="1441"/>
      <c r="DWJ435" s="1441"/>
      <c r="DWK435" s="1441"/>
      <c r="DWL435" s="1441"/>
      <c r="DWM435" s="1441"/>
      <c r="DWN435" s="1441"/>
      <c r="DWO435" s="1441"/>
      <c r="DWP435" s="1441"/>
      <c r="DWQ435" s="1441"/>
      <c r="DWR435" s="1441"/>
      <c r="DWS435" s="1441"/>
      <c r="DWT435" s="1441"/>
      <c r="DWU435" s="1441"/>
      <c r="DWV435" s="1441"/>
      <c r="DWW435" s="1441"/>
      <c r="DWX435" s="1441"/>
      <c r="DWY435" s="1441"/>
      <c r="DWZ435" s="1441"/>
      <c r="DXA435" s="1441"/>
      <c r="DXB435" s="1441"/>
      <c r="DXC435" s="1441"/>
      <c r="DXD435" s="1441"/>
      <c r="DXE435" s="1441"/>
      <c r="DXF435" s="1441"/>
      <c r="DXG435" s="1441"/>
      <c r="DXH435" s="1441"/>
      <c r="DXI435" s="1441"/>
      <c r="DXJ435" s="1441"/>
      <c r="DXK435" s="1441"/>
      <c r="DXL435" s="1441"/>
      <c r="DXM435" s="1441"/>
      <c r="DXN435" s="1441"/>
      <c r="DXO435" s="1441"/>
      <c r="DXP435" s="1441"/>
      <c r="DXQ435" s="1441"/>
      <c r="DXR435" s="1441"/>
      <c r="DXS435" s="1441"/>
      <c r="DXT435" s="1441"/>
      <c r="DXU435" s="1441"/>
      <c r="DXV435" s="1441"/>
      <c r="DXW435" s="1441"/>
      <c r="DXX435" s="1441"/>
      <c r="DXY435" s="1441"/>
      <c r="DXZ435" s="1441"/>
      <c r="DYA435" s="1441"/>
      <c r="DYB435" s="1441"/>
      <c r="DYC435" s="1441"/>
      <c r="DYD435" s="1441"/>
      <c r="DYE435" s="1441"/>
      <c r="DYF435" s="1441"/>
      <c r="DYG435" s="1441"/>
      <c r="DYH435" s="1441"/>
      <c r="DYI435" s="1441"/>
      <c r="DYJ435" s="1441"/>
      <c r="DYK435" s="1441"/>
      <c r="DYL435" s="1441"/>
      <c r="DYM435" s="1441"/>
      <c r="DYN435" s="1441"/>
      <c r="DYO435" s="1441"/>
      <c r="DYP435" s="1441"/>
      <c r="DYQ435" s="1441"/>
      <c r="DYR435" s="1441"/>
      <c r="DYS435" s="1441"/>
      <c r="DYT435" s="1441"/>
      <c r="DYU435" s="1441"/>
      <c r="DYV435" s="1441"/>
      <c r="DYW435" s="1441"/>
      <c r="DYX435" s="1441"/>
      <c r="DYY435" s="1441"/>
      <c r="DYZ435" s="1441"/>
      <c r="DZA435" s="1441"/>
      <c r="DZB435" s="1441"/>
      <c r="DZC435" s="1441"/>
      <c r="DZD435" s="1441"/>
      <c r="DZE435" s="1441"/>
      <c r="DZF435" s="1441"/>
      <c r="DZG435" s="1441"/>
      <c r="DZH435" s="1441"/>
      <c r="DZI435" s="1441"/>
      <c r="DZJ435" s="1441"/>
      <c r="DZK435" s="1441"/>
      <c r="DZL435" s="1441"/>
      <c r="DZM435" s="1441"/>
      <c r="DZN435" s="1441"/>
      <c r="DZO435" s="1441"/>
      <c r="DZP435" s="1441"/>
      <c r="DZQ435" s="1441"/>
      <c r="DZR435" s="1441"/>
      <c r="DZS435" s="1441"/>
      <c r="DZT435" s="1441"/>
      <c r="DZU435" s="1441"/>
      <c r="DZV435" s="1441"/>
      <c r="DZW435" s="1441"/>
      <c r="DZX435" s="1441"/>
      <c r="DZY435" s="1441"/>
      <c r="DZZ435" s="1441"/>
      <c r="EAA435" s="1441"/>
      <c r="EAB435" s="1441"/>
      <c r="EAC435" s="1441"/>
      <c r="EAD435" s="1441"/>
      <c r="EAE435" s="1441"/>
      <c r="EAF435" s="1441"/>
      <c r="EAG435" s="1441"/>
      <c r="EAH435" s="1441"/>
      <c r="EAI435" s="1441"/>
      <c r="EAJ435" s="1441"/>
      <c r="EAK435" s="1441"/>
      <c r="EAL435" s="1441"/>
      <c r="EAM435" s="1441"/>
      <c r="EAN435" s="1441"/>
      <c r="EAO435" s="1441"/>
      <c r="EAP435" s="1441"/>
      <c r="EAQ435" s="1441"/>
      <c r="EAR435" s="1441"/>
      <c r="EAS435" s="1441"/>
      <c r="EAT435" s="1441"/>
      <c r="EAU435" s="1441"/>
      <c r="EAV435" s="1441"/>
      <c r="EAW435" s="1441"/>
      <c r="EAX435" s="1441"/>
      <c r="EAY435" s="1441"/>
      <c r="EAZ435" s="1441"/>
      <c r="EBA435" s="1441"/>
      <c r="EBB435" s="1441"/>
      <c r="EBC435" s="1441"/>
      <c r="EBD435" s="1441"/>
      <c r="EBE435" s="1441"/>
      <c r="EBF435" s="1441"/>
      <c r="EBG435" s="1441"/>
      <c r="EBH435" s="1441"/>
      <c r="EBI435" s="1441"/>
      <c r="EBJ435" s="1441"/>
      <c r="EBK435" s="1441"/>
      <c r="EBL435" s="1441"/>
      <c r="EBM435" s="1441"/>
      <c r="EBN435" s="1441"/>
      <c r="EBO435" s="1441"/>
      <c r="EBP435" s="1441"/>
      <c r="EBQ435" s="1441"/>
      <c r="EBR435" s="1441"/>
      <c r="EBS435" s="1441"/>
      <c r="EBT435" s="1441"/>
      <c r="EBU435" s="1441"/>
      <c r="EBV435" s="1441"/>
      <c r="EBW435" s="1441"/>
      <c r="EBX435" s="1441"/>
      <c r="EBY435" s="1441"/>
      <c r="EBZ435" s="1441"/>
      <c r="ECA435" s="1441"/>
      <c r="ECB435" s="1441"/>
      <c r="ECC435" s="1441"/>
      <c r="ECD435" s="1441"/>
      <c r="ECE435" s="1441"/>
      <c r="ECF435" s="1441"/>
      <c r="ECG435" s="1441"/>
      <c r="ECH435" s="1441"/>
      <c r="ECI435" s="1441"/>
      <c r="ECJ435" s="1441"/>
      <c r="ECK435" s="1441"/>
      <c r="ECL435" s="1441"/>
      <c r="ECM435" s="1441"/>
      <c r="ECN435" s="1441"/>
      <c r="ECO435" s="1441"/>
      <c r="ECP435" s="1441"/>
      <c r="ECQ435" s="1441"/>
      <c r="ECR435" s="1441"/>
      <c r="ECS435" s="1441"/>
      <c r="ECT435" s="1441"/>
      <c r="ECU435" s="1441"/>
      <c r="ECV435" s="1441"/>
      <c r="ECW435" s="1441"/>
      <c r="ECX435" s="1441"/>
      <c r="ECY435" s="1441"/>
      <c r="ECZ435" s="1441"/>
      <c r="EDA435" s="1441"/>
      <c r="EDB435" s="1441"/>
      <c r="EDC435" s="1441"/>
      <c r="EDD435" s="1441"/>
      <c r="EDE435" s="1441"/>
      <c r="EDF435" s="1441"/>
      <c r="EDG435" s="1441"/>
      <c r="EDH435" s="1441"/>
      <c r="EDI435" s="1441"/>
      <c r="EDJ435" s="1441"/>
      <c r="EDK435" s="1441"/>
      <c r="EDL435" s="1441"/>
      <c r="EDM435" s="1441"/>
      <c r="EDN435" s="1441"/>
      <c r="EDO435" s="1441"/>
      <c r="EDP435" s="1441"/>
      <c r="EDQ435" s="1441"/>
      <c r="EDR435" s="1441"/>
      <c r="EDS435" s="1441"/>
      <c r="EDT435" s="1441"/>
      <c r="EDU435" s="1441"/>
      <c r="EDV435" s="1441"/>
      <c r="EDW435" s="1441"/>
      <c r="EDX435" s="1441"/>
      <c r="EDY435" s="1441"/>
      <c r="EDZ435" s="1441"/>
      <c r="EEA435" s="1441"/>
      <c r="EEB435" s="1441"/>
      <c r="EEC435" s="1441"/>
      <c r="EED435" s="1441"/>
      <c r="EEE435" s="1441"/>
      <c r="EEF435" s="1441"/>
      <c r="EEG435" s="1441"/>
      <c r="EEH435" s="1441"/>
      <c r="EEI435" s="1441"/>
      <c r="EEJ435" s="1441"/>
      <c r="EEK435" s="1441"/>
      <c r="EEL435" s="1441"/>
      <c r="EEM435" s="1441"/>
      <c r="EEN435" s="1441"/>
      <c r="EEO435" s="1441"/>
      <c r="EEP435" s="1441"/>
      <c r="EEQ435" s="1441"/>
      <c r="EER435" s="1441"/>
      <c r="EES435" s="1441"/>
      <c r="EET435" s="1441"/>
      <c r="EEU435" s="1441"/>
      <c r="EEV435" s="1441"/>
      <c r="EEW435" s="1441"/>
      <c r="EEX435" s="1441"/>
      <c r="EEY435" s="1441"/>
      <c r="EEZ435" s="1441"/>
      <c r="EFA435" s="1441"/>
      <c r="EFB435" s="1441"/>
      <c r="EFC435" s="1441"/>
      <c r="EFD435" s="1441"/>
      <c r="EFE435" s="1441"/>
      <c r="EFF435" s="1441"/>
      <c r="EFG435" s="1441"/>
      <c r="EFH435" s="1441"/>
      <c r="EFI435" s="1441"/>
      <c r="EFJ435" s="1441"/>
      <c r="EFK435" s="1441"/>
      <c r="EFL435" s="1441"/>
      <c r="EFM435" s="1441"/>
      <c r="EFN435" s="1441"/>
      <c r="EFO435" s="1441"/>
      <c r="EFP435" s="1441"/>
      <c r="EFQ435" s="1441"/>
      <c r="EFR435" s="1441"/>
      <c r="EFS435" s="1441"/>
      <c r="EFT435" s="1441"/>
      <c r="EFU435" s="1441"/>
      <c r="EFV435" s="1441"/>
      <c r="EFW435" s="1441"/>
      <c r="EFX435" s="1441"/>
      <c r="EFY435" s="1441"/>
      <c r="EFZ435" s="1441"/>
      <c r="EGA435" s="1441"/>
      <c r="EGB435" s="1441"/>
      <c r="EGC435" s="1441"/>
      <c r="EGD435" s="1441"/>
      <c r="EGE435" s="1441"/>
      <c r="EGF435" s="1441"/>
      <c r="EGG435" s="1441"/>
      <c r="EGH435" s="1441"/>
      <c r="EGI435" s="1441"/>
      <c r="EGJ435" s="1441"/>
      <c r="EGK435" s="1441"/>
      <c r="EGL435" s="1441"/>
      <c r="EGM435" s="1441"/>
      <c r="EGN435" s="1441"/>
      <c r="EGO435" s="1441"/>
      <c r="EGP435" s="1441"/>
      <c r="EGQ435" s="1441"/>
      <c r="EGR435" s="1441"/>
      <c r="EGS435" s="1441"/>
      <c r="EGT435" s="1441"/>
      <c r="EGU435" s="1441"/>
      <c r="EGV435" s="1441"/>
      <c r="EGW435" s="1441"/>
      <c r="EGX435" s="1441"/>
      <c r="EGY435" s="1441"/>
      <c r="EGZ435" s="1441"/>
      <c r="EHA435" s="1441"/>
      <c r="EHB435" s="1441"/>
      <c r="EHC435" s="1441"/>
      <c r="EHD435" s="1441"/>
      <c r="EHE435" s="1441"/>
      <c r="EHF435" s="1441"/>
      <c r="EHG435" s="1441"/>
      <c r="EHH435" s="1441"/>
      <c r="EHI435" s="1441"/>
      <c r="EHJ435" s="1441"/>
      <c r="EHK435" s="1441"/>
      <c r="EHL435" s="1441"/>
      <c r="EHM435" s="1441"/>
      <c r="EHN435" s="1441"/>
      <c r="EHO435" s="1441"/>
      <c r="EHP435" s="1441"/>
      <c r="EHQ435" s="1441"/>
      <c r="EHR435" s="1441"/>
      <c r="EHS435" s="1441"/>
      <c r="EHT435" s="1441"/>
      <c r="EHU435" s="1441"/>
      <c r="EHV435" s="1441"/>
      <c r="EHW435" s="1441"/>
      <c r="EHX435" s="1441"/>
      <c r="EHY435" s="1441"/>
      <c r="EHZ435" s="1441"/>
      <c r="EIA435" s="1441"/>
      <c r="EIB435" s="1441"/>
      <c r="EIC435" s="1441"/>
      <c r="EID435" s="1441"/>
      <c r="EIE435" s="1441"/>
      <c r="EIF435" s="1441"/>
      <c r="EIG435" s="1441"/>
      <c r="EIH435" s="1441"/>
      <c r="EII435" s="1441"/>
      <c r="EIJ435" s="1441"/>
      <c r="EIK435" s="1441"/>
      <c r="EIL435" s="1441"/>
      <c r="EIM435" s="1441"/>
      <c r="EIN435" s="1441"/>
      <c r="EIO435" s="1441"/>
      <c r="EIP435" s="1441"/>
      <c r="EIQ435" s="1441"/>
      <c r="EIR435" s="1441"/>
      <c r="EIS435" s="1441"/>
      <c r="EIT435" s="1441"/>
      <c r="EIU435" s="1441"/>
      <c r="EIV435" s="1441"/>
      <c r="EIW435" s="1441"/>
      <c r="EIX435" s="1441"/>
      <c r="EIY435" s="1441"/>
      <c r="EIZ435" s="1441"/>
      <c r="EJA435" s="1441"/>
      <c r="EJB435" s="1441"/>
      <c r="EJC435" s="1441"/>
      <c r="EJD435" s="1441"/>
      <c r="EJE435" s="1441"/>
      <c r="EJF435" s="1441"/>
      <c r="EJG435" s="1441"/>
      <c r="EJH435" s="1441"/>
      <c r="EJI435" s="1441"/>
      <c r="EJJ435" s="1441"/>
      <c r="EJK435" s="1441"/>
      <c r="EJL435" s="1441"/>
      <c r="EJM435" s="1441"/>
      <c r="EJN435" s="1441"/>
      <c r="EJO435" s="1441"/>
      <c r="EJP435" s="1441"/>
      <c r="EJQ435" s="1441"/>
      <c r="EJR435" s="1441"/>
      <c r="EJS435" s="1441"/>
      <c r="EJT435" s="1441"/>
      <c r="EJU435" s="1441"/>
      <c r="EJV435" s="1441"/>
      <c r="EJW435" s="1441"/>
      <c r="EJX435" s="1441"/>
      <c r="EJY435" s="1441"/>
      <c r="EJZ435" s="1441"/>
      <c r="EKA435" s="1441"/>
      <c r="EKB435" s="1441"/>
      <c r="EKC435" s="1441"/>
      <c r="EKD435" s="1441"/>
      <c r="EKE435" s="1441"/>
      <c r="EKF435" s="1441"/>
      <c r="EKG435" s="1441"/>
      <c r="EKH435" s="1441"/>
      <c r="EKI435" s="1441"/>
      <c r="EKJ435" s="1441"/>
      <c r="EKK435" s="1441"/>
      <c r="EKL435" s="1441"/>
      <c r="EKM435" s="1441"/>
      <c r="EKN435" s="1441"/>
      <c r="EKO435" s="1441"/>
      <c r="EKP435" s="1441"/>
      <c r="EKQ435" s="1441"/>
      <c r="EKR435" s="1441"/>
      <c r="EKS435" s="1441"/>
      <c r="EKT435" s="1441"/>
      <c r="EKU435" s="1441"/>
      <c r="EKV435" s="1441"/>
      <c r="EKW435" s="1441"/>
      <c r="EKX435" s="1441"/>
      <c r="EKY435" s="1441"/>
      <c r="EKZ435" s="1441"/>
      <c r="ELA435" s="1441"/>
      <c r="ELB435" s="1441"/>
      <c r="ELC435" s="1441"/>
      <c r="ELD435" s="1441"/>
      <c r="ELE435" s="1441"/>
      <c r="ELF435" s="1441"/>
      <c r="ELG435" s="1441"/>
      <c r="ELH435" s="1441"/>
      <c r="ELI435" s="1441"/>
      <c r="ELJ435" s="1441"/>
      <c r="ELK435" s="1441"/>
      <c r="ELL435" s="1441"/>
      <c r="ELM435" s="1441"/>
      <c r="ELN435" s="1441"/>
      <c r="ELO435" s="1441"/>
      <c r="ELP435" s="1441"/>
      <c r="ELQ435" s="1441"/>
      <c r="ELR435" s="1441"/>
      <c r="ELS435" s="1441"/>
      <c r="ELT435" s="1441"/>
      <c r="ELU435" s="1441"/>
      <c r="ELV435" s="1441"/>
      <c r="ELW435" s="1441"/>
      <c r="ELX435" s="1441"/>
      <c r="ELY435" s="1441"/>
      <c r="ELZ435" s="1441"/>
      <c r="EMA435" s="1441"/>
      <c r="EMB435" s="1441"/>
      <c r="EMC435" s="1441"/>
      <c r="EMD435" s="1441"/>
      <c r="EME435" s="1441"/>
      <c r="EMF435" s="1441"/>
      <c r="EMG435" s="1441"/>
      <c r="EMH435" s="1441"/>
      <c r="EMI435" s="1441"/>
      <c r="EMJ435" s="1441"/>
      <c r="EMK435" s="1441"/>
      <c r="EML435" s="1441"/>
      <c r="EMM435" s="1441"/>
      <c r="EMN435" s="1441"/>
      <c r="EMO435" s="1441"/>
      <c r="EMP435" s="1441"/>
      <c r="EMQ435" s="1441"/>
      <c r="EMR435" s="1441"/>
      <c r="EMS435" s="1441"/>
      <c r="EMT435" s="1441"/>
      <c r="EMU435" s="1441"/>
      <c r="EMV435" s="1441"/>
      <c r="EMW435" s="1441"/>
      <c r="EMX435" s="1441"/>
      <c r="EMY435" s="1441"/>
      <c r="EMZ435" s="1441"/>
      <c r="ENA435" s="1441"/>
      <c r="ENB435" s="1441"/>
      <c r="ENC435" s="1441"/>
      <c r="END435" s="1441"/>
      <c r="ENE435" s="1441"/>
      <c r="ENF435" s="1441"/>
      <c r="ENG435" s="1441"/>
      <c r="ENH435" s="1441"/>
      <c r="ENI435" s="1441"/>
      <c r="ENJ435" s="1441"/>
      <c r="ENK435" s="1441"/>
      <c r="ENL435" s="1441"/>
      <c r="ENM435" s="1441"/>
      <c r="ENN435" s="1441"/>
      <c r="ENO435" s="1441"/>
      <c r="ENP435" s="1441"/>
      <c r="ENQ435" s="1441"/>
      <c r="ENR435" s="1441"/>
      <c r="ENS435" s="1441"/>
      <c r="ENT435" s="1441"/>
      <c r="ENU435" s="1441"/>
      <c r="ENV435" s="1441"/>
      <c r="ENW435" s="1441"/>
      <c r="ENX435" s="1441"/>
      <c r="ENY435" s="1441"/>
      <c r="ENZ435" s="1441"/>
      <c r="EOA435" s="1441"/>
      <c r="EOB435" s="1441"/>
      <c r="EOC435" s="1441"/>
      <c r="EOD435" s="1441"/>
      <c r="EOE435" s="1441"/>
      <c r="EOF435" s="1441"/>
      <c r="EOG435" s="1441"/>
      <c r="EOH435" s="1441"/>
      <c r="EOI435" s="1441"/>
      <c r="EOJ435" s="1441"/>
      <c r="EOK435" s="1441"/>
      <c r="EOL435" s="1441"/>
      <c r="EOM435" s="1441"/>
      <c r="EON435" s="1441"/>
      <c r="EOO435" s="1441"/>
      <c r="EOP435" s="1441"/>
      <c r="EOQ435" s="1441"/>
      <c r="EOR435" s="1441"/>
      <c r="EOS435" s="1441"/>
      <c r="EOT435" s="1441"/>
      <c r="EOU435" s="1441"/>
      <c r="EOV435" s="1441"/>
      <c r="EOW435" s="1441"/>
      <c r="EOX435" s="1441"/>
      <c r="EOY435" s="1441"/>
      <c r="EOZ435" s="1441"/>
      <c r="EPA435" s="1441"/>
      <c r="EPB435" s="1441"/>
      <c r="EPC435" s="1441"/>
      <c r="EPD435" s="1441"/>
      <c r="EPE435" s="1441"/>
      <c r="EPF435" s="1441"/>
      <c r="EPG435" s="1441"/>
      <c r="EPH435" s="1441"/>
      <c r="EPI435" s="1441"/>
      <c r="EPJ435" s="1441"/>
      <c r="EPK435" s="1441"/>
      <c r="EPL435" s="1441"/>
      <c r="EPM435" s="1441"/>
      <c r="EPN435" s="1441"/>
      <c r="EPO435" s="1441"/>
      <c r="EPP435" s="1441"/>
      <c r="EPQ435" s="1441"/>
      <c r="EPR435" s="1441"/>
      <c r="EPS435" s="1441"/>
      <c r="EPT435" s="1441"/>
      <c r="EPU435" s="1441"/>
      <c r="EPV435" s="1441"/>
      <c r="EPW435" s="1441"/>
      <c r="EPX435" s="1441"/>
      <c r="EPY435" s="1441"/>
      <c r="EPZ435" s="1441"/>
      <c r="EQA435" s="1441"/>
      <c r="EQB435" s="1441"/>
      <c r="EQC435" s="1441"/>
      <c r="EQD435" s="1441"/>
      <c r="EQE435" s="1441"/>
      <c r="EQF435" s="1441"/>
      <c r="EQG435" s="1441"/>
      <c r="EQH435" s="1441"/>
      <c r="EQI435" s="1441"/>
      <c r="EQJ435" s="1441"/>
      <c r="EQK435" s="1441"/>
      <c r="EQL435" s="1441"/>
      <c r="EQM435" s="1441"/>
      <c r="EQN435" s="1441"/>
      <c r="EQO435" s="1441"/>
      <c r="EQP435" s="1441"/>
      <c r="EQQ435" s="1441"/>
      <c r="EQR435" s="1441"/>
      <c r="EQS435" s="1441"/>
      <c r="EQT435" s="1441"/>
      <c r="EQU435" s="1441"/>
      <c r="EQV435" s="1441"/>
      <c r="EQW435" s="1441"/>
      <c r="EQX435" s="1441"/>
      <c r="EQY435" s="1441"/>
      <c r="EQZ435" s="1441"/>
      <c r="ERA435" s="1441"/>
      <c r="ERB435" s="1441"/>
      <c r="ERC435" s="1441"/>
      <c r="ERD435" s="1441"/>
      <c r="ERE435" s="1441"/>
      <c r="ERF435" s="1441"/>
      <c r="ERG435" s="1441"/>
      <c r="ERH435" s="1441"/>
      <c r="ERI435" s="1441"/>
      <c r="ERJ435" s="1441"/>
      <c r="ERK435" s="1441"/>
      <c r="ERL435" s="1441"/>
      <c r="ERM435" s="1441"/>
      <c r="ERN435" s="1441"/>
      <c r="ERO435" s="1441"/>
      <c r="ERP435" s="1441"/>
      <c r="ERQ435" s="1441"/>
      <c r="ERR435" s="1441"/>
      <c r="ERS435" s="1441"/>
      <c r="ERT435" s="1441"/>
      <c r="ERU435" s="1441"/>
      <c r="ERV435" s="1441"/>
      <c r="ERW435" s="1441"/>
      <c r="ERX435" s="1441"/>
      <c r="ERY435" s="1441"/>
      <c r="ERZ435" s="1441"/>
      <c r="ESA435" s="1441"/>
      <c r="ESB435" s="1441"/>
      <c r="ESC435" s="1441"/>
      <c r="ESD435" s="1441"/>
      <c r="ESE435" s="1441"/>
      <c r="ESF435" s="1441"/>
      <c r="ESG435" s="1441"/>
      <c r="ESH435" s="1441"/>
      <c r="ESI435" s="1441"/>
      <c r="ESJ435" s="1441"/>
      <c r="ESK435" s="1441"/>
      <c r="ESL435" s="1441"/>
      <c r="ESM435" s="1441"/>
      <c r="ESN435" s="1441"/>
      <c r="ESO435" s="1441"/>
      <c r="ESP435" s="1441"/>
      <c r="ESQ435" s="1441"/>
      <c r="ESR435" s="1441"/>
      <c r="ESS435" s="1441"/>
      <c r="EST435" s="1441"/>
      <c r="ESU435" s="1441"/>
      <c r="ESV435" s="1441"/>
      <c r="ESW435" s="1441"/>
      <c r="ESX435" s="1441"/>
      <c r="ESY435" s="1441"/>
      <c r="ESZ435" s="1441"/>
      <c r="ETA435" s="1441"/>
      <c r="ETB435" s="1441"/>
      <c r="ETC435" s="1441"/>
      <c r="ETD435" s="1441"/>
      <c r="ETE435" s="1441"/>
      <c r="ETF435" s="1441"/>
      <c r="ETG435" s="1441"/>
      <c r="ETH435" s="1441"/>
      <c r="ETI435" s="1441"/>
      <c r="ETJ435" s="1441"/>
      <c r="ETK435" s="1441"/>
      <c r="ETL435" s="1441"/>
      <c r="ETM435" s="1441"/>
      <c r="ETN435" s="1441"/>
      <c r="ETO435" s="1441"/>
      <c r="ETP435" s="1441"/>
      <c r="ETQ435" s="1441"/>
      <c r="ETR435" s="1441"/>
      <c r="ETS435" s="1441"/>
      <c r="ETT435" s="1441"/>
      <c r="ETU435" s="1441"/>
      <c r="ETV435" s="1441"/>
      <c r="ETW435" s="1441"/>
      <c r="ETX435" s="1441"/>
      <c r="ETY435" s="1441"/>
      <c r="ETZ435" s="1441"/>
      <c r="EUA435" s="1441"/>
      <c r="EUB435" s="1441"/>
      <c r="EUC435" s="1441"/>
      <c r="EUD435" s="1441"/>
      <c r="EUE435" s="1441"/>
      <c r="EUF435" s="1441"/>
      <c r="EUG435" s="1441"/>
      <c r="EUH435" s="1441"/>
      <c r="EUI435" s="1441"/>
      <c r="EUJ435" s="1441"/>
      <c r="EUK435" s="1441"/>
      <c r="EUL435" s="1441"/>
      <c r="EUM435" s="1441"/>
      <c r="EUN435" s="1441"/>
      <c r="EUO435" s="1441"/>
      <c r="EUP435" s="1441"/>
      <c r="EUQ435" s="1441"/>
      <c r="EUR435" s="1441"/>
      <c r="EUS435" s="1441"/>
      <c r="EUT435" s="1441"/>
      <c r="EUU435" s="1441"/>
      <c r="EUV435" s="1441"/>
      <c r="EUW435" s="1441"/>
      <c r="EUX435" s="1441"/>
      <c r="EUY435" s="1441"/>
      <c r="EUZ435" s="1441"/>
      <c r="EVA435" s="1441"/>
      <c r="EVB435" s="1441"/>
      <c r="EVC435" s="1441"/>
      <c r="EVD435" s="1441"/>
      <c r="EVE435" s="1441"/>
      <c r="EVF435" s="1441"/>
      <c r="EVG435" s="1441"/>
      <c r="EVH435" s="1441"/>
      <c r="EVI435" s="1441"/>
      <c r="EVJ435" s="1441"/>
      <c r="EVK435" s="1441"/>
      <c r="EVL435" s="1441"/>
      <c r="EVM435" s="1441"/>
      <c r="EVN435" s="1441"/>
      <c r="EVO435" s="1441"/>
      <c r="EVP435" s="1441"/>
      <c r="EVQ435" s="1441"/>
      <c r="EVR435" s="1441"/>
      <c r="EVS435" s="1441"/>
      <c r="EVT435" s="1441"/>
      <c r="EVU435" s="1441"/>
      <c r="EVV435" s="1441"/>
      <c r="EVW435" s="1441"/>
      <c r="EVX435" s="1441"/>
      <c r="EVY435" s="1441"/>
      <c r="EVZ435" s="1441"/>
      <c r="EWA435" s="1441"/>
      <c r="EWB435" s="1441"/>
      <c r="EWC435" s="1441"/>
      <c r="EWD435" s="1441"/>
      <c r="EWE435" s="1441"/>
      <c r="EWF435" s="1441"/>
      <c r="EWG435" s="1441"/>
      <c r="EWH435" s="1441"/>
      <c r="EWI435" s="1441"/>
      <c r="EWJ435" s="1441"/>
      <c r="EWK435" s="1441"/>
      <c r="EWL435" s="1441"/>
      <c r="EWM435" s="1441"/>
      <c r="EWN435" s="1441"/>
      <c r="EWO435" s="1441"/>
      <c r="EWP435" s="1441"/>
      <c r="EWQ435" s="1441"/>
      <c r="EWR435" s="1441"/>
      <c r="EWS435" s="1441"/>
      <c r="EWT435" s="1441"/>
      <c r="EWU435" s="1441"/>
      <c r="EWV435" s="1441"/>
      <c r="EWW435" s="1441"/>
      <c r="EWX435" s="1441"/>
      <c r="EWY435" s="1441"/>
      <c r="EWZ435" s="1441"/>
      <c r="EXA435" s="1441"/>
      <c r="EXB435" s="1441"/>
      <c r="EXC435" s="1441"/>
      <c r="EXD435" s="1441"/>
      <c r="EXE435" s="1441"/>
      <c r="EXF435" s="1441"/>
      <c r="EXG435" s="1441"/>
      <c r="EXH435" s="1441"/>
      <c r="EXI435" s="1441"/>
      <c r="EXJ435" s="1441"/>
      <c r="EXK435" s="1441"/>
      <c r="EXL435" s="1441"/>
      <c r="EXM435" s="1441"/>
      <c r="EXN435" s="1441"/>
      <c r="EXO435" s="1441"/>
      <c r="EXP435" s="1441"/>
      <c r="EXQ435" s="1441"/>
      <c r="EXR435" s="1441"/>
      <c r="EXS435" s="1441"/>
      <c r="EXT435" s="1441"/>
      <c r="EXU435" s="1441"/>
      <c r="EXV435" s="1441"/>
      <c r="EXW435" s="1441"/>
      <c r="EXX435" s="1441"/>
      <c r="EXY435" s="1441"/>
      <c r="EXZ435" s="1441"/>
      <c r="EYA435" s="1441"/>
      <c r="EYB435" s="1441"/>
      <c r="EYC435" s="1441"/>
      <c r="EYD435" s="1441"/>
      <c r="EYE435" s="1441"/>
      <c r="EYF435" s="1441"/>
      <c r="EYG435" s="1441"/>
      <c r="EYH435" s="1441"/>
      <c r="EYI435" s="1441"/>
      <c r="EYJ435" s="1441"/>
      <c r="EYK435" s="1441"/>
      <c r="EYL435" s="1441"/>
      <c r="EYM435" s="1441"/>
      <c r="EYN435" s="1441"/>
      <c r="EYO435" s="1441"/>
      <c r="EYP435" s="1441"/>
      <c r="EYQ435" s="1441"/>
      <c r="EYR435" s="1441"/>
      <c r="EYS435" s="1441"/>
      <c r="EYT435" s="1441"/>
      <c r="EYU435" s="1441"/>
      <c r="EYV435" s="1441"/>
      <c r="EYW435" s="1441"/>
      <c r="EYX435" s="1441"/>
      <c r="EYY435" s="1441"/>
      <c r="EYZ435" s="1441"/>
      <c r="EZA435" s="1441"/>
      <c r="EZB435" s="1441"/>
      <c r="EZC435" s="1441"/>
      <c r="EZD435" s="1441"/>
      <c r="EZE435" s="1441"/>
      <c r="EZF435" s="1441"/>
      <c r="EZG435" s="1441"/>
      <c r="EZH435" s="1441"/>
      <c r="EZI435" s="1441"/>
      <c r="EZJ435" s="1441"/>
      <c r="EZK435" s="1441"/>
      <c r="EZL435" s="1441"/>
      <c r="EZM435" s="1441"/>
      <c r="EZN435" s="1441"/>
      <c r="EZO435" s="1441"/>
      <c r="EZP435" s="1441"/>
      <c r="EZQ435" s="1441"/>
      <c r="EZR435" s="1441"/>
      <c r="EZS435" s="1441"/>
      <c r="EZT435" s="1441"/>
      <c r="EZU435" s="1441"/>
      <c r="EZV435" s="1441"/>
      <c r="EZW435" s="1441"/>
      <c r="EZX435" s="1441"/>
      <c r="EZY435" s="1441"/>
      <c r="EZZ435" s="1441"/>
      <c r="FAA435" s="1441"/>
      <c r="FAB435" s="1441"/>
      <c r="FAC435" s="1441"/>
      <c r="FAD435" s="1441"/>
      <c r="FAE435" s="1441"/>
      <c r="FAF435" s="1441"/>
      <c r="FAG435" s="1441"/>
      <c r="FAH435" s="1441"/>
      <c r="FAI435" s="1441"/>
      <c r="FAJ435" s="1441"/>
      <c r="FAK435" s="1441"/>
      <c r="FAL435" s="1441"/>
      <c r="FAM435" s="1441"/>
      <c r="FAN435" s="1441"/>
      <c r="FAO435" s="1441"/>
      <c r="FAP435" s="1441"/>
      <c r="FAQ435" s="1441"/>
      <c r="FAR435" s="1441"/>
      <c r="FAS435" s="1441"/>
      <c r="FAT435" s="1441"/>
      <c r="FAU435" s="1441"/>
      <c r="FAV435" s="1441"/>
      <c r="FAW435" s="1441"/>
      <c r="FAX435" s="1441"/>
      <c r="FAY435" s="1441"/>
      <c r="FAZ435" s="1441"/>
      <c r="FBA435" s="1441"/>
      <c r="FBB435" s="1441"/>
      <c r="FBC435" s="1441"/>
      <c r="FBD435" s="1441"/>
      <c r="FBE435" s="1441"/>
      <c r="FBF435" s="1441"/>
      <c r="FBG435" s="1441"/>
      <c r="FBH435" s="1441"/>
      <c r="FBI435" s="1441"/>
      <c r="FBJ435" s="1441"/>
      <c r="FBK435" s="1441"/>
      <c r="FBL435" s="1441"/>
      <c r="FBM435" s="1441"/>
      <c r="FBN435" s="1441"/>
      <c r="FBO435" s="1441"/>
      <c r="FBP435" s="1441"/>
      <c r="FBQ435" s="1441"/>
      <c r="FBR435" s="1441"/>
      <c r="FBS435" s="1441"/>
      <c r="FBT435" s="1441"/>
      <c r="FBU435" s="1441"/>
      <c r="FBV435" s="1441"/>
      <c r="FBW435" s="1441"/>
      <c r="FBX435" s="1441"/>
      <c r="FBY435" s="1441"/>
      <c r="FBZ435" s="1441"/>
      <c r="FCA435" s="1441"/>
      <c r="FCB435" s="1441"/>
      <c r="FCC435" s="1441"/>
      <c r="FCD435" s="1441"/>
      <c r="FCE435" s="1441"/>
      <c r="FCF435" s="1441"/>
      <c r="FCG435" s="1441"/>
      <c r="FCH435" s="1441"/>
      <c r="FCI435" s="1441"/>
      <c r="FCJ435" s="1441"/>
      <c r="FCK435" s="1441"/>
      <c r="FCL435" s="1441"/>
      <c r="FCM435" s="1441"/>
      <c r="FCN435" s="1441"/>
      <c r="FCO435" s="1441"/>
      <c r="FCP435" s="1441"/>
      <c r="FCQ435" s="1441"/>
      <c r="FCR435" s="1441"/>
      <c r="FCS435" s="1441"/>
      <c r="FCT435" s="1441"/>
      <c r="FCU435" s="1441"/>
      <c r="FCV435" s="1441"/>
      <c r="FCW435" s="1441"/>
      <c r="FCX435" s="1441"/>
      <c r="FCY435" s="1441"/>
      <c r="FCZ435" s="1441"/>
      <c r="FDA435" s="1441"/>
      <c r="FDB435" s="1441"/>
      <c r="FDC435" s="1441"/>
      <c r="FDD435" s="1441"/>
      <c r="FDE435" s="1441"/>
      <c r="FDF435" s="1441"/>
      <c r="FDG435" s="1441"/>
      <c r="FDH435" s="1441"/>
      <c r="FDI435" s="1441"/>
      <c r="FDJ435" s="1441"/>
      <c r="FDK435" s="1441"/>
      <c r="FDL435" s="1441"/>
      <c r="FDM435" s="1441"/>
      <c r="FDN435" s="1441"/>
      <c r="FDO435" s="1441"/>
      <c r="FDP435" s="1441"/>
      <c r="FDQ435" s="1441"/>
      <c r="FDR435" s="1441"/>
      <c r="FDS435" s="1441"/>
      <c r="FDT435" s="1441"/>
      <c r="FDU435" s="1441"/>
      <c r="FDV435" s="1441"/>
      <c r="FDW435" s="1441"/>
      <c r="FDX435" s="1441"/>
      <c r="FDY435" s="1441"/>
      <c r="FDZ435" s="1441"/>
      <c r="FEA435" s="1441"/>
      <c r="FEB435" s="1441"/>
      <c r="FEC435" s="1441"/>
      <c r="FED435" s="1441"/>
      <c r="FEE435" s="1441"/>
      <c r="FEF435" s="1441"/>
      <c r="FEG435" s="1441"/>
      <c r="FEH435" s="1441"/>
      <c r="FEI435" s="1441"/>
      <c r="FEJ435" s="1441"/>
      <c r="FEK435" s="1441"/>
      <c r="FEL435" s="1441"/>
      <c r="FEM435" s="1441"/>
      <c r="FEN435" s="1441"/>
      <c r="FEO435" s="1441"/>
      <c r="FEP435" s="1441"/>
      <c r="FEQ435" s="1441"/>
      <c r="FER435" s="1441"/>
      <c r="FES435" s="1441"/>
      <c r="FET435" s="1441"/>
      <c r="FEU435" s="1441"/>
      <c r="FEV435" s="1441"/>
      <c r="FEW435" s="1441"/>
      <c r="FEX435" s="1441"/>
      <c r="FEY435" s="1441"/>
      <c r="FEZ435" s="1441"/>
      <c r="FFA435" s="1441"/>
      <c r="FFB435" s="1441"/>
      <c r="FFC435" s="1441"/>
      <c r="FFD435" s="1441"/>
      <c r="FFE435" s="1441"/>
      <c r="FFF435" s="1441"/>
      <c r="FFG435" s="1441"/>
      <c r="FFH435" s="1441"/>
      <c r="FFI435" s="1441"/>
      <c r="FFJ435" s="1441"/>
      <c r="FFK435" s="1441"/>
      <c r="FFL435" s="1441"/>
      <c r="FFM435" s="1441"/>
      <c r="FFN435" s="1441"/>
      <c r="FFO435" s="1441"/>
      <c r="FFP435" s="1441"/>
      <c r="FFQ435" s="1441"/>
      <c r="FFR435" s="1441"/>
      <c r="FFS435" s="1441"/>
      <c r="FFT435" s="1441"/>
      <c r="FFU435" s="1441"/>
      <c r="FFV435" s="1441"/>
      <c r="FFW435" s="1441"/>
      <c r="FFX435" s="1441"/>
      <c r="FFY435" s="1441"/>
      <c r="FFZ435" s="1441"/>
      <c r="FGA435" s="1441"/>
      <c r="FGB435" s="1441"/>
      <c r="FGC435" s="1441"/>
      <c r="FGD435" s="1441"/>
      <c r="FGE435" s="1441"/>
      <c r="FGF435" s="1441"/>
      <c r="FGG435" s="1441"/>
      <c r="FGH435" s="1441"/>
      <c r="FGI435" s="1441"/>
      <c r="FGJ435" s="1441"/>
      <c r="FGK435" s="1441"/>
      <c r="FGL435" s="1441"/>
      <c r="FGM435" s="1441"/>
      <c r="FGN435" s="1441"/>
      <c r="FGO435" s="1441"/>
      <c r="FGP435" s="1441"/>
      <c r="FGQ435" s="1441"/>
      <c r="FGR435" s="1441"/>
      <c r="FGS435" s="1441"/>
      <c r="FGT435" s="1441"/>
      <c r="FGU435" s="1441"/>
      <c r="FGV435" s="1441"/>
      <c r="FGW435" s="1441"/>
      <c r="FGX435" s="1441"/>
      <c r="FGY435" s="1441"/>
      <c r="FGZ435" s="1441"/>
      <c r="FHA435" s="1441"/>
      <c r="FHB435" s="1441"/>
      <c r="FHC435" s="1441"/>
      <c r="FHD435" s="1441"/>
      <c r="FHE435" s="1441"/>
      <c r="FHF435" s="1441"/>
      <c r="FHG435" s="1441"/>
      <c r="FHH435" s="1441"/>
      <c r="FHI435" s="1441"/>
      <c r="FHJ435" s="1441"/>
      <c r="FHK435" s="1441"/>
      <c r="FHL435" s="1441"/>
      <c r="FHM435" s="1441"/>
      <c r="FHN435" s="1441"/>
      <c r="FHO435" s="1441"/>
      <c r="FHP435" s="1441"/>
      <c r="FHQ435" s="1441"/>
      <c r="FHR435" s="1441"/>
      <c r="FHS435" s="1441"/>
      <c r="FHT435" s="1441"/>
      <c r="FHU435" s="1441"/>
      <c r="FHV435" s="1441"/>
      <c r="FHW435" s="1441"/>
      <c r="FHX435" s="1441"/>
      <c r="FHY435" s="1441"/>
      <c r="FHZ435" s="1441"/>
      <c r="FIA435" s="1441"/>
      <c r="FIB435" s="1441"/>
      <c r="FIC435" s="1441"/>
      <c r="FID435" s="1441"/>
      <c r="FIE435" s="1441"/>
      <c r="FIF435" s="1441"/>
      <c r="FIG435" s="1441"/>
      <c r="FIH435" s="1441"/>
      <c r="FII435" s="1441"/>
      <c r="FIJ435" s="1441"/>
      <c r="FIK435" s="1441"/>
      <c r="FIL435" s="1441"/>
      <c r="FIM435" s="1441"/>
      <c r="FIN435" s="1441"/>
      <c r="FIO435" s="1441"/>
      <c r="FIP435" s="1441"/>
      <c r="FIQ435" s="1441"/>
      <c r="FIR435" s="1441"/>
      <c r="FIS435" s="1441"/>
      <c r="FIT435" s="1441"/>
      <c r="FIU435" s="1441"/>
      <c r="FIV435" s="1441"/>
      <c r="FIW435" s="1441"/>
      <c r="FIX435" s="1441"/>
      <c r="FIY435" s="1441"/>
      <c r="FIZ435" s="1441"/>
      <c r="FJA435" s="1441"/>
      <c r="FJB435" s="1441"/>
      <c r="FJC435" s="1441"/>
      <c r="FJD435" s="1441"/>
      <c r="FJE435" s="1441"/>
      <c r="FJF435" s="1441"/>
      <c r="FJG435" s="1441"/>
      <c r="FJH435" s="1441"/>
      <c r="FJI435" s="1441"/>
      <c r="FJJ435" s="1441"/>
      <c r="FJK435" s="1441"/>
      <c r="FJL435" s="1441"/>
      <c r="FJM435" s="1441"/>
      <c r="FJN435" s="1441"/>
      <c r="FJO435" s="1441"/>
      <c r="FJP435" s="1441"/>
      <c r="FJQ435" s="1441"/>
      <c r="FJR435" s="1441"/>
      <c r="FJS435" s="1441"/>
      <c r="FJT435" s="1441"/>
      <c r="FJU435" s="1441"/>
      <c r="FJV435" s="1441"/>
      <c r="FJW435" s="1441"/>
      <c r="FJX435" s="1441"/>
      <c r="FJY435" s="1441"/>
      <c r="FJZ435" s="1441"/>
      <c r="FKA435" s="1441"/>
      <c r="FKB435" s="1441"/>
      <c r="FKC435" s="1441"/>
      <c r="FKD435" s="1441"/>
      <c r="FKE435" s="1441"/>
      <c r="FKF435" s="1441"/>
      <c r="FKG435" s="1441"/>
      <c r="FKH435" s="1441"/>
      <c r="FKI435" s="1441"/>
      <c r="FKJ435" s="1441"/>
      <c r="FKK435" s="1441"/>
      <c r="FKL435" s="1441"/>
      <c r="FKM435" s="1441"/>
      <c r="FKN435" s="1441"/>
      <c r="FKO435" s="1441"/>
      <c r="FKP435" s="1441"/>
      <c r="FKQ435" s="1441"/>
      <c r="FKR435" s="1441"/>
      <c r="FKS435" s="1441"/>
      <c r="FKT435" s="1441"/>
      <c r="FKU435" s="1441"/>
      <c r="FKV435" s="1441"/>
      <c r="FKW435" s="1441"/>
      <c r="FKX435" s="1441"/>
      <c r="FKY435" s="1441"/>
      <c r="FKZ435" s="1441"/>
      <c r="FLA435" s="1441"/>
      <c r="FLB435" s="1441"/>
      <c r="FLC435" s="1441"/>
      <c r="FLD435" s="1441"/>
      <c r="FLE435" s="1441"/>
      <c r="FLF435" s="1441"/>
      <c r="FLG435" s="1441"/>
      <c r="FLH435" s="1441"/>
      <c r="FLI435" s="1441"/>
      <c r="FLJ435" s="1441"/>
      <c r="FLK435" s="1441"/>
      <c r="FLL435" s="1441"/>
      <c r="FLM435" s="1441"/>
      <c r="FLN435" s="1441"/>
      <c r="FLO435" s="1441"/>
      <c r="FLP435" s="1441"/>
      <c r="FLQ435" s="1441"/>
      <c r="FLR435" s="1441"/>
      <c r="FLS435" s="1441"/>
      <c r="FLT435" s="1441"/>
      <c r="FLU435" s="1441"/>
      <c r="FLV435" s="1441"/>
      <c r="FLW435" s="1441"/>
      <c r="FLX435" s="1441"/>
      <c r="FLY435" s="1441"/>
      <c r="FLZ435" s="1441"/>
      <c r="FMA435" s="1441"/>
      <c r="FMB435" s="1441"/>
      <c r="FMC435" s="1441"/>
      <c r="FMD435" s="1441"/>
      <c r="FME435" s="1441"/>
      <c r="FMF435" s="1441"/>
      <c r="FMG435" s="1441"/>
      <c r="FMH435" s="1441"/>
      <c r="FMI435" s="1441"/>
      <c r="FMJ435" s="1441"/>
      <c r="FMK435" s="1441"/>
      <c r="FML435" s="1441"/>
      <c r="FMM435" s="1441"/>
      <c r="FMN435" s="1441"/>
      <c r="FMO435" s="1441"/>
      <c r="FMP435" s="1441"/>
      <c r="FMQ435" s="1441"/>
      <c r="FMR435" s="1441"/>
      <c r="FMS435" s="1441"/>
      <c r="FMT435" s="1441"/>
      <c r="FMU435" s="1441"/>
      <c r="FMV435" s="1441"/>
      <c r="FMW435" s="1441"/>
      <c r="FMX435" s="1441"/>
      <c r="FMY435" s="1441"/>
      <c r="FMZ435" s="1441"/>
      <c r="FNA435" s="1441"/>
      <c r="FNB435" s="1441"/>
      <c r="FNC435" s="1441"/>
      <c r="FND435" s="1441"/>
      <c r="FNE435" s="1441"/>
      <c r="FNF435" s="1441"/>
      <c r="FNG435" s="1441"/>
      <c r="FNH435" s="1441"/>
      <c r="FNI435" s="1441"/>
      <c r="FNJ435" s="1441"/>
      <c r="FNK435" s="1441"/>
      <c r="FNL435" s="1441"/>
      <c r="FNM435" s="1441"/>
      <c r="FNN435" s="1441"/>
      <c r="FNO435" s="1441"/>
      <c r="FNP435" s="1441"/>
      <c r="FNQ435" s="1441"/>
      <c r="FNR435" s="1441"/>
      <c r="FNS435" s="1441"/>
      <c r="FNT435" s="1441"/>
      <c r="FNU435" s="1441"/>
      <c r="FNV435" s="1441"/>
      <c r="FNW435" s="1441"/>
      <c r="FNX435" s="1441"/>
      <c r="FNY435" s="1441"/>
      <c r="FNZ435" s="1441"/>
      <c r="FOA435" s="1441"/>
      <c r="FOB435" s="1441"/>
      <c r="FOC435" s="1441"/>
      <c r="FOD435" s="1441"/>
      <c r="FOE435" s="1441"/>
      <c r="FOF435" s="1441"/>
      <c r="FOG435" s="1441"/>
      <c r="FOH435" s="1441"/>
      <c r="FOI435" s="1441"/>
      <c r="FOJ435" s="1441"/>
      <c r="FOK435" s="1441"/>
      <c r="FOL435" s="1441"/>
      <c r="FOM435" s="1441"/>
      <c r="FON435" s="1441"/>
      <c r="FOO435" s="1441"/>
      <c r="FOP435" s="1441"/>
      <c r="FOQ435" s="1441"/>
      <c r="FOR435" s="1441"/>
      <c r="FOS435" s="1441"/>
      <c r="FOT435" s="1441"/>
      <c r="FOU435" s="1441"/>
      <c r="FOV435" s="1441"/>
      <c r="FOW435" s="1441"/>
      <c r="FOX435" s="1441"/>
      <c r="FOY435" s="1441"/>
      <c r="FOZ435" s="1441"/>
      <c r="FPA435" s="1441"/>
      <c r="FPB435" s="1441"/>
      <c r="FPC435" s="1441"/>
      <c r="FPD435" s="1441"/>
      <c r="FPE435" s="1441"/>
      <c r="FPF435" s="1441"/>
      <c r="FPG435" s="1441"/>
      <c r="FPH435" s="1441"/>
      <c r="FPI435" s="1441"/>
      <c r="FPJ435" s="1441"/>
      <c r="FPK435" s="1441"/>
      <c r="FPL435" s="1441"/>
      <c r="FPM435" s="1441"/>
      <c r="FPN435" s="1441"/>
      <c r="FPO435" s="1441"/>
      <c r="FPP435" s="1441"/>
      <c r="FPQ435" s="1441"/>
      <c r="FPR435" s="1441"/>
      <c r="FPS435" s="1441"/>
      <c r="FPT435" s="1441"/>
      <c r="FPU435" s="1441"/>
      <c r="FPV435" s="1441"/>
      <c r="FPW435" s="1441"/>
      <c r="FPX435" s="1441"/>
      <c r="FPY435" s="1441"/>
      <c r="FPZ435" s="1441"/>
      <c r="FQA435" s="1441"/>
      <c r="FQB435" s="1441"/>
      <c r="FQC435" s="1441"/>
      <c r="FQD435" s="1441"/>
      <c r="FQE435" s="1441"/>
      <c r="FQF435" s="1441"/>
      <c r="FQG435" s="1441"/>
      <c r="FQH435" s="1441"/>
      <c r="FQI435" s="1441"/>
      <c r="FQJ435" s="1441"/>
      <c r="FQK435" s="1441"/>
      <c r="FQL435" s="1441"/>
      <c r="FQM435" s="1441"/>
      <c r="FQN435" s="1441"/>
      <c r="FQO435" s="1441"/>
      <c r="FQP435" s="1441"/>
      <c r="FQQ435" s="1441"/>
      <c r="FQR435" s="1441"/>
      <c r="FQS435" s="1441"/>
      <c r="FQT435" s="1441"/>
      <c r="FQU435" s="1441"/>
      <c r="FQV435" s="1441"/>
      <c r="FQW435" s="1441"/>
      <c r="FQX435" s="1441"/>
      <c r="FQY435" s="1441"/>
      <c r="FQZ435" s="1441"/>
      <c r="FRA435" s="1441"/>
      <c r="FRB435" s="1441"/>
      <c r="FRC435" s="1441"/>
      <c r="FRD435" s="1441"/>
      <c r="FRE435" s="1441"/>
      <c r="FRF435" s="1441"/>
      <c r="FRG435" s="1441"/>
      <c r="FRH435" s="1441"/>
      <c r="FRI435" s="1441"/>
      <c r="FRJ435" s="1441"/>
      <c r="FRK435" s="1441"/>
      <c r="FRL435" s="1441"/>
      <c r="FRM435" s="1441"/>
      <c r="FRN435" s="1441"/>
      <c r="FRO435" s="1441"/>
      <c r="FRP435" s="1441"/>
      <c r="FRQ435" s="1441"/>
      <c r="FRR435" s="1441"/>
      <c r="FRS435" s="1441"/>
      <c r="FRT435" s="1441"/>
      <c r="FRU435" s="1441"/>
      <c r="FRV435" s="1441"/>
      <c r="FRW435" s="1441"/>
      <c r="FRX435" s="1441"/>
      <c r="FRY435" s="1441"/>
      <c r="FRZ435" s="1441"/>
      <c r="FSA435" s="1441"/>
      <c r="FSB435" s="1441"/>
      <c r="FSC435" s="1441"/>
      <c r="FSD435" s="1441"/>
      <c r="FSE435" s="1441"/>
      <c r="FSF435" s="1441"/>
      <c r="FSG435" s="1441"/>
      <c r="FSH435" s="1441"/>
      <c r="FSI435" s="1441"/>
      <c r="FSJ435" s="1441"/>
      <c r="FSK435" s="1441"/>
      <c r="FSL435" s="1441"/>
      <c r="FSM435" s="1441"/>
      <c r="FSN435" s="1441"/>
      <c r="FSO435" s="1441"/>
      <c r="FSP435" s="1441"/>
      <c r="FSQ435" s="1441"/>
      <c r="FSR435" s="1441"/>
      <c r="FSS435" s="1441"/>
      <c r="FST435" s="1441"/>
      <c r="FSU435" s="1441"/>
      <c r="FSV435" s="1441"/>
      <c r="FSW435" s="1441"/>
      <c r="FSX435" s="1441"/>
      <c r="FSY435" s="1441"/>
      <c r="FSZ435" s="1441"/>
      <c r="FTA435" s="1441"/>
      <c r="FTB435" s="1441"/>
      <c r="FTC435" s="1441"/>
      <c r="FTD435" s="1441"/>
      <c r="FTE435" s="1441"/>
      <c r="FTF435" s="1441"/>
      <c r="FTG435" s="1441"/>
      <c r="FTH435" s="1441"/>
      <c r="FTI435" s="1441"/>
      <c r="FTJ435" s="1441"/>
      <c r="FTK435" s="1441"/>
      <c r="FTL435" s="1441"/>
      <c r="FTM435" s="1441"/>
      <c r="FTN435" s="1441"/>
      <c r="FTO435" s="1441"/>
      <c r="FTP435" s="1441"/>
      <c r="FTQ435" s="1441"/>
      <c r="FTR435" s="1441"/>
      <c r="FTS435" s="1441"/>
      <c r="FTT435" s="1441"/>
      <c r="FTU435" s="1441"/>
      <c r="FTV435" s="1441"/>
      <c r="FTW435" s="1441"/>
      <c r="FTX435" s="1441"/>
      <c r="FTY435" s="1441"/>
      <c r="FTZ435" s="1441"/>
      <c r="FUA435" s="1441"/>
      <c r="FUB435" s="1441"/>
      <c r="FUC435" s="1441"/>
      <c r="FUD435" s="1441"/>
      <c r="FUE435" s="1441"/>
      <c r="FUF435" s="1441"/>
      <c r="FUG435" s="1441"/>
      <c r="FUH435" s="1441"/>
      <c r="FUI435" s="1441"/>
      <c r="FUJ435" s="1441"/>
      <c r="FUK435" s="1441"/>
      <c r="FUL435" s="1441"/>
      <c r="FUM435" s="1441"/>
      <c r="FUN435" s="1441"/>
      <c r="FUO435" s="1441"/>
      <c r="FUP435" s="1441"/>
      <c r="FUQ435" s="1441"/>
      <c r="FUR435" s="1441"/>
      <c r="FUS435" s="1441"/>
      <c r="FUT435" s="1441"/>
      <c r="FUU435" s="1441"/>
      <c r="FUV435" s="1441"/>
      <c r="FUW435" s="1441"/>
      <c r="FUX435" s="1441"/>
      <c r="FUY435" s="1441"/>
      <c r="FUZ435" s="1441"/>
      <c r="FVA435" s="1441"/>
      <c r="FVB435" s="1441"/>
      <c r="FVC435" s="1441"/>
      <c r="FVD435" s="1441"/>
      <c r="FVE435" s="1441"/>
      <c r="FVF435" s="1441"/>
      <c r="FVG435" s="1441"/>
      <c r="FVH435" s="1441"/>
      <c r="FVI435" s="1441"/>
      <c r="FVJ435" s="1441"/>
      <c r="FVK435" s="1441"/>
      <c r="FVL435" s="1441"/>
      <c r="FVM435" s="1441"/>
      <c r="FVN435" s="1441"/>
      <c r="FVO435" s="1441"/>
      <c r="FVP435" s="1441"/>
      <c r="FVQ435" s="1441"/>
      <c r="FVR435" s="1441"/>
      <c r="FVS435" s="1441"/>
      <c r="FVT435" s="1441"/>
      <c r="FVU435" s="1441"/>
      <c r="FVV435" s="1441"/>
      <c r="FVW435" s="1441"/>
      <c r="FVX435" s="1441"/>
      <c r="FVY435" s="1441"/>
      <c r="FVZ435" s="1441"/>
      <c r="FWA435" s="1441"/>
      <c r="FWB435" s="1441"/>
      <c r="FWC435" s="1441"/>
      <c r="FWD435" s="1441"/>
      <c r="FWE435" s="1441"/>
      <c r="FWF435" s="1441"/>
      <c r="FWG435" s="1441"/>
      <c r="FWH435" s="1441"/>
      <c r="FWI435" s="1441"/>
      <c r="FWJ435" s="1441"/>
      <c r="FWK435" s="1441"/>
      <c r="FWL435" s="1441"/>
      <c r="FWM435" s="1441"/>
      <c r="FWN435" s="1441"/>
      <c r="FWO435" s="1441"/>
      <c r="FWP435" s="1441"/>
      <c r="FWQ435" s="1441"/>
      <c r="FWR435" s="1441"/>
      <c r="FWS435" s="1441"/>
      <c r="FWT435" s="1441"/>
      <c r="FWU435" s="1441"/>
      <c r="FWV435" s="1441"/>
      <c r="FWW435" s="1441"/>
      <c r="FWX435" s="1441"/>
      <c r="FWY435" s="1441"/>
      <c r="FWZ435" s="1441"/>
      <c r="FXA435" s="1441"/>
      <c r="FXB435" s="1441"/>
      <c r="FXC435" s="1441"/>
      <c r="FXD435" s="1441"/>
      <c r="FXE435" s="1441"/>
      <c r="FXF435" s="1441"/>
      <c r="FXG435" s="1441"/>
      <c r="FXH435" s="1441"/>
      <c r="FXI435" s="1441"/>
      <c r="FXJ435" s="1441"/>
      <c r="FXK435" s="1441"/>
      <c r="FXL435" s="1441"/>
      <c r="FXM435" s="1441"/>
      <c r="FXN435" s="1441"/>
      <c r="FXO435" s="1441"/>
      <c r="FXP435" s="1441"/>
      <c r="FXQ435" s="1441"/>
      <c r="FXR435" s="1441"/>
      <c r="FXS435" s="1441"/>
      <c r="FXT435" s="1441"/>
      <c r="FXU435" s="1441"/>
      <c r="FXV435" s="1441"/>
      <c r="FXW435" s="1441"/>
      <c r="FXX435" s="1441"/>
      <c r="FXY435" s="1441"/>
      <c r="FXZ435" s="1441"/>
      <c r="FYA435" s="1441"/>
      <c r="FYB435" s="1441"/>
      <c r="FYC435" s="1441"/>
      <c r="FYD435" s="1441"/>
      <c r="FYE435" s="1441"/>
      <c r="FYF435" s="1441"/>
      <c r="FYG435" s="1441"/>
      <c r="FYH435" s="1441"/>
      <c r="FYI435" s="1441"/>
      <c r="FYJ435" s="1441"/>
      <c r="FYK435" s="1441"/>
      <c r="FYL435" s="1441"/>
      <c r="FYM435" s="1441"/>
      <c r="FYN435" s="1441"/>
      <c r="FYO435" s="1441"/>
      <c r="FYP435" s="1441"/>
      <c r="FYQ435" s="1441"/>
      <c r="FYR435" s="1441"/>
      <c r="FYS435" s="1441"/>
      <c r="FYT435" s="1441"/>
      <c r="FYU435" s="1441"/>
      <c r="FYV435" s="1441"/>
      <c r="FYW435" s="1441"/>
      <c r="FYX435" s="1441"/>
      <c r="FYY435" s="1441"/>
      <c r="FYZ435" s="1441"/>
      <c r="FZA435" s="1441"/>
      <c r="FZB435" s="1441"/>
      <c r="FZC435" s="1441"/>
      <c r="FZD435" s="1441"/>
      <c r="FZE435" s="1441"/>
      <c r="FZF435" s="1441"/>
      <c r="FZG435" s="1441"/>
      <c r="FZH435" s="1441"/>
      <c r="FZI435" s="1441"/>
      <c r="FZJ435" s="1441"/>
      <c r="FZK435" s="1441"/>
      <c r="FZL435" s="1441"/>
      <c r="FZM435" s="1441"/>
      <c r="FZN435" s="1441"/>
      <c r="FZO435" s="1441"/>
      <c r="FZP435" s="1441"/>
      <c r="FZQ435" s="1441"/>
      <c r="FZR435" s="1441"/>
      <c r="FZS435" s="1441"/>
      <c r="FZT435" s="1441"/>
      <c r="FZU435" s="1441"/>
      <c r="FZV435" s="1441"/>
      <c r="FZW435" s="1441"/>
      <c r="FZX435" s="1441"/>
      <c r="FZY435" s="1441"/>
      <c r="FZZ435" s="1441"/>
      <c r="GAA435" s="1441"/>
      <c r="GAB435" s="1441"/>
      <c r="GAC435" s="1441"/>
      <c r="GAD435" s="1441"/>
      <c r="GAE435" s="1441"/>
      <c r="GAF435" s="1441"/>
      <c r="GAG435" s="1441"/>
      <c r="GAH435" s="1441"/>
      <c r="GAI435" s="1441"/>
      <c r="GAJ435" s="1441"/>
      <c r="GAK435" s="1441"/>
      <c r="GAL435" s="1441"/>
      <c r="GAM435" s="1441"/>
      <c r="GAN435" s="1441"/>
      <c r="GAO435" s="1441"/>
      <c r="GAP435" s="1441"/>
      <c r="GAQ435" s="1441"/>
      <c r="GAR435" s="1441"/>
      <c r="GAS435" s="1441"/>
      <c r="GAT435" s="1441"/>
      <c r="GAU435" s="1441"/>
      <c r="GAV435" s="1441"/>
      <c r="GAW435" s="1441"/>
      <c r="GAX435" s="1441"/>
      <c r="GAY435" s="1441"/>
      <c r="GAZ435" s="1441"/>
      <c r="GBA435" s="1441"/>
      <c r="GBB435" s="1441"/>
      <c r="GBC435" s="1441"/>
      <c r="GBD435" s="1441"/>
      <c r="GBE435" s="1441"/>
      <c r="GBF435" s="1441"/>
      <c r="GBG435" s="1441"/>
      <c r="GBH435" s="1441"/>
      <c r="GBI435" s="1441"/>
      <c r="GBJ435" s="1441"/>
      <c r="GBK435" s="1441"/>
      <c r="GBL435" s="1441"/>
      <c r="GBM435" s="1441"/>
      <c r="GBN435" s="1441"/>
      <c r="GBO435" s="1441"/>
      <c r="GBP435" s="1441"/>
      <c r="GBQ435" s="1441"/>
      <c r="GBR435" s="1441"/>
      <c r="GBS435" s="1441"/>
      <c r="GBT435" s="1441"/>
      <c r="GBU435" s="1441"/>
      <c r="GBV435" s="1441"/>
      <c r="GBW435" s="1441"/>
      <c r="GBX435" s="1441"/>
      <c r="GBY435" s="1441"/>
      <c r="GBZ435" s="1441"/>
      <c r="GCA435" s="1441"/>
      <c r="GCB435" s="1441"/>
      <c r="GCC435" s="1441"/>
      <c r="GCD435" s="1441"/>
      <c r="GCE435" s="1441"/>
      <c r="GCF435" s="1441"/>
      <c r="GCG435" s="1441"/>
      <c r="GCH435" s="1441"/>
      <c r="GCI435" s="1441"/>
      <c r="GCJ435" s="1441"/>
      <c r="GCK435" s="1441"/>
      <c r="GCL435" s="1441"/>
      <c r="GCM435" s="1441"/>
      <c r="GCN435" s="1441"/>
      <c r="GCO435" s="1441"/>
      <c r="GCP435" s="1441"/>
      <c r="GCQ435" s="1441"/>
      <c r="GCR435" s="1441"/>
      <c r="GCS435" s="1441"/>
      <c r="GCT435" s="1441"/>
      <c r="GCU435" s="1441"/>
      <c r="GCV435" s="1441"/>
      <c r="GCW435" s="1441"/>
      <c r="GCX435" s="1441"/>
      <c r="GCY435" s="1441"/>
      <c r="GCZ435" s="1441"/>
      <c r="GDA435" s="1441"/>
      <c r="GDB435" s="1441"/>
      <c r="GDC435" s="1441"/>
      <c r="GDD435" s="1441"/>
      <c r="GDE435" s="1441"/>
      <c r="GDF435" s="1441"/>
      <c r="GDG435" s="1441"/>
      <c r="GDH435" s="1441"/>
      <c r="GDI435" s="1441"/>
      <c r="GDJ435" s="1441"/>
      <c r="GDK435" s="1441"/>
      <c r="GDL435" s="1441"/>
      <c r="GDM435" s="1441"/>
      <c r="GDN435" s="1441"/>
      <c r="GDO435" s="1441"/>
      <c r="GDP435" s="1441"/>
      <c r="GDQ435" s="1441"/>
      <c r="GDR435" s="1441"/>
      <c r="GDS435" s="1441"/>
      <c r="GDT435" s="1441"/>
      <c r="GDU435" s="1441"/>
      <c r="GDV435" s="1441"/>
      <c r="GDW435" s="1441"/>
      <c r="GDX435" s="1441"/>
      <c r="GDY435" s="1441"/>
      <c r="GDZ435" s="1441"/>
      <c r="GEA435" s="1441"/>
      <c r="GEB435" s="1441"/>
      <c r="GEC435" s="1441"/>
      <c r="GED435" s="1441"/>
      <c r="GEE435" s="1441"/>
      <c r="GEF435" s="1441"/>
      <c r="GEG435" s="1441"/>
      <c r="GEH435" s="1441"/>
      <c r="GEI435" s="1441"/>
      <c r="GEJ435" s="1441"/>
      <c r="GEK435" s="1441"/>
      <c r="GEL435" s="1441"/>
      <c r="GEM435" s="1441"/>
      <c r="GEN435" s="1441"/>
      <c r="GEO435" s="1441"/>
      <c r="GEP435" s="1441"/>
      <c r="GEQ435" s="1441"/>
      <c r="GER435" s="1441"/>
      <c r="GES435" s="1441"/>
      <c r="GET435" s="1441"/>
      <c r="GEU435" s="1441"/>
      <c r="GEV435" s="1441"/>
      <c r="GEW435" s="1441"/>
      <c r="GEX435" s="1441"/>
      <c r="GEY435" s="1441"/>
      <c r="GEZ435" s="1441"/>
      <c r="GFA435" s="1441"/>
      <c r="GFB435" s="1441"/>
      <c r="GFC435" s="1441"/>
      <c r="GFD435" s="1441"/>
      <c r="GFE435" s="1441"/>
      <c r="GFF435" s="1441"/>
      <c r="GFG435" s="1441"/>
      <c r="GFH435" s="1441"/>
      <c r="GFI435" s="1441"/>
      <c r="GFJ435" s="1441"/>
      <c r="GFK435" s="1441"/>
      <c r="GFL435" s="1441"/>
      <c r="GFM435" s="1441"/>
      <c r="GFN435" s="1441"/>
      <c r="GFO435" s="1441"/>
      <c r="GFP435" s="1441"/>
      <c r="GFQ435" s="1441"/>
      <c r="GFR435" s="1441"/>
      <c r="GFS435" s="1441"/>
      <c r="GFT435" s="1441"/>
      <c r="GFU435" s="1441"/>
      <c r="GFV435" s="1441"/>
      <c r="GFW435" s="1441"/>
      <c r="GFX435" s="1441"/>
      <c r="GFY435" s="1441"/>
      <c r="GFZ435" s="1441"/>
      <c r="GGA435" s="1441"/>
      <c r="GGB435" s="1441"/>
      <c r="GGC435" s="1441"/>
      <c r="GGD435" s="1441"/>
      <c r="GGE435" s="1441"/>
      <c r="GGF435" s="1441"/>
      <c r="GGG435" s="1441"/>
      <c r="GGH435" s="1441"/>
      <c r="GGI435" s="1441"/>
      <c r="GGJ435" s="1441"/>
      <c r="GGK435" s="1441"/>
      <c r="GGL435" s="1441"/>
      <c r="GGM435" s="1441"/>
      <c r="GGN435" s="1441"/>
      <c r="GGO435" s="1441"/>
      <c r="GGP435" s="1441"/>
      <c r="GGQ435" s="1441"/>
      <c r="GGR435" s="1441"/>
      <c r="GGS435" s="1441"/>
      <c r="GGT435" s="1441"/>
      <c r="GGU435" s="1441"/>
      <c r="GGV435" s="1441"/>
      <c r="GGW435" s="1441"/>
      <c r="GGX435" s="1441"/>
      <c r="GGY435" s="1441"/>
      <c r="GGZ435" s="1441"/>
      <c r="GHA435" s="1441"/>
      <c r="GHB435" s="1441"/>
      <c r="GHC435" s="1441"/>
      <c r="GHD435" s="1441"/>
      <c r="GHE435" s="1441"/>
      <c r="GHF435" s="1441"/>
      <c r="GHG435" s="1441"/>
      <c r="GHH435" s="1441"/>
      <c r="GHI435" s="1441"/>
      <c r="GHJ435" s="1441"/>
      <c r="GHK435" s="1441"/>
      <c r="GHL435" s="1441"/>
      <c r="GHM435" s="1441"/>
      <c r="GHN435" s="1441"/>
      <c r="GHO435" s="1441"/>
      <c r="GHP435" s="1441"/>
      <c r="GHQ435" s="1441"/>
      <c r="GHR435" s="1441"/>
      <c r="GHS435" s="1441"/>
      <c r="GHT435" s="1441"/>
      <c r="GHU435" s="1441"/>
      <c r="GHV435" s="1441"/>
      <c r="GHW435" s="1441"/>
      <c r="GHX435" s="1441"/>
      <c r="GHY435" s="1441"/>
      <c r="GHZ435" s="1441"/>
      <c r="GIA435" s="1441"/>
      <c r="GIB435" s="1441"/>
      <c r="GIC435" s="1441"/>
      <c r="GID435" s="1441"/>
      <c r="GIE435" s="1441"/>
      <c r="GIF435" s="1441"/>
      <c r="GIG435" s="1441"/>
      <c r="GIH435" s="1441"/>
      <c r="GII435" s="1441"/>
      <c r="GIJ435" s="1441"/>
      <c r="GIK435" s="1441"/>
      <c r="GIL435" s="1441"/>
      <c r="GIM435" s="1441"/>
      <c r="GIN435" s="1441"/>
      <c r="GIO435" s="1441"/>
      <c r="GIP435" s="1441"/>
      <c r="GIQ435" s="1441"/>
      <c r="GIR435" s="1441"/>
      <c r="GIS435" s="1441"/>
      <c r="GIT435" s="1441"/>
      <c r="GIU435" s="1441"/>
      <c r="GIV435" s="1441"/>
      <c r="GIW435" s="1441"/>
      <c r="GIX435" s="1441"/>
      <c r="GIY435" s="1441"/>
      <c r="GIZ435" s="1441"/>
      <c r="GJA435" s="1441"/>
      <c r="GJB435" s="1441"/>
      <c r="GJC435" s="1441"/>
      <c r="GJD435" s="1441"/>
      <c r="GJE435" s="1441"/>
      <c r="GJF435" s="1441"/>
      <c r="GJG435" s="1441"/>
      <c r="GJH435" s="1441"/>
      <c r="GJI435" s="1441"/>
      <c r="GJJ435" s="1441"/>
      <c r="GJK435" s="1441"/>
      <c r="GJL435" s="1441"/>
      <c r="GJM435" s="1441"/>
      <c r="GJN435" s="1441"/>
      <c r="GJO435" s="1441"/>
      <c r="GJP435" s="1441"/>
      <c r="GJQ435" s="1441"/>
      <c r="GJR435" s="1441"/>
      <c r="GJS435" s="1441"/>
      <c r="GJT435" s="1441"/>
      <c r="GJU435" s="1441"/>
      <c r="GJV435" s="1441"/>
      <c r="GJW435" s="1441"/>
      <c r="GJX435" s="1441"/>
      <c r="GJY435" s="1441"/>
      <c r="GJZ435" s="1441"/>
      <c r="GKA435" s="1441"/>
      <c r="GKB435" s="1441"/>
      <c r="GKC435" s="1441"/>
      <c r="GKD435" s="1441"/>
      <c r="GKE435" s="1441"/>
      <c r="GKF435" s="1441"/>
      <c r="GKG435" s="1441"/>
      <c r="GKH435" s="1441"/>
      <c r="GKI435" s="1441"/>
      <c r="GKJ435" s="1441"/>
      <c r="GKK435" s="1441"/>
      <c r="GKL435" s="1441"/>
      <c r="GKM435" s="1441"/>
      <c r="GKN435" s="1441"/>
      <c r="GKO435" s="1441"/>
      <c r="GKP435" s="1441"/>
      <c r="GKQ435" s="1441"/>
      <c r="GKR435" s="1441"/>
      <c r="GKS435" s="1441"/>
      <c r="GKT435" s="1441"/>
      <c r="GKU435" s="1441"/>
      <c r="GKV435" s="1441"/>
      <c r="GKW435" s="1441"/>
      <c r="GKX435" s="1441"/>
      <c r="GKY435" s="1441"/>
      <c r="GKZ435" s="1441"/>
      <c r="GLA435" s="1441"/>
      <c r="GLB435" s="1441"/>
      <c r="GLC435" s="1441"/>
      <c r="GLD435" s="1441"/>
      <c r="GLE435" s="1441"/>
      <c r="GLF435" s="1441"/>
      <c r="GLG435" s="1441"/>
      <c r="GLH435" s="1441"/>
      <c r="GLI435" s="1441"/>
      <c r="GLJ435" s="1441"/>
      <c r="GLK435" s="1441"/>
      <c r="GLL435" s="1441"/>
      <c r="GLM435" s="1441"/>
      <c r="GLN435" s="1441"/>
      <c r="GLO435" s="1441"/>
      <c r="GLP435" s="1441"/>
      <c r="GLQ435" s="1441"/>
      <c r="GLR435" s="1441"/>
      <c r="GLS435" s="1441"/>
      <c r="GLT435" s="1441"/>
      <c r="GLU435" s="1441"/>
      <c r="GLV435" s="1441"/>
      <c r="GLW435" s="1441"/>
      <c r="GLX435" s="1441"/>
      <c r="GLY435" s="1441"/>
      <c r="GLZ435" s="1441"/>
      <c r="GMA435" s="1441"/>
      <c r="GMB435" s="1441"/>
      <c r="GMC435" s="1441"/>
      <c r="GMD435" s="1441"/>
      <c r="GME435" s="1441"/>
      <c r="GMF435" s="1441"/>
      <c r="GMG435" s="1441"/>
      <c r="GMH435" s="1441"/>
      <c r="GMI435" s="1441"/>
      <c r="GMJ435" s="1441"/>
      <c r="GMK435" s="1441"/>
      <c r="GML435" s="1441"/>
      <c r="GMM435" s="1441"/>
      <c r="GMN435" s="1441"/>
      <c r="GMO435" s="1441"/>
      <c r="GMP435" s="1441"/>
      <c r="GMQ435" s="1441"/>
      <c r="GMR435" s="1441"/>
      <c r="GMS435" s="1441"/>
      <c r="GMT435" s="1441"/>
      <c r="GMU435" s="1441"/>
      <c r="GMV435" s="1441"/>
      <c r="GMW435" s="1441"/>
      <c r="GMX435" s="1441"/>
      <c r="GMY435" s="1441"/>
      <c r="GMZ435" s="1441"/>
      <c r="GNA435" s="1441"/>
      <c r="GNB435" s="1441"/>
      <c r="GNC435" s="1441"/>
      <c r="GND435" s="1441"/>
      <c r="GNE435" s="1441"/>
      <c r="GNF435" s="1441"/>
      <c r="GNG435" s="1441"/>
      <c r="GNH435" s="1441"/>
      <c r="GNI435" s="1441"/>
      <c r="GNJ435" s="1441"/>
      <c r="GNK435" s="1441"/>
      <c r="GNL435" s="1441"/>
      <c r="GNM435" s="1441"/>
      <c r="GNN435" s="1441"/>
      <c r="GNO435" s="1441"/>
      <c r="GNP435" s="1441"/>
      <c r="GNQ435" s="1441"/>
      <c r="GNR435" s="1441"/>
      <c r="GNS435" s="1441"/>
      <c r="GNT435" s="1441"/>
      <c r="GNU435" s="1441"/>
      <c r="GNV435" s="1441"/>
      <c r="GNW435" s="1441"/>
      <c r="GNX435" s="1441"/>
      <c r="GNY435" s="1441"/>
      <c r="GNZ435" s="1441"/>
      <c r="GOA435" s="1441"/>
      <c r="GOB435" s="1441"/>
      <c r="GOC435" s="1441"/>
      <c r="GOD435" s="1441"/>
      <c r="GOE435" s="1441"/>
      <c r="GOF435" s="1441"/>
      <c r="GOG435" s="1441"/>
      <c r="GOH435" s="1441"/>
      <c r="GOI435" s="1441"/>
      <c r="GOJ435" s="1441"/>
      <c r="GOK435" s="1441"/>
      <c r="GOL435" s="1441"/>
      <c r="GOM435" s="1441"/>
      <c r="GON435" s="1441"/>
      <c r="GOO435" s="1441"/>
      <c r="GOP435" s="1441"/>
      <c r="GOQ435" s="1441"/>
      <c r="GOR435" s="1441"/>
      <c r="GOS435" s="1441"/>
      <c r="GOT435" s="1441"/>
      <c r="GOU435" s="1441"/>
      <c r="GOV435" s="1441"/>
      <c r="GOW435" s="1441"/>
      <c r="GOX435" s="1441"/>
      <c r="GOY435" s="1441"/>
      <c r="GOZ435" s="1441"/>
      <c r="GPA435" s="1441"/>
      <c r="GPB435" s="1441"/>
      <c r="GPC435" s="1441"/>
      <c r="GPD435" s="1441"/>
      <c r="GPE435" s="1441"/>
      <c r="GPF435" s="1441"/>
      <c r="GPG435" s="1441"/>
      <c r="GPH435" s="1441"/>
      <c r="GPI435" s="1441"/>
      <c r="GPJ435" s="1441"/>
      <c r="GPK435" s="1441"/>
      <c r="GPL435" s="1441"/>
      <c r="GPM435" s="1441"/>
      <c r="GPN435" s="1441"/>
      <c r="GPO435" s="1441"/>
      <c r="GPP435" s="1441"/>
      <c r="GPQ435" s="1441"/>
      <c r="GPR435" s="1441"/>
      <c r="GPS435" s="1441"/>
      <c r="GPT435" s="1441"/>
      <c r="GPU435" s="1441"/>
      <c r="GPV435" s="1441"/>
      <c r="GPW435" s="1441"/>
      <c r="GPX435" s="1441"/>
      <c r="GPY435" s="1441"/>
      <c r="GPZ435" s="1441"/>
      <c r="GQA435" s="1441"/>
      <c r="GQB435" s="1441"/>
      <c r="GQC435" s="1441"/>
      <c r="GQD435" s="1441"/>
      <c r="GQE435" s="1441"/>
      <c r="GQF435" s="1441"/>
      <c r="GQG435" s="1441"/>
      <c r="GQH435" s="1441"/>
      <c r="GQI435" s="1441"/>
      <c r="GQJ435" s="1441"/>
      <c r="GQK435" s="1441"/>
      <c r="GQL435" s="1441"/>
      <c r="GQM435" s="1441"/>
      <c r="GQN435" s="1441"/>
      <c r="GQO435" s="1441"/>
      <c r="GQP435" s="1441"/>
      <c r="GQQ435" s="1441"/>
      <c r="GQR435" s="1441"/>
      <c r="GQS435" s="1441"/>
      <c r="GQT435" s="1441"/>
      <c r="GQU435" s="1441"/>
      <c r="GQV435" s="1441"/>
      <c r="GQW435" s="1441"/>
      <c r="GQX435" s="1441"/>
      <c r="GQY435" s="1441"/>
      <c r="GQZ435" s="1441"/>
      <c r="GRA435" s="1441"/>
      <c r="GRB435" s="1441"/>
      <c r="GRC435" s="1441"/>
      <c r="GRD435" s="1441"/>
      <c r="GRE435" s="1441"/>
      <c r="GRF435" s="1441"/>
      <c r="GRG435" s="1441"/>
      <c r="GRH435" s="1441"/>
      <c r="GRI435" s="1441"/>
      <c r="GRJ435" s="1441"/>
      <c r="GRK435" s="1441"/>
      <c r="GRL435" s="1441"/>
      <c r="GRM435" s="1441"/>
      <c r="GRN435" s="1441"/>
      <c r="GRO435" s="1441"/>
      <c r="GRP435" s="1441"/>
      <c r="GRQ435" s="1441"/>
      <c r="GRR435" s="1441"/>
      <c r="GRS435" s="1441"/>
      <c r="GRT435" s="1441"/>
      <c r="GRU435" s="1441"/>
      <c r="GRV435" s="1441"/>
      <c r="GRW435" s="1441"/>
      <c r="GRX435" s="1441"/>
      <c r="GRY435" s="1441"/>
      <c r="GRZ435" s="1441"/>
      <c r="GSA435" s="1441"/>
      <c r="GSB435" s="1441"/>
      <c r="GSC435" s="1441"/>
      <c r="GSD435" s="1441"/>
      <c r="GSE435" s="1441"/>
      <c r="GSF435" s="1441"/>
      <c r="GSG435" s="1441"/>
      <c r="GSH435" s="1441"/>
      <c r="GSI435" s="1441"/>
      <c r="GSJ435" s="1441"/>
      <c r="GSK435" s="1441"/>
      <c r="GSL435" s="1441"/>
      <c r="GSM435" s="1441"/>
      <c r="GSN435" s="1441"/>
      <c r="GSO435" s="1441"/>
      <c r="GSP435" s="1441"/>
      <c r="GSQ435" s="1441"/>
      <c r="GSR435" s="1441"/>
      <c r="GSS435" s="1441"/>
      <c r="GST435" s="1441"/>
      <c r="GSU435" s="1441"/>
      <c r="GSV435" s="1441"/>
      <c r="GSW435" s="1441"/>
      <c r="GSX435" s="1441"/>
      <c r="GSY435" s="1441"/>
      <c r="GSZ435" s="1441"/>
      <c r="GTA435" s="1441"/>
      <c r="GTB435" s="1441"/>
      <c r="GTC435" s="1441"/>
      <c r="GTD435" s="1441"/>
      <c r="GTE435" s="1441"/>
      <c r="GTF435" s="1441"/>
      <c r="GTG435" s="1441"/>
      <c r="GTH435" s="1441"/>
      <c r="GTI435" s="1441"/>
      <c r="GTJ435" s="1441"/>
      <c r="GTK435" s="1441"/>
      <c r="GTL435" s="1441"/>
      <c r="GTM435" s="1441"/>
      <c r="GTN435" s="1441"/>
      <c r="GTO435" s="1441"/>
      <c r="GTP435" s="1441"/>
      <c r="GTQ435" s="1441"/>
      <c r="GTR435" s="1441"/>
      <c r="GTS435" s="1441"/>
      <c r="GTT435" s="1441"/>
      <c r="GTU435" s="1441"/>
      <c r="GTV435" s="1441"/>
      <c r="GTW435" s="1441"/>
      <c r="GTX435" s="1441"/>
      <c r="GTY435" s="1441"/>
      <c r="GTZ435" s="1441"/>
      <c r="GUA435" s="1441"/>
      <c r="GUB435" s="1441"/>
      <c r="GUC435" s="1441"/>
      <c r="GUD435" s="1441"/>
      <c r="GUE435" s="1441"/>
      <c r="GUF435" s="1441"/>
      <c r="GUG435" s="1441"/>
      <c r="GUH435" s="1441"/>
      <c r="GUI435" s="1441"/>
      <c r="GUJ435" s="1441"/>
      <c r="GUK435" s="1441"/>
      <c r="GUL435" s="1441"/>
      <c r="GUM435" s="1441"/>
      <c r="GUN435" s="1441"/>
      <c r="GUO435" s="1441"/>
      <c r="GUP435" s="1441"/>
      <c r="GUQ435" s="1441"/>
      <c r="GUR435" s="1441"/>
      <c r="GUS435" s="1441"/>
      <c r="GUT435" s="1441"/>
      <c r="GUU435" s="1441"/>
      <c r="GUV435" s="1441"/>
      <c r="GUW435" s="1441"/>
      <c r="GUX435" s="1441"/>
      <c r="GUY435" s="1441"/>
      <c r="GUZ435" s="1441"/>
      <c r="GVA435" s="1441"/>
      <c r="GVB435" s="1441"/>
      <c r="GVC435" s="1441"/>
      <c r="GVD435" s="1441"/>
      <c r="GVE435" s="1441"/>
      <c r="GVF435" s="1441"/>
      <c r="GVG435" s="1441"/>
      <c r="GVH435" s="1441"/>
      <c r="GVI435" s="1441"/>
      <c r="GVJ435" s="1441"/>
      <c r="GVK435" s="1441"/>
      <c r="GVL435" s="1441"/>
      <c r="GVM435" s="1441"/>
      <c r="GVN435" s="1441"/>
      <c r="GVO435" s="1441"/>
      <c r="GVP435" s="1441"/>
      <c r="GVQ435" s="1441"/>
      <c r="GVR435" s="1441"/>
      <c r="GVS435" s="1441"/>
      <c r="GVT435" s="1441"/>
      <c r="GVU435" s="1441"/>
      <c r="GVV435" s="1441"/>
      <c r="GVW435" s="1441"/>
      <c r="GVX435" s="1441"/>
      <c r="GVY435" s="1441"/>
      <c r="GVZ435" s="1441"/>
      <c r="GWA435" s="1441"/>
      <c r="GWB435" s="1441"/>
      <c r="GWC435" s="1441"/>
      <c r="GWD435" s="1441"/>
      <c r="GWE435" s="1441"/>
      <c r="GWF435" s="1441"/>
      <c r="GWG435" s="1441"/>
      <c r="GWH435" s="1441"/>
      <c r="GWI435" s="1441"/>
      <c r="GWJ435" s="1441"/>
      <c r="GWK435" s="1441"/>
      <c r="GWL435" s="1441"/>
      <c r="GWM435" s="1441"/>
      <c r="GWN435" s="1441"/>
      <c r="GWO435" s="1441"/>
      <c r="GWP435" s="1441"/>
      <c r="GWQ435" s="1441"/>
      <c r="GWR435" s="1441"/>
      <c r="GWS435" s="1441"/>
      <c r="GWT435" s="1441"/>
      <c r="GWU435" s="1441"/>
      <c r="GWV435" s="1441"/>
      <c r="GWW435" s="1441"/>
      <c r="GWX435" s="1441"/>
      <c r="GWY435" s="1441"/>
      <c r="GWZ435" s="1441"/>
      <c r="GXA435" s="1441"/>
      <c r="GXB435" s="1441"/>
      <c r="GXC435" s="1441"/>
      <c r="GXD435" s="1441"/>
      <c r="GXE435" s="1441"/>
      <c r="GXF435" s="1441"/>
      <c r="GXG435" s="1441"/>
      <c r="GXH435" s="1441"/>
      <c r="GXI435" s="1441"/>
      <c r="GXJ435" s="1441"/>
      <c r="GXK435" s="1441"/>
      <c r="GXL435" s="1441"/>
      <c r="GXM435" s="1441"/>
      <c r="GXN435" s="1441"/>
      <c r="GXO435" s="1441"/>
      <c r="GXP435" s="1441"/>
      <c r="GXQ435" s="1441"/>
      <c r="GXR435" s="1441"/>
      <c r="GXS435" s="1441"/>
      <c r="GXT435" s="1441"/>
      <c r="GXU435" s="1441"/>
      <c r="GXV435" s="1441"/>
      <c r="GXW435" s="1441"/>
      <c r="GXX435" s="1441"/>
      <c r="GXY435" s="1441"/>
      <c r="GXZ435" s="1441"/>
      <c r="GYA435" s="1441"/>
      <c r="GYB435" s="1441"/>
      <c r="GYC435" s="1441"/>
      <c r="GYD435" s="1441"/>
      <c r="GYE435" s="1441"/>
      <c r="GYF435" s="1441"/>
      <c r="GYG435" s="1441"/>
      <c r="GYH435" s="1441"/>
      <c r="GYI435" s="1441"/>
      <c r="GYJ435" s="1441"/>
      <c r="GYK435" s="1441"/>
      <c r="GYL435" s="1441"/>
      <c r="GYM435" s="1441"/>
      <c r="GYN435" s="1441"/>
      <c r="GYO435" s="1441"/>
      <c r="GYP435" s="1441"/>
      <c r="GYQ435" s="1441"/>
      <c r="GYR435" s="1441"/>
      <c r="GYS435" s="1441"/>
      <c r="GYT435" s="1441"/>
      <c r="GYU435" s="1441"/>
      <c r="GYV435" s="1441"/>
      <c r="GYW435" s="1441"/>
      <c r="GYX435" s="1441"/>
      <c r="GYY435" s="1441"/>
      <c r="GYZ435" s="1441"/>
      <c r="GZA435" s="1441"/>
      <c r="GZB435" s="1441"/>
      <c r="GZC435" s="1441"/>
      <c r="GZD435" s="1441"/>
      <c r="GZE435" s="1441"/>
      <c r="GZF435" s="1441"/>
      <c r="GZG435" s="1441"/>
      <c r="GZH435" s="1441"/>
      <c r="GZI435" s="1441"/>
      <c r="GZJ435" s="1441"/>
      <c r="GZK435" s="1441"/>
      <c r="GZL435" s="1441"/>
      <c r="GZM435" s="1441"/>
      <c r="GZN435" s="1441"/>
      <c r="GZO435" s="1441"/>
      <c r="GZP435" s="1441"/>
      <c r="GZQ435" s="1441"/>
      <c r="GZR435" s="1441"/>
      <c r="GZS435" s="1441"/>
      <c r="GZT435" s="1441"/>
      <c r="GZU435" s="1441"/>
      <c r="GZV435" s="1441"/>
      <c r="GZW435" s="1441"/>
      <c r="GZX435" s="1441"/>
      <c r="GZY435" s="1441"/>
      <c r="GZZ435" s="1441"/>
      <c r="HAA435" s="1441"/>
      <c r="HAB435" s="1441"/>
      <c r="HAC435" s="1441"/>
      <c r="HAD435" s="1441"/>
      <c r="HAE435" s="1441"/>
      <c r="HAF435" s="1441"/>
      <c r="HAG435" s="1441"/>
      <c r="HAH435" s="1441"/>
      <c r="HAI435" s="1441"/>
      <c r="HAJ435" s="1441"/>
      <c r="HAK435" s="1441"/>
      <c r="HAL435" s="1441"/>
      <c r="HAM435" s="1441"/>
      <c r="HAN435" s="1441"/>
      <c r="HAO435" s="1441"/>
      <c r="HAP435" s="1441"/>
      <c r="HAQ435" s="1441"/>
      <c r="HAR435" s="1441"/>
      <c r="HAS435" s="1441"/>
      <c r="HAT435" s="1441"/>
      <c r="HAU435" s="1441"/>
      <c r="HAV435" s="1441"/>
      <c r="HAW435" s="1441"/>
      <c r="HAX435" s="1441"/>
      <c r="HAY435" s="1441"/>
      <c r="HAZ435" s="1441"/>
      <c r="HBA435" s="1441"/>
      <c r="HBB435" s="1441"/>
      <c r="HBC435" s="1441"/>
      <c r="HBD435" s="1441"/>
      <c r="HBE435" s="1441"/>
      <c r="HBF435" s="1441"/>
      <c r="HBG435" s="1441"/>
      <c r="HBH435" s="1441"/>
      <c r="HBI435" s="1441"/>
      <c r="HBJ435" s="1441"/>
      <c r="HBK435" s="1441"/>
      <c r="HBL435" s="1441"/>
      <c r="HBM435" s="1441"/>
      <c r="HBN435" s="1441"/>
      <c r="HBO435" s="1441"/>
      <c r="HBP435" s="1441"/>
      <c r="HBQ435" s="1441"/>
      <c r="HBR435" s="1441"/>
      <c r="HBS435" s="1441"/>
      <c r="HBT435" s="1441"/>
      <c r="HBU435" s="1441"/>
      <c r="HBV435" s="1441"/>
      <c r="HBW435" s="1441"/>
      <c r="HBX435" s="1441"/>
      <c r="HBY435" s="1441"/>
      <c r="HBZ435" s="1441"/>
      <c r="HCA435" s="1441"/>
      <c r="HCB435" s="1441"/>
      <c r="HCC435" s="1441"/>
      <c r="HCD435" s="1441"/>
      <c r="HCE435" s="1441"/>
      <c r="HCF435" s="1441"/>
      <c r="HCG435" s="1441"/>
      <c r="HCH435" s="1441"/>
      <c r="HCI435" s="1441"/>
      <c r="HCJ435" s="1441"/>
      <c r="HCK435" s="1441"/>
      <c r="HCL435" s="1441"/>
      <c r="HCM435" s="1441"/>
      <c r="HCN435" s="1441"/>
      <c r="HCO435" s="1441"/>
      <c r="HCP435" s="1441"/>
      <c r="HCQ435" s="1441"/>
      <c r="HCR435" s="1441"/>
      <c r="HCS435" s="1441"/>
      <c r="HCT435" s="1441"/>
      <c r="HCU435" s="1441"/>
      <c r="HCV435" s="1441"/>
      <c r="HCW435" s="1441"/>
      <c r="HCX435" s="1441"/>
      <c r="HCY435" s="1441"/>
      <c r="HCZ435" s="1441"/>
      <c r="HDA435" s="1441"/>
      <c r="HDB435" s="1441"/>
      <c r="HDC435" s="1441"/>
      <c r="HDD435" s="1441"/>
      <c r="HDE435" s="1441"/>
      <c r="HDF435" s="1441"/>
      <c r="HDG435" s="1441"/>
      <c r="HDH435" s="1441"/>
      <c r="HDI435" s="1441"/>
      <c r="HDJ435" s="1441"/>
      <c r="HDK435" s="1441"/>
      <c r="HDL435" s="1441"/>
      <c r="HDM435" s="1441"/>
      <c r="HDN435" s="1441"/>
      <c r="HDO435" s="1441"/>
      <c r="HDP435" s="1441"/>
      <c r="HDQ435" s="1441"/>
      <c r="HDR435" s="1441"/>
      <c r="HDS435" s="1441"/>
      <c r="HDT435" s="1441"/>
      <c r="HDU435" s="1441"/>
      <c r="HDV435" s="1441"/>
      <c r="HDW435" s="1441"/>
      <c r="HDX435" s="1441"/>
      <c r="HDY435" s="1441"/>
      <c r="HDZ435" s="1441"/>
      <c r="HEA435" s="1441"/>
      <c r="HEB435" s="1441"/>
      <c r="HEC435" s="1441"/>
      <c r="HED435" s="1441"/>
      <c r="HEE435" s="1441"/>
      <c r="HEF435" s="1441"/>
      <c r="HEG435" s="1441"/>
      <c r="HEH435" s="1441"/>
      <c r="HEI435" s="1441"/>
      <c r="HEJ435" s="1441"/>
      <c r="HEK435" s="1441"/>
      <c r="HEL435" s="1441"/>
      <c r="HEM435" s="1441"/>
      <c r="HEN435" s="1441"/>
      <c r="HEO435" s="1441"/>
      <c r="HEP435" s="1441"/>
      <c r="HEQ435" s="1441"/>
      <c r="HER435" s="1441"/>
      <c r="HES435" s="1441"/>
      <c r="HET435" s="1441"/>
      <c r="HEU435" s="1441"/>
      <c r="HEV435" s="1441"/>
      <c r="HEW435" s="1441"/>
      <c r="HEX435" s="1441"/>
      <c r="HEY435" s="1441"/>
      <c r="HEZ435" s="1441"/>
      <c r="HFA435" s="1441"/>
      <c r="HFB435" s="1441"/>
      <c r="HFC435" s="1441"/>
      <c r="HFD435" s="1441"/>
      <c r="HFE435" s="1441"/>
      <c r="HFF435" s="1441"/>
      <c r="HFG435" s="1441"/>
      <c r="HFH435" s="1441"/>
      <c r="HFI435" s="1441"/>
      <c r="HFJ435" s="1441"/>
      <c r="HFK435" s="1441"/>
      <c r="HFL435" s="1441"/>
      <c r="HFM435" s="1441"/>
      <c r="HFN435" s="1441"/>
      <c r="HFO435" s="1441"/>
      <c r="HFP435" s="1441"/>
      <c r="HFQ435" s="1441"/>
      <c r="HFR435" s="1441"/>
      <c r="HFS435" s="1441"/>
      <c r="HFT435" s="1441"/>
      <c r="HFU435" s="1441"/>
      <c r="HFV435" s="1441"/>
      <c r="HFW435" s="1441"/>
      <c r="HFX435" s="1441"/>
      <c r="HFY435" s="1441"/>
      <c r="HFZ435" s="1441"/>
      <c r="HGA435" s="1441"/>
      <c r="HGB435" s="1441"/>
      <c r="HGC435" s="1441"/>
      <c r="HGD435" s="1441"/>
      <c r="HGE435" s="1441"/>
      <c r="HGF435" s="1441"/>
      <c r="HGG435" s="1441"/>
      <c r="HGH435" s="1441"/>
      <c r="HGI435" s="1441"/>
      <c r="HGJ435" s="1441"/>
      <c r="HGK435" s="1441"/>
      <c r="HGL435" s="1441"/>
      <c r="HGM435" s="1441"/>
      <c r="HGN435" s="1441"/>
      <c r="HGO435" s="1441"/>
      <c r="HGP435" s="1441"/>
      <c r="HGQ435" s="1441"/>
      <c r="HGR435" s="1441"/>
      <c r="HGS435" s="1441"/>
      <c r="HGT435" s="1441"/>
      <c r="HGU435" s="1441"/>
      <c r="HGV435" s="1441"/>
      <c r="HGW435" s="1441"/>
      <c r="HGX435" s="1441"/>
      <c r="HGY435" s="1441"/>
      <c r="HGZ435" s="1441"/>
      <c r="HHA435" s="1441"/>
      <c r="HHB435" s="1441"/>
      <c r="HHC435" s="1441"/>
      <c r="HHD435" s="1441"/>
      <c r="HHE435" s="1441"/>
      <c r="HHF435" s="1441"/>
      <c r="HHG435" s="1441"/>
      <c r="HHH435" s="1441"/>
      <c r="HHI435" s="1441"/>
      <c r="HHJ435" s="1441"/>
      <c r="HHK435" s="1441"/>
      <c r="HHL435" s="1441"/>
      <c r="HHM435" s="1441"/>
      <c r="HHN435" s="1441"/>
      <c r="HHO435" s="1441"/>
      <c r="HHP435" s="1441"/>
      <c r="HHQ435" s="1441"/>
      <c r="HHR435" s="1441"/>
      <c r="HHS435" s="1441"/>
      <c r="HHT435" s="1441"/>
      <c r="HHU435" s="1441"/>
      <c r="HHV435" s="1441"/>
      <c r="HHW435" s="1441"/>
      <c r="HHX435" s="1441"/>
      <c r="HHY435" s="1441"/>
      <c r="HHZ435" s="1441"/>
      <c r="HIA435" s="1441"/>
      <c r="HIB435" s="1441"/>
      <c r="HIC435" s="1441"/>
      <c r="HID435" s="1441"/>
      <c r="HIE435" s="1441"/>
      <c r="HIF435" s="1441"/>
      <c r="HIG435" s="1441"/>
      <c r="HIH435" s="1441"/>
      <c r="HII435" s="1441"/>
      <c r="HIJ435" s="1441"/>
      <c r="HIK435" s="1441"/>
      <c r="HIL435" s="1441"/>
      <c r="HIM435" s="1441"/>
      <c r="HIN435" s="1441"/>
      <c r="HIO435" s="1441"/>
      <c r="HIP435" s="1441"/>
      <c r="HIQ435" s="1441"/>
      <c r="HIR435" s="1441"/>
      <c r="HIS435" s="1441"/>
      <c r="HIT435" s="1441"/>
      <c r="HIU435" s="1441"/>
      <c r="HIV435" s="1441"/>
      <c r="HIW435" s="1441"/>
      <c r="HIX435" s="1441"/>
      <c r="HIY435" s="1441"/>
      <c r="HIZ435" s="1441"/>
      <c r="HJA435" s="1441"/>
      <c r="HJB435" s="1441"/>
      <c r="HJC435" s="1441"/>
      <c r="HJD435" s="1441"/>
      <c r="HJE435" s="1441"/>
      <c r="HJF435" s="1441"/>
      <c r="HJG435" s="1441"/>
      <c r="HJH435" s="1441"/>
      <c r="HJI435" s="1441"/>
      <c r="HJJ435" s="1441"/>
      <c r="HJK435" s="1441"/>
      <c r="HJL435" s="1441"/>
      <c r="HJM435" s="1441"/>
      <c r="HJN435" s="1441"/>
      <c r="HJO435" s="1441"/>
      <c r="HJP435" s="1441"/>
      <c r="HJQ435" s="1441"/>
      <c r="HJR435" s="1441"/>
      <c r="HJS435" s="1441"/>
      <c r="HJT435" s="1441"/>
      <c r="HJU435" s="1441"/>
      <c r="HJV435" s="1441"/>
      <c r="HJW435" s="1441"/>
      <c r="HJX435" s="1441"/>
      <c r="HJY435" s="1441"/>
      <c r="HJZ435" s="1441"/>
      <c r="HKA435" s="1441"/>
      <c r="HKB435" s="1441"/>
      <c r="HKC435" s="1441"/>
      <c r="HKD435" s="1441"/>
      <c r="HKE435" s="1441"/>
      <c r="HKF435" s="1441"/>
      <c r="HKG435" s="1441"/>
      <c r="HKH435" s="1441"/>
      <c r="HKI435" s="1441"/>
      <c r="HKJ435" s="1441"/>
      <c r="HKK435" s="1441"/>
      <c r="HKL435" s="1441"/>
      <c r="HKM435" s="1441"/>
      <c r="HKN435" s="1441"/>
      <c r="HKO435" s="1441"/>
      <c r="HKP435" s="1441"/>
      <c r="HKQ435" s="1441"/>
      <c r="HKR435" s="1441"/>
      <c r="HKS435" s="1441"/>
      <c r="HKT435" s="1441"/>
      <c r="HKU435" s="1441"/>
      <c r="HKV435" s="1441"/>
      <c r="HKW435" s="1441"/>
      <c r="HKX435" s="1441"/>
      <c r="HKY435" s="1441"/>
      <c r="HKZ435" s="1441"/>
      <c r="HLA435" s="1441"/>
      <c r="HLB435" s="1441"/>
      <c r="HLC435" s="1441"/>
      <c r="HLD435" s="1441"/>
      <c r="HLE435" s="1441"/>
      <c r="HLF435" s="1441"/>
      <c r="HLG435" s="1441"/>
      <c r="HLH435" s="1441"/>
      <c r="HLI435" s="1441"/>
      <c r="HLJ435" s="1441"/>
      <c r="HLK435" s="1441"/>
      <c r="HLL435" s="1441"/>
      <c r="HLM435" s="1441"/>
      <c r="HLN435" s="1441"/>
      <c r="HLO435" s="1441"/>
      <c r="HLP435" s="1441"/>
      <c r="HLQ435" s="1441"/>
      <c r="HLR435" s="1441"/>
      <c r="HLS435" s="1441"/>
      <c r="HLT435" s="1441"/>
      <c r="HLU435" s="1441"/>
      <c r="HLV435" s="1441"/>
      <c r="HLW435" s="1441"/>
      <c r="HLX435" s="1441"/>
      <c r="HLY435" s="1441"/>
      <c r="HLZ435" s="1441"/>
      <c r="HMA435" s="1441"/>
      <c r="HMB435" s="1441"/>
      <c r="HMC435" s="1441"/>
      <c r="HMD435" s="1441"/>
      <c r="HME435" s="1441"/>
      <c r="HMF435" s="1441"/>
      <c r="HMG435" s="1441"/>
      <c r="HMH435" s="1441"/>
      <c r="HMI435" s="1441"/>
      <c r="HMJ435" s="1441"/>
      <c r="HMK435" s="1441"/>
      <c r="HML435" s="1441"/>
      <c r="HMM435" s="1441"/>
      <c r="HMN435" s="1441"/>
      <c r="HMO435" s="1441"/>
      <c r="HMP435" s="1441"/>
      <c r="HMQ435" s="1441"/>
      <c r="HMR435" s="1441"/>
      <c r="HMS435" s="1441"/>
      <c r="HMT435" s="1441"/>
      <c r="HMU435" s="1441"/>
      <c r="HMV435" s="1441"/>
      <c r="HMW435" s="1441"/>
      <c r="HMX435" s="1441"/>
      <c r="HMY435" s="1441"/>
      <c r="HMZ435" s="1441"/>
      <c r="HNA435" s="1441"/>
      <c r="HNB435" s="1441"/>
      <c r="HNC435" s="1441"/>
      <c r="HND435" s="1441"/>
      <c r="HNE435" s="1441"/>
      <c r="HNF435" s="1441"/>
      <c r="HNG435" s="1441"/>
      <c r="HNH435" s="1441"/>
      <c r="HNI435" s="1441"/>
      <c r="HNJ435" s="1441"/>
      <c r="HNK435" s="1441"/>
      <c r="HNL435" s="1441"/>
      <c r="HNM435" s="1441"/>
      <c r="HNN435" s="1441"/>
      <c r="HNO435" s="1441"/>
      <c r="HNP435" s="1441"/>
      <c r="HNQ435" s="1441"/>
      <c r="HNR435" s="1441"/>
      <c r="HNS435" s="1441"/>
      <c r="HNT435" s="1441"/>
      <c r="HNU435" s="1441"/>
      <c r="HNV435" s="1441"/>
      <c r="HNW435" s="1441"/>
      <c r="HNX435" s="1441"/>
      <c r="HNY435" s="1441"/>
      <c r="HNZ435" s="1441"/>
      <c r="HOA435" s="1441"/>
      <c r="HOB435" s="1441"/>
      <c r="HOC435" s="1441"/>
      <c r="HOD435" s="1441"/>
      <c r="HOE435" s="1441"/>
      <c r="HOF435" s="1441"/>
      <c r="HOG435" s="1441"/>
      <c r="HOH435" s="1441"/>
      <c r="HOI435" s="1441"/>
      <c r="HOJ435" s="1441"/>
      <c r="HOK435" s="1441"/>
      <c r="HOL435" s="1441"/>
      <c r="HOM435" s="1441"/>
      <c r="HON435" s="1441"/>
      <c r="HOO435" s="1441"/>
      <c r="HOP435" s="1441"/>
      <c r="HOQ435" s="1441"/>
      <c r="HOR435" s="1441"/>
      <c r="HOS435" s="1441"/>
      <c r="HOT435" s="1441"/>
      <c r="HOU435" s="1441"/>
      <c r="HOV435" s="1441"/>
      <c r="HOW435" s="1441"/>
      <c r="HOX435" s="1441"/>
      <c r="HOY435" s="1441"/>
      <c r="HOZ435" s="1441"/>
      <c r="HPA435" s="1441"/>
      <c r="HPB435" s="1441"/>
      <c r="HPC435" s="1441"/>
      <c r="HPD435" s="1441"/>
      <c r="HPE435" s="1441"/>
      <c r="HPF435" s="1441"/>
      <c r="HPG435" s="1441"/>
      <c r="HPH435" s="1441"/>
      <c r="HPI435" s="1441"/>
      <c r="HPJ435" s="1441"/>
      <c r="HPK435" s="1441"/>
      <c r="HPL435" s="1441"/>
      <c r="HPM435" s="1441"/>
      <c r="HPN435" s="1441"/>
      <c r="HPO435" s="1441"/>
      <c r="HPP435" s="1441"/>
      <c r="HPQ435" s="1441"/>
      <c r="HPR435" s="1441"/>
      <c r="HPS435" s="1441"/>
      <c r="HPT435" s="1441"/>
      <c r="HPU435" s="1441"/>
      <c r="HPV435" s="1441"/>
      <c r="HPW435" s="1441"/>
      <c r="HPX435" s="1441"/>
      <c r="HPY435" s="1441"/>
      <c r="HPZ435" s="1441"/>
      <c r="HQA435" s="1441"/>
      <c r="HQB435" s="1441"/>
      <c r="HQC435" s="1441"/>
      <c r="HQD435" s="1441"/>
      <c r="HQE435" s="1441"/>
      <c r="HQF435" s="1441"/>
      <c r="HQG435" s="1441"/>
      <c r="HQH435" s="1441"/>
      <c r="HQI435" s="1441"/>
      <c r="HQJ435" s="1441"/>
      <c r="HQK435" s="1441"/>
      <c r="HQL435" s="1441"/>
      <c r="HQM435" s="1441"/>
      <c r="HQN435" s="1441"/>
      <c r="HQO435" s="1441"/>
      <c r="HQP435" s="1441"/>
      <c r="HQQ435" s="1441"/>
      <c r="HQR435" s="1441"/>
      <c r="HQS435" s="1441"/>
      <c r="HQT435" s="1441"/>
      <c r="HQU435" s="1441"/>
      <c r="HQV435" s="1441"/>
      <c r="HQW435" s="1441"/>
      <c r="HQX435" s="1441"/>
      <c r="HQY435" s="1441"/>
      <c r="HQZ435" s="1441"/>
      <c r="HRA435" s="1441"/>
      <c r="HRB435" s="1441"/>
      <c r="HRC435" s="1441"/>
      <c r="HRD435" s="1441"/>
      <c r="HRE435" s="1441"/>
      <c r="HRF435" s="1441"/>
      <c r="HRG435" s="1441"/>
      <c r="HRH435" s="1441"/>
      <c r="HRI435" s="1441"/>
      <c r="HRJ435" s="1441"/>
      <c r="HRK435" s="1441"/>
      <c r="HRL435" s="1441"/>
      <c r="HRM435" s="1441"/>
      <c r="HRN435" s="1441"/>
      <c r="HRO435" s="1441"/>
      <c r="HRP435" s="1441"/>
      <c r="HRQ435" s="1441"/>
      <c r="HRR435" s="1441"/>
      <c r="HRS435" s="1441"/>
      <c r="HRT435" s="1441"/>
      <c r="HRU435" s="1441"/>
      <c r="HRV435" s="1441"/>
      <c r="HRW435" s="1441"/>
      <c r="HRX435" s="1441"/>
      <c r="HRY435" s="1441"/>
      <c r="HRZ435" s="1441"/>
      <c r="HSA435" s="1441"/>
      <c r="HSB435" s="1441"/>
      <c r="HSC435" s="1441"/>
      <c r="HSD435" s="1441"/>
      <c r="HSE435" s="1441"/>
      <c r="HSF435" s="1441"/>
      <c r="HSG435" s="1441"/>
      <c r="HSH435" s="1441"/>
      <c r="HSI435" s="1441"/>
      <c r="HSJ435" s="1441"/>
      <c r="HSK435" s="1441"/>
      <c r="HSL435" s="1441"/>
      <c r="HSM435" s="1441"/>
      <c r="HSN435" s="1441"/>
      <c r="HSO435" s="1441"/>
      <c r="HSP435" s="1441"/>
      <c r="HSQ435" s="1441"/>
      <c r="HSR435" s="1441"/>
      <c r="HSS435" s="1441"/>
      <c r="HST435" s="1441"/>
      <c r="HSU435" s="1441"/>
      <c r="HSV435" s="1441"/>
      <c r="HSW435" s="1441"/>
      <c r="HSX435" s="1441"/>
      <c r="HSY435" s="1441"/>
      <c r="HSZ435" s="1441"/>
      <c r="HTA435" s="1441"/>
      <c r="HTB435" s="1441"/>
      <c r="HTC435" s="1441"/>
      <c r="HTD435" s="1441"/>
      <c r="HTE435" s="1441"/>
      <c r="HTF435" s="1441"/>
      <c r="HTG435" s="1441"/>
      <c r="HTH435" s="1441"/>
      <c r="HTI435" s="1441"/>
      <c r="HTJ435" s="1441"/>
      <c r="HTK435" s="1441"/>
      <c r="HTL435" s="1441"/>
      <c r="HTM435" s="1441"/>
      <c r="HTN435" s="1441"/>
      <c r="HTO435" s="1441"/>
      <c r="HTP435" s="1441"/>
      <c r="HTQ435" s="1441"/>
      <c r="HTR435" s="1441"/>
      <c r="HTS435" s="1441"/>
      <c r="HTT435" s="1441"/>
      <c r="HTU435" s="1441"/>
      <c r="HTV435" s="1441"/>
      <c r="HTW435" s="1441"/>
      <c r="HTX435" s="1441"/>
      <c r="HTY435" s="1441"/>
      <c r="HTZ435" s="1441"/>
      <c r="HUA435" s="1441"/>
      <c r="HUB435" s="1441"/>
      <c r="HUC435" s="1441"/>
      <c r="HUD435" s="1441"/>
      <c r="HUE435" s="1441"/>
      <c r="HUF435" s="1441"/>
      <c r="HUG435" s="1441"/>
      <c r="HUH435" s="1441"/>
      <c r="HUI435" s="1441"/>
      <c r="HUJ435" s="1441"/>
      <c r="HUK435" s="1441"/>
      <c r="HUL435" s="1441"/>
      <c r="HUM435" s="1441"/>
      <c r="HUN435" s="1441"/>
      <c r="HUO435" s="1441"/>
      <c r="HUP435" s="1441"/>
      <c r="HUQ435" s="1441"/>
      <c r="HUR435" s="1441"/>
      <c r="HUS435" s="1441"/>
      <c r="HUT435" s="1441"/>
      <c r="HUU435" s="1441"/>
      <c r="HUV435" s="1441"/>
      <c r="HUW435" s="1441"/>
      <c r="HUX435" s="1441"/>
      <c r="HUY435" s="1441"/>
      <c r="HUZ435" s="1441"/>
      <c r="HVA435" s="1441"/>
      <c r="HVB435" s="1441"/>
      <c r="HVC435" s="1441"/>
      <c r="HVD435" s="1441"/>
      <c r="HVE435" s="1441"/>
      <c r="HVF435" s="1441"/>
      <c r="HVG435" s="1441"/>
      <c r="HVH435" s="1441"/>
      <c r="HVI435" s="1441"/>
      <c r="HVJ435" s="1441"/>
      <c r="HVK435" s="1441"/>
      <c r="HVL435" s="1441"/>
      <c r="HVM435" s="1441"/>
      <c r="HVN435" s="1441"/>
      <c r="HVO435" s="1441"/>
      <c r="HVP435" s="1441"/>
      <c r="HVQ435" s="1441"/>
      <c r="HVR435" s="1441"/>
      <c r="HVS435" s="1441"/>
      <c r="HVT435" s="1441"/>
      <c r="HVU435" s="1441"/>
      <c r="HVV435" s="1441"/>
      <c r="HVW435" s="1441"/>
      <c r="HVX435" s="1441"/>
      <c r="HVY435" s="1441"/>
      <c r="HVZ435" s="1441"/>
      <c r="HWA435" s="1441"/>
      <c r="HWB435" s="1441"/>
      <c r="HWC435" s="1441"/>
      <c r="HWD435" s="1441"/>
      <c r="HWE435" s="1441"/>
      <c r="HWF435" s="1441"/>
      <c r="HWG435" s="1441"/>
      <c r="HWH435" s="1441"/>
      <c r="HWI435" s="1441"/>
      <c r="HWJ435" s="1441"/>
      <c r="HWK435" s="1441"/>
      <c r="HWL435" s="1441"/>
      <c r="HWM435" s="1441"/>
      <c r="HWN435" s="1441"/>
      <c r="HWO435" s="1441"/>
      <c r="HWP435" s="1441"/>
      <c r="HWQ435" s="1441"/>
      <c r="HWR435" s="1441"/>
      <c r="HWS435" s="1441"/>
      <c r="HWT435" s="1441"/>
      <c r="HWU435" s="1441"/>
      <c r="HWV435" s="1441"/>
      <c r="HWW435" s="1441"/>
      <c r="HWX435" s="1441"/>
      <c r="HWY435" s="1441"/>
      <c r="HWZ435" s="1441"/>
      <c r="HXA435" s="1441"/>
      <c r="HXB435" s="1441"/>
      <c r="HXC435" s="1441"/>
      <c r="HXD435" s="1441"/>
      <c r="HXE435" s="1441"/>
      <c r="HXF435" s="1441"/>
      <c r="HXG435" s="1441"/>
      <c r="HXH435" s="1441"/>
      <c r="HXI435" s="1441"/>
      <c r="HXJ435" s="1441"/>
      <c r="HXK435" s="1441"/>
      <c r="HXL435" s="1441"/>
      <c r="HXM435" s="1441"/>
      <c r="HXN435" s="1441"/>
      <c r="HXO435" s="1441"/>
      <c r="HXP435" s="1441"/>
      <c r="HXQ435" s="1441"/>
      <c r="HXR435" s="1441"/>
      <c r="HXS435" s="1441"/>
      <c r="HXT435" s="1441"/>
      <c r="HXU435" s="1441"/>
      <c r="HXV435" s="1441"/>
      <c r="HXW435" s="1441"/>
      <c r="HXX435" s="1441"/>
      <c r="HXY435" s="1441"/>
      <c r="HXZ435" s="1441"/>
      <c r="HYA435" s="1441"/>
      <c r="HYB435" s="1441"/>
      <c r="HYC435" s="1441"/>
      <c r="HYD435" s="1441"/>
      <c r="HYE435" s="1441"/>
      <c r="HYF435" s="1441"/>
      <c r="HYG435" s="1441"/>
      <c r="HYH435" s="1441"/>
      <c r="HYI435" s="1441"/>
      <c r="HYJ435" s="1441"/>
      <c r="HYK435" s="1441"/>
      <c r="HYL435" s="1441"/>
      <c r="HYM435" s="1441"/>
      <c r="HYN435" s="1441"/>
      <c r="HYO435" s="1441"/>
      <c r="HYP435" s="1441"/>
      <c r="HYQ435" s="1441"/>
      <c r="HYR435" s="1441"/>
      <c r="HYS435" s="1441"/>
      <c r="HYT435" s="1441"/>
      <c r="HYU435" s="1441"/>
      <c r="HYV435" s="1441"/>
      <c r="HYW435" s="1441"/>
      <c r="HYX435" s="1441"/>
      <c r="HYY435" s="1441"/>
      <c r="HYZ435" s="1441"/>
      <c r="HZA435" s="1441"/>
      <c r="HZB435" s="1441"/>
      <c r="HZC435" s="1441"/>
      <c r="HZD435" s="1441"/>
      <c r="HZE435" s="1441"/>
      <c r="HZF435" s="1441"/>
      <c r="HZG435" s="1441"/>
      <c r="HZH435" s="1441"/>
      <c r="HZI435" s="1441"/>
      <c r="HZJ435" s="1441"/>
      <c r="HZK435" s="1441"/>
      <c r="HZL435" s="1441"/>
      <c r="HZM435" s="1441"/>
      <c r="HZN435" s="1441"/>
      <c r="HZO435" s="1441"/>
      <c r="HZP435" s="1441"/>
      <c r="HZQ435" s="1441"/>
      <c r="HZR435" s="1441"/>
      <c r="HZS435" s="1441"/>
      <c r="HZT435" s="1441"/>
      <c r="HZU435" s="1441"/>
      <c r="HZV435" s="1441"/>
      <c r="HZW435" s="1441"/>
      <c r="HZX435" s="1441"/>
      <c r="HZY435" s="1441"/>
      <c r="HZZ435" s="1441"/>
      <c r="IAA435" s="1441"/>
      <c r="IAB435" s="1441"/>
      <c r="IAC435" s="1441"/>
      <c r="IAD435" s="1441"/>
      <c r="IAE435" s="1441"/>
      <c r="IAF435" s="1441"/>
      <c r="IAG435" s="1441"/>
      <c r="IAH435" s="1441"/>
      <c r="IAI435" s="1441"/>
      <c r="IAJ435" s="1441"/>
      <c r="IAK435" s="1441"/>
      <c r="IAL435" s="1441"/>
      <c r="IAM435" s="1441"/>
      <c r="IAN435" s="1441"/>
      <c r="IAO435" s="1441"/>
      <c r="IAP435" s="1441"/>
      <c r="IAQ435" s="1441"/>
      <c r="IAR435" s="1441"/>
      <c r="IAS435" s="1441"/>
      <c r="IAT435" s="1441"/>
      <c r="IAU435" s="1441"/>
      <c r="IAV435" s="1441"/>
      <c r="IAW435" s="1441"/>
      <c r="IAX435" s="1441"/>
      <c r="IAY435" s="1441"/>
      <c r="IAZ435" s="1441"/>
      <c r="IBA435" s="1441"/>
      <c r="IBB435" s="1441"/>
      <c r="IBC435" s="1441"/>
      <c r="IBD435" s="1441"/>
      <c r="IBE435" s="1441"/>
      <c r="IBF435" s="1441"/>
      <c r="IBG435" s="1441"/>
      <c r="IBH435" s="1441"/>
      <c r="IBI435" s="1441"/>
      <c r="IBJ435" s="1441"/>
      <c r="IBK435" s="1441"/>
      <c r="IBL435" s="1441"/>
      <c r="IBM435" s="1441"/>
      <c r="IBN435" s="1441"/>
      <c r="IBO435" s="1441"/>
      <c r="IBP435" s="1441"/>
      <c r="IBQ435" s="1441"/>
      <c r="IBR435" s="1441"/>
      <c r="IBS435" s="1441"/>
      <c r="IBT435" s="1441"/>
      <c r="IBU435" s="1441"/>
      <c r="IBV435" s="1441"/>
      <c r="IBW435" s="1441"/>
      <c r="IBX435" s="1441"/>
      <c r="IBY435" s="1441"/>
      <c r="IBZ435" s="1441"/>
      <c r="ICA435" s="1441"/>
      <c r="ICB435" s="1441"/>
      <c r="ICC435" s="1441"/>
      <c r="ICD435" s="1441"/>
      <c r="ICE435" s="1441"/>
      <c r="ICF435" s="1441"/>
      <c r="ICG435" s="1441"/>
      <c r="ICH435" s="1441"/>
      <c r="ICI435" s="1441"/>
      <c r="ICJ435" s="1441"/>
      <c r="ICK435" s="1441"/>
      <c r="ICL435" s="1441"/>
      <c r="ICM435" s="1441"/>
      <c r="ICN435" s="1441"/>
      <c r="ICO435" s="1441"/>
      <c r="ICP435" s="1441"/>
      <c r="ICQ435" s="1441"/>
      <c r="ICR435" s="1441"/>
      <c r="ICS435" s="1441"/>
      <c r="ICT435" s="1441"/>
      <c r="ICU435" s="1441"/>
      <c r="ICV435" s="1441"/>
      <c r="ICW435" s="1441"/>
      <c r="ICX435" s="1441"/>
      <c r="ICY435" s="1441"/>
      <c r="ICZ435" s="1441"/>
      <c r="IDA435" s="1441"/>
      <c r="IDB435" s="1441"/>
      <c r="IDC435" s="1441"/>
      <c r="IDD435" s="1441"/>
      <c r="IDE435" s="1441"/>
      <c r="IDF435" s="1441"/>
      <c r="IDG435" s="1441"/>
      <c r="IDH435" s="1441"/>
      <c r="IDI435" s="1441"/>
      <c r="IDJ435" s="1441"/>
      <c r="IDK435" s="1441"/>
      <c r="IDL435" s="1441"/>
      <c r="IDM435" s="1441"/>
      <c r="IDN435" s="1441"/>
      <c r="IDO435" s="1441"/>
      <c r="IDP435" s="1441"/>
      <c r="IDQ435" s="1441"/>
      <c r="IDR435" s="1441"/>
      <c r="IDS435" s="1441"/>
      <c r="IDT435" s="1441"/>
      <c r="IDU435" s="1441"/>
      <c r="IDV435" s="1441"/>
      <c r="IDW435" s="1441"/>
      <c r="IDX435" s="1441"/>
      <c r="IDY435" s="1441"/>
      <c r="IDZ435" s="1441"/>
      <c r="IEA435" s="1441"/>
      <c r="IEB435" s="1441"/>
      <c r="IEC435" s="1441"/>
      <c r="IED435" s="1441"/>
      <c r="IEE435" s="1441"/>
      <c r="IEF435" s="1441"/>
      <c r="IEG435" s="1441"/>
      <c r="IEH435" s="1441"/>
      <c r="IEI435" s="1441"/>
      <c r="IEJ435" s="1441"/>
      <c r="IEK435" s="1441"/>
      <c r="IEL435" s="1441"/>
      <c r="IEM435" s="1441"/>
      <c r="IEN435" s="1441"/>
      <c r="IEO435" s="1441"/>
      <c r="IEP435" s="1441"/>
      <c r="IEQ435" s="1441"/>
      <c r="IER435" s="1441"/>
      <c r="IES435" s="1441"/>
      <c r="IET435" s="1441"/>
      <c r="IEU435" s="1441"/>
      <c r="IEV435" s="1441"/>
      <c r="IEW435" s="1441"/>
      <c r="IEX435" s="1441"/>
      <c r="IEY435" s="1441"/>
      <c r="IEZ435" s="1441"/>
      <c r="IFA435" s="1441"/>
      <c r="IFB435" s="1441"/>
      <c r="IFC435" s="1441"/>
      <c r="IFD435" s="1441"/>
      <c r="IFE435" s="1441"/>
      <c r="IFF435" s="1441"/>
      <c r="IFG435" s="1441"/>
      <c r="IFH435" s="1441"/>
      <c r="IFI435" s="1441"/>
      <c r="IFJ435" s="1441"/>
      <c r="IFK435" s="1441"/>
      <c r="IFL435" s="1441"/>
      <c r="IFM435" s="1441"/>
      <c r="IFN435" s="1441"/>
      <c r="IFO435" s="1441"/>
      <c r="IFP435" s="1441"/>
      <c r="IFQ435" s="1441"/>
      <c r="IFR435" s="1441"/>
      <c r="IFS435" s="1441"/>
      <c r="IFT435" s="1441"/>
      <c r="IFU435" s="1441"/>
      <c r="IFV435" s="1441"/>
      <c r="IFW435" s="1441"/>
      <c r="IFX435" s="1441"/>
      <c r="IFY435" s="1441"/>
      <c r="IFZ435" s="1441"/>
      <c r="IGA435" s="1441"/>
      <c r="IGB435" s="1441"/>
      <c r="IGC435" s="1441"/>
      <c r="IGD435" s="1441"/>
      <c r="IGE435" s="1441"/>
      <c r="IGF435" s="1441"/>
      <c r="IGG435" s="1441"/>
      <c r="IGH435" s="1441"/>
      <c r="IGI435" s="1441"/>
      <c r="IGJ435" s="1441"/>
      <c r="IGK435" s="1441"/>
      <c r="IGL435" s="1441"/>
      <c r="IGM435" s="1441"/>
      <c r="IGN435" s="1441"/>
      <c r="IGO435" s="1441"/>
      <c r="IGP435" s="1441"/>
      <c r="IGQ435" s="1441"/>
      <c r="IGR435" s="1441"/>
      <c r="IGS435" s="1441"/>
      <c r="IGT435" s="1441"/>
      <c r="IGU435" s="1441"/>
      <c r="IGV435" s="1441"/>
      <c r="IGW435" s="1441"/>
      <c r="IGX435" s="1441"/>
      <c r="IGY435" s="1441"/>
      <c r="IGZ435" s="1441"/>
      <c r="IHA435" s="1441"/>
      <c r="IHB435" s="1441"/>
      <c r="IHC435" s="1441"/>
      <c r="IHD435" s="1441"/>
      <c r="IHE435" s="1441"/>
      <c r="IHF435" s="1441"/>
      <c r="IHG435" s="1441"/>
      <c r="IHH435" s="1441"/>
      <c r="IHI435" s="1441"/>
      <c r="IHJ435" s="1441"/>
      <c r="IHK435" s="1441"/>
      <c r="IHL435" s="1441"/>
      <c r="IHM435" s="1441"/>
      <c r="IHN435" s="1441"/>
      <c r="IHO435" s="1441"/>
      <c r="IHP435" s="1441"/>
      <c r="IHQ435" s="1441"/>
      <c r="IHR435" s="1441"/>
      <c r="IHS435" s="1441"/>
      <c r="IHT435" s="1441"/>
      <c r="IHU435" s="1441"/>
      <c r="IHV435" s="1441"/>
      <c r="IHW435" s="1441"/>
      <c r="IHX435" s="1441"/>
      <c r="IHY435" s="1441"/>
      <c r="IHZ435" s="1441"/>
      <c r="IIA435" s="1441"/>
      <c r="IIB435" s="1441"/>
      <c r="IIC435" s="1441"/>
      <c r="IID435" s="1441"/>
      <c r="IIE435" s="1441"/>
      <c r="IIF435" s="1441"/>
      <c r="IIG435" s="1441"/>
      <c r="IIH435" s="1441"/>
      <c r="III435" s="1441"/>
      <c r="IIJ435" s="1441"/>
      <c r="IIK435" s="1441"/>
      <c r="IIL435" s="1441"/>
      <c r="IIM435" s="1441"/>
      <c r="IIN435" s="1441"/>
      <c r="IIO435" s="1441"/>
      <c r="IIP435" s="1441"/>
      <c r="IIQ435" s="1441"/>
      <c r="IIR435" s="1441"/>
      <c r="IIS435" s="1441"/>
      <c r="IIT435" s="1441"/>
      <c r="IIU435" s="1441"/>
      <c r="IIV435" s="1441"/>
      <c r="IIW435" s="1441"/>
      <c r="IIX435" s="1441"/>
      <c r="IIY435" s="1441"/>
      <c r="IIZ435" s="1441"/>
      <c r="IJA435" s="1441"/>
      <c r="IJB435" s="1441"/>
      <c r="IJC435" s="1441"/>
      <c r="IJD435" s="1441"/>
      <c r="IJE435" s="1441"/>
      <c r="IJF435" s="1441"/>
      <c r="IJG435" s="1441"/>
      <c r="IJH435" s="1441"/>
      <c r="IJI435" s="1441"/>
      <c r="IJJ435" s="1441"/>
      <c r="IJK435" s="1441"/>
      <c r="IJL435" s="1441"/>
      <c r="IJM435" s="1441"/>
      <c r="IJN435" s="1441"/>
      <c r="IJO435" s="1441"/>
      <c r="IJP435" s="1441"/>
      <c r="IJQ435" s="1441"/>
      <c r="IJR435" s="1441"/>
      <c r="IJS435" s="1441"/>
      <c r="IJT435" s="1441"/>
      <c r="IJU435" s="1441"/>
      <c r="IJV435" s="1441"/>
      <c r="IJW435" s="1441"/>
      <c r="IJX435" s="1441"/>
      <c r="IJY435" s="1441"/>
      <c r="IJZ435" s="1441"/>
      <c r="IKA435" s="1441"/>
      <c r="IKB435" s="1441"/>
      <c r="IKC435" s="1441"/>
      <c r="IKD435" s="1441"/>
      <c r="IKE435" s="1441"/>
      <c r="IKF435" s="1441"/>
      <c r="IKG435" s="1441"/>
      <c r="IKH435" s="1441"/>
      <c r="IKI435" s="1441"/>
      <c r="IKJ435" s="1441"/>
      <c r="IKK435" s="1441"/>
      <c r="IKL435" s="1441"/>
      <c r="IKM435" s="1441"/>
      <c r="IKN435" s="1441"/>
      <c r="IKO435" s="1441"/>
      <c r="IKP435" s="1441"/>
      <c r="IKQ435" s="1441"/>
      <c r="IKR435" s="1441"/>
      <c r="IKS435" s="1441"/>
      <c r="IKT435" s="1441"/>
      <c r="IKU435" s="1441"/>
      <c r="IKV435" s="1441"/>
      <c r="IKW435" s="1441"/>
      <c r="IKX435" s="1441"/>
      <c r="IKY435" s="1441"/>
      <c r="IKZ435" s="1441"/>
      <c r="ILA435" s="1441"/>
      <c r="ILB435" s="1441"/>
      <c r="ILC435" s="1441"/>
      <c r="ILD435" s="1441"/>
      <c r="ILE435" s="1441"/>
      <c r="ILF435" s="1441"/>
      <c r="ILG435" s="1441"/>
      <c r="ILH435" s="1441"/>
      <c r="ILI435" s="1441"/>
      <c r="ILJ435" s="1441"/>
      <c r="ILK435" s="1441"/>
      <c r="ILL435" s="1441"/>
      <c r="ILM435" s="1441"/>
      <c r="ILN435" s="1441"/>
      <c r="ILO435" s="1441"/>
      <c r="ILP435" s="1441"/>
      <c r="ILQ435" s="1441"/>
      <c r="ILR435" s="1441"/>
      <c r="ILS435" s="1441"/>
      <c r="ILT435" s="1441"/>
      <c r="ILU435" s="1441"/>
      <c r="ILV435" s="1441"/>
      <c r="ILW435" s="1441"/>
      <c r="ILX435" s="1441"/>
      <c r="ILY435" s="1441"/>
      <c r="ILZ435" s="1441"/>
      <c r="IMA435" s="1441"/>
      <c r="IMB435" s="1441"/>
      <c r="IMC435" s="1441"/>
      <c r="IMD435" s="1441"/>
      <c r="IME435" s="1441"/>
      <c r="IMF435" s="1441"/>
      <c r="IMG435" s="1441"/>
      <c r="IMH435" s="1441"/>
      <c r="IMI435" s="1441"/>
      <c r="IMJ435" s="1441"/>
      <c r="IMK435" s="1441"/>
      <c r="IML435" s="1441"/>
      <c r="IMM435" s="1441"/>
      <c r="IMN435" s="1441"/>
      <c r="IMO435" s="1441"/>
      <c r="IMP435" s="1441"/>
      <c r="IMQ435" s="1441"/>
      <c r="IMR435" s="1441"/>
      <c r="IMS435" s="1441"/>
      <c r="IMT435" s="1441"/>
      <c r="IMU435" s="1441"/>
      <c r="IMV435" s="1441"/>
      <c r="IMW435" s="1441"/>
      <c r="IMX435" s="1441"/>
      <c r="IMY435" s="1441"/>
      <c r="IMZ435" s="1441"/>
      <c r="INA435" s="1441"/>
      <c r="INB435" s="1441"/>
      <c r="INC435" s="1441"/>
      <c r="IND435" s="1441"/>
      <c r="INE435" s="1441"/>
      <c r="INF435" s="1441"/>
      <c r="ING435" s="1441"/>
      <c r="INH435" s="1441"/>
      <c r="INI435" s="1441"/>
      <c r="INJ435" s="1441"/>
      <c r="INK435" s="1441"/>
      <c r="INL435" s="1441"/>
      <c r="INM435" s="1441"/>
      <c r="INN435" s="1441"/>
      <c r="INO435" s="1441"/>
      <c r="INP435" s="1441"/>
      <c r="INQ435" s="1441"/>
      <c r="INR435" s="1441"/>
      <c r="INS435" s="1441"/>
      <c r="INT435" s="1441"/>
      <c r="INU435" s="1441"/>
      <c r="INV435" s="1441"/>
      <c r="INW435" s="1441"/>
      <c r="INX435" s="1441"/>
      <c r="INY435" s="1441"/>
      <c r="INZ435" s="1441"/>
      <c r="IOA435" s="1441"/>
      <c r="IOB435" s="1441"/>
      <c r="IOC435" s="1441"/>
      <c r="IOD435" s="1441"/>
      <c r="IOE435" s="1441"/>
      <c r="IOF435" s="1441"/>
      <c r="IOG435" s="1441"/>
      <c r="IOH435" s="1441"/>
      <c r="IOI435" s="1441"/>
      <c r="IOJ435" s="1441"/>
      <c r="IOK435" s="1441"/>
      <c r="IOL435" s="1441"/>
      <c r="IOM435" s="1441"/>
      <c r="ION435" s="1441"/>
      <c r="IOO435" s="1441"/>
      <c r="IOP435" s="1441"/>
      <c r="IOQ435" s="1441"/>
      <c r="IOR435" s="1441"/>
      <c r="IOS435" s="1441"/>
      <c r="IOT435" s="1441"/>
      <c r="IOU435" s="1441"/>
      <c r="IOV435" s="1441"/>
      <c r="IOW435" s="1441"/>
      <c r="IOX435" s="1441"/>
      <c r="IOY435" s="1441"/>
      <c r="IOZ435" s="1441"/>
      <c r="IPA435" s="1441"/>
      <c r="IPB435" s="1441"/>
      <c r="IPC435" s="1441"/>
      <c r="IPD435" s="1441"/>
      <c r="IPE435" s="1441"/>
      <c r="IPF435" s="1441"/>
      <c r="IPG435" s="1441"/>
      <c r="IPH435" s="1441"/>
      <c r="IPI435" s="1441"/>
      <c r="IPJ435" s="1441"/>
      <c r="IPK435" s="1441"/>
      <c r="IPL435" s="1441"/>
      <c r="IPM435" s="1441"/>
      <c r="IPN435" s="1441"/>
      <c r="IPO435" s="1441"/>
      <c r="IPP435" s="1441"/>
      <c r="IPQ435" s="1441"/>
      <c r="IPR435" s="1441"/>
      <c r="IPS435" s="1441"/>
      <c r="IPT435" s="1441"/>
      <c r="IPU435" s="1441"/>
      <c r="IPV435" s="1441"/>
      <c r="IPW435" s="1441"/>
      <c r="IPX435" s="1441"/>
      <c r="IPY435" s="1441"/>
      <c r="IPZ435" s="1441"/>
      <c r="IQA435" s="1441"/>
      <c r="IQB435" s="1441"/>
      <c r="IQC435" s="1441"/>
      <c r="IQD435" s="1441"/>
      <c r="IQE435" s="1441"/>
      <c r="IQF435" s="1441"/>
      <c r="IQG435" s="1441"/>
      <c r="IQH435" s="1441"/>
      <c r="IQI435" s="1441"/>
      <c r="IQJ435" s="1441"/>
      <c r="IQK435" s="1441"/>
      <c r="IQL435" s="1441"/>
      <c r="IQM435" s="1441"/>
      <c r="IQN435" s="1441"/>
      <c r="IQO435" s="1441"/>
      <c r="IQP435" s="1441"/>
      <c r="IQQ435" s="1441"/>
      <c r="IQR435" s="1441"/>
      <c r="IQS435" s="1441"/>
      <c r="IQT435" s="1441"/>
      <c r="IQU435" s="1441"/>
      <c r="IQV435" s="1441"/>
      <c r="IQW435" s="1441"/>
      <c r="IQX435" s="1441"/>
      <c r="IQY435" s="1441"/>
      <c r="IQZ435" s="1441"/>
      <c r="IRA435" s="1441"/>
      <c r="IRB435" s="1441"/>
      <c r="IRC435" s="1441"/>
      <c r="IRD435" s="1441"/>
      <c r="IRE435" s="1441"/>
      <c r="IRF435" s="1441"/>
      <c r="IRG435" s="1441"/>
      <c r="IRH435" s="1441"/>
      <c r="IRI435" s="1441"/>
      <c r="IRJ435" s="1441"/>
      <c r="IRK435" s="1441"/>
      <c r="IRL435" s="1441"/>
      <c r="IRM435" s="1441"/>
      <c r="IRN435" s="1441"/>
      <c r="IRO435" s="1441"/>
      <c r="IRP435" s="1441"/>
      <c r="IRQ435" s="1441"/>
      <c r="IRR435" s="1441"/>
      <c r="IRS435" s="1441"/>
      <c r="IRT435" s="1441"/>
      <c r="IRU435" s="1441"/>
      <c r="IRV435" s="1441"/>
      <c r="IRW435" s="1441"/>
      <c r="IRX435" s="1441"/>
      <c r="IRY435" s="1441"/>
      <c r="IRZ435" s="1441"/>
      <c r="ISA435" s="1441"/>
      <c r="ISB435" s="1441"/>
      <c r="ISC435" s="1441"/>
      <c r="ISD435" s="1441"/>
      <c r="ISE435" s="1441"/>
      <c r="ISF435" s="1441"/>
      <c r="ISG435" s="1441"/>
      <c r="ISH435" s="1441"/>
      <c r="ISI435" s="1441"/>
      <c r="ISJ435" s="1441"/>
      <c r="ISK435" s="1441"/>
      <c r="ISL435" s="1441"/>
      <c r="ISM435" s="1441"/>
      <c r="ISN435" s="1441"/>
      <c r="ISO435" s="1441"/>
      <c r="ISP435" s="1441"/>
      <c r="ISQ435" s="1441"/>
      <c r="ISR435" s="1441"/>
      <c r="ISS435" s="1441"/>
      <c r="IST435" s="1441"/>
      <c r="ISU435" s="1441"/>
      <c r="ISV435" s="1441"/>
      <c r="ISW435" s="1441"/>
      <c r="ISX435" s="1441"/>
      <c r="ISY435" s="1441"/>
      <c r="ISZ435" s="1441"/>
      <c r="ITA435" s="1441"/>
      <c r="ITB435" s="1441"/>
      <c r="ITC435" s="1441"/>
      <c r="ITD435" s="1441"/>
      <c r="ITE435" s="1441"/>
      <c r="ITF435" s="1441"/>
      <c r="ITG435" s="1441"/>
      <c r="ITH435" s="1441"/>
      <c r="ITI435" s="1441"/>
      <c r="ITJ435" s="1441"/>
      <c r="ITK435" s="1441"/>
      <c r="ITL435" s="1441"/>
      <c r="ITM435" s="1441"/>
      <c r="ITN435" s="1441"/>
      <c r="ITO435" s="1441"/>
      <c r="ITP435" s="1441"/>
      <c r="ITQ435" s="1441"/>
      <c r="ITR435" s="1441"/>
      <c r="ITS435" s="1441"/>
      <c r="ITT435" s="1441"/>
      <c r="ITU435" s="1441"/>
      <c r="ITV435" s="1441"/>
      <c r="ITW435" s="1441"/>
      <c r="ITX435" s="1441"/>
      <c r="ITY435" s="1441"/>
      <c r="ITZ435" s="1441"/>
      <c r="IUA435" s="1441"/>
      <c r="IUB435" s="1441"/>
      <c r="IUC435" s="1441"/>
      <c r="IUD435" s="1441"/>
      <c r="IUE435" s="1441"/>
      <c r="IUF435" s="1441"/>
      <c r="IUG435" s="1441"/>
      <c r="IUH435" s="1441"/>
      <c r="IUI435" s="1441"/>
      <c r="IUJ435" s="1441"/>
      <c r="IUK435" s="1441"/>
      <c r="IUL435" s="1441"/>
      <c r="IUM435" s="1441"/>
      <c r="IUN435" s="1441"/>
      <c r="IUO435" s="1441"/>
      <c r="IUP435" s="1441"/>
      <c r="IUQ435" s="1441"/>
      <c r="IUR435" s="1441"/>
      <c r="IUS435" s="1441"/>
      <c r="IUT435" s="1441"/>
      <c r="IUU435" s="1441"/>
      <c r="IUV435" s="1441"/>
      <c r="IUW435" s="1441"/>
      <c r="IUX435" s="1441"/>
      <c r="IUY435" s="1441"/>
      <c r="IUZ435" s="1441"/>
      <c r="IVA435" s="1441"/>
      <c r="IVB435" s="1441"/>
      <c r="IVC435" s="1441"/>
      <c r="IVD435" s="1441"/>
      <c r="IVE435" s="1441"/>
      <c r="IVF435" s="1441"/>
      <c r="IVG435" s="1441"/>
      <c r="IVH435" s="1441"/>
      <c r="IVI435" s="1441"/>
      <c r="IVJ435" s="1441"/>
      <c r="IVK435" s="1441"/>
      <c r="IVL435" s="1441"/>
      <c r="IVM435" s="1441"/>
      <c r="IVN435" s="1441"/>
      <c r="IVO435" s="1441"/>
      <c r="IVP435" s="1441"/>
      <c r="IVQ435" s="1441"/>
      <c r="IVR435" s="1441"/>
      <c r="IVS435" s="1441"/>
      <c r="IVT435" s="1441"/>
      <c r="IVU435" s="1441"/>
      <c r="IVV435" s="1441"/>
      <c r="IVW435" s="1441"/>
      <c r="IVX435" s="1441"/>
      <c r="IVY435" s="1441"/>
      <c r="IVZ435" s="1441"/>
      <c r="IWA435" s="1441"/>
      <c r="IWB435" s="1441"/>
      <c r="IWC435" s="1441"/>
      <c r="IWD435" s="1441"/>
      <c r="IWE435" s="1441"/>
      <c r="IWF435" s="1441"/>
      <c r="IWG435" s="1441"/>
      <c r="IWH435" s="1441"/>
      <c r="IWI435" s="1441"/>
      <c r="IWJ435" s="1441"/>
      <c r="IWK435" s="1441"/>
      <c r="IWL435" s="1441"/>
      <c r="IWM435" s="1441"/>
      <c r="IWN435" s="1441"/>
      <c r="IWO435" s="1441"/>
      <c r="IWP435" s="1441"/>
      <c r="IWQ435" s="1441"/>
      <c r="IWR435" s="1441"/>
      <c r="IWS435" s="1441"/>
      <c r="IWT435" s="1441"/>
      <c r="IWU435" s="1441"/>
      <c r="IWV435" s="1441"/>
      <c r="IWW435" s="1441"/>
      <c r="IWX435" s="1441"/>
      <c r="IWY435" s="1441"/>
      <c r="IWZ435" s="1441"/>
      <c r="IXA435" s="1441"/>
      <c r="IXB435" s="1441"/>
      <c r="IXC435" s="1441"/>
      <c r="IXD435" s="1441"/>
      <c r="IXE435" s="1441"/>
      <c r="IXF435" s="1441"/>
      <c r="IXG435" s="1441"/>
      <c r="IXH435" s="1441"/>
      <c r="IXI435" s="1441"/>
      <c r="IXJ435" s="1441"/>
      <c r="IXK435" s="1441"/>
      <c r="IXL435" s="1441"/>
      <c r="IXM435" s="1441"/>
      <c r="IXN435" s="1441"/>
      <c r="IXO435" s="1441"/>
      <c r="IXP435" s="1441"/>
      <c r="IXQ435" s="1441"/>
      <c r="IXR435" s="1441"/>
      <c r="IXS435" s="1441"/>
      <c r="IXT435" s="1441"/>
      <c r="IXU435" s="1441"/>
      <c r="IXV435" s="1441"/>
      <c r="IXW435" s="1441"/>
      <c r="IXX435" s="1441"/>
      <c r="IXY435" s="1441"/>
      <c r="IXZ435" s="1441"/>
      <c r="IYA435" s="1441"/>
      <c r="IYB435" s="1441"/>
      <c r="IYC435" s="1441"/>
      <c r="IYD435" s="1441"/>
      <c r="IYE435" s="1441"/>
      <c r="IYF435" s="1441"/>
      <c r="IYG435" s="1441"/>
      <c r="IYH435" s="1441"/>
      <c r="IYI435" s="1441"/>
      <c r="IYJ435" s="1441"/>
      <c r="IYK435" s="1441"/>
      <c r="IYL435" s="1441"/>
      <c r="IYM435" s="1441"/>
      <c r="IYN435" s="1441"/>
      <c r="IYO435" s="1441"/>
      <c r="IYP435" s="1441"/>
      <c r="IYQ435" s="1441"/>
      <c r="IYR435" s="1441"/>
      <c r="IYS435" s="1441"/>
      <c r="IYT435" s="1441"/>
      <c r="IYU435" s="1441"/>
      <c r="IYV435" s="1441"/>
      <c r="IYW435" s="1441"/>
      <c r="IYX435" s="1441"/>
      <c r="IYY435" s="1441"/>
      <c r="IYZ435" s="1441"/>
      <c r="IZA435" s="1441"/>
      <c r="IZB435" s="1441"/>
      <c r="IZC435" s="1441"/>
      <c r="IZD435" s="1441"/>
      <c r="IZE435" s="1441"/>
      <c r="IZF435" s="1441"/>
      <c r="IZG435" s="1441"/>
      <c r="IZH435" s="1441"/>
      <c r="IZI435" s="1441"/>
      <c r="IZJ435" s="1441"/>
      <c r="IZK435" s="1441"/>
      <c r="IZL435" s="1441"/>
      <c r="IZM435" s="1441"/>
      <c r="IZN435" s="1441"/>
      <c r="IZO435" s="1441"/>
      <c r="IZP435" s="1441"/>
      <c r="IZQ435" s="1441"/>
      <c r="IZR435" s="1441"/>
      <c r="IZS435" s="1441"/>
      <c r="IZT435" s="1441"/>
      <c r="IZU435" s="1441"/>
      <c r="IZV435" s="1441"/>
      <c r="IZW435" s="1441"/>
      <c r="IZX435" s="1441"/>
      <c r="IZY435" s="1441"/>
      <c r="IZZ435" s="1441"/>
      <c r="JAA435" s="1441"/>
      <c r="JAB435" s="1441"/>
      <c r="JAC435" s="1441"/>
      <c r="JAD435" s="1441"/>
      <c r="JAE435" s="1441"/>
      <c r="JAF435" s="1441"/>
      <c r="JAG435" s="1441"/>
      <c r="JAH435" s="1441"/>
      <c r="JAI435" s="1441"/>
      <c r="JAJ435" s="1441"/>
      <c r="JAK435" s="1441"/>
      <c r="JAL435" s="1441"/>
      <c r="JAM435" s="1441"/>
      <c r="JAN435" s="1441"/>
      <c r="JAO435" s="1441"/>
      <c r="JAP435" s="1441"/>
      <c r="JAQ435" s="1441"/>
      <c r="JAR435" s="1441"/>
      <c r="JAS435" s="1441"/>
      <c r="JAT435" s="1441"/>
      <c r="JAU435" s="1441"/>
      <c r="JAV435" s="1441"/>
      <c r="JAW435" s="1441"/>
      <c r="JAX435" s="1441"/>
      <c r="JAY435" s="1441"/>
      <c r="JAZ435" s="1441"/>
      <c r="JBA435" s="1441"/>
      <c r="JBB435" s="1441"/>
      <c r="JBC435" s="1441"/>
      <c r="JBD435" s="1441"/>
      <c r="JBE435" s="1441"/>
      <c r="JBF435" s="1441"/>
      <c r="JBG435" s="1441"/>
      <c r="JBH435" s="1441"/>
      <c r="JBI435" s="1441"/>
      <c r="JBJ435" s="1441"/>
      <c r="JBK435" s="1441"/>
      <c r="JBL435" s="1441"/>
      <c r="JBM435" s="1441"/>
      <c r="JBN435" s="1441"/>
      <c r="JBO435" s="1441"/>
      <c r="JBP435" s="1441"/>
      <c r="JBQ435" s="1441"/>
      <c r="JBR435" s="1441"/>
      <c r="JBS435" s="1441"/>
      <c r="JBT435" s="1441"/>
      <c r="JBU435" s="1441"/>
      <c r="JBV435" s="1441"/>
      <c r="JBW435" s="1441"/>
      <c r="JBX435" s="1441"/>
      <c r="JBY435" s="1441"/>
      <c r="JBZ435" s="1441"/>
      <c r="JCA435" s="1441"/>
      <c r="JCB435" s="1441"/>
      <c r="JCC435" s="1441"/>
      <c r="JCD435" s="1441"/>
      <c r="JCE435" s="1441"/>
      <c r="JCF435" s="1441"/>
      <c r="JCG435" s="1441"/>
      <c r="JCH435" s="1441"/>
      <c r="JCI435" s="1441"/>
      <c r="JCJ435" s="1441"/>
      <c r="JCK435" s="1441"/>
      <c r="JCL435" s="1441"/>
      <c r="JCM435" s="1441"/>
      <c r="JCN435" s="1441"/>
      <c r="JCO435" s="1441"/>
      <c r="JCP435" s="1441"/>
      <c r="JCQ435" s="1441"/>
      <c r="JCR435" s="1441"/>
      <c r="JCS435" s="1441"/>
      <c r="JCT435" s="1441"/>
      <c r="JCU435" s="1441"/>
      <c r="JCV435" s="1441"/>
      <c r="JCW435" s="1441"/>
      <c r="JCX435" s="1441"/>
      <c r="JCY435" s="1441"/>
      <c r="JCZ435" s="1441"/>
      <c r="JDA435" s="1441"/>
      <c r="JDB435" s="1441"/>
      <c r="JDC435" s="1441"/>
      <c r="JDD435" s="1441"/>
      <c r="JDE435" s="1441"/>
      <c r="JDF435" s="1441"/>
      <c r="JDG435" s="1441"/>
      <c r="JDH435" s="1441"/>
      <c r="JDI435" s="1441"/>
      <c r="JDJ435" s="1441"/>
      <c r="JDK435" s="1441"/>
      <c r="JDL435" s="1441"/>
      <c r="JDM435" s="1441"/>
      <c r="JDN435" s="1441"/>
      <c r="JDO435" s="1441"/>
      <c r="JDP435" s="1441"/>
      <c r="JDQ435" s="1441"/>
      <c r="JDR435" s="1441"/>
      <c r="JDS435" s="1441"/>
      <c r="JDT435" s="1441"/>
      <c r="JDU435" s="1441"/>
      <c r="JDV435" s="1441"/>
      <c r="JDW435" s="1441"/>
      <c r="JDX435" s="1441"/>
      <c r="JDY435" s="1441"/>
      <c r="JDZ435" s="1441"/>
      <c r="JEA435" s="1441"/>
      <c r="JEB435" s="1441"/>
      <c r="JEC435" s="1441"/>
      <c r="JED435" s="1441"/>
      <c r="JEE435" s="1441"/>
      <c r="JEF435" s="1441"/>
      <c r="JEG435" s="1441"/>
      <c r="JEH435" s="1441"/>
      <c r="JEI435" s="1441"/>
      <c r="JEJ435" s="1441"/>
      <c r="JEK435" s="1441"/>
      <c r="JEL435" s="1441"/>
      <c r="JEM435" s="1441"/>
      <c r="JEN435" s="1441"/>
      <c r="JEO435" s="1441"/>
      <c r="JEP435" s="1441"/>
      <c r="JEQ435" s="1441"/>
      <c r="JER435" s="1441"/>
      <c r="JES435" s="1441"/>
      <c r="JET435" s="1441"/>
      <c r="JEU435" s="1441"/>
      <c r="JEV435" s="1441"/>
      <c r="JEW435" s="1441"/>
      <c r="JEX435" s="1441"/>
      <c r="JEY435" s="1441"/>
      <c r="JEZ435" s="1441"/>
      <c r="JFA435" s="1441"/>
      <c r="JFB435" s="1441"/>
      <c r="JFC435" s="1441"/>
      <c r="JFD435" s="1441"/>
      <c r="JFE435" s="1441"/>
      <c r="JFF435" s="1441"/>
      <c r="JFG435" s="1441"/>
      <c r="JFH435" s="1441"/>
      <c r="JFI435" s="1441"/>
      <c r="JFJ435" s="1441"/>
      <c r="JFK435" s="1441"/>
      <c r="JFL435" s="1441"/>
      <c r="JFM435" s="1441"/>
      <c r="JFN435" s="1441"/>
      <c r="JFO435" s="1441"/>
      <c r="JFP435" s="1441"/>
      <c r="JFQ435" s="1441"/>
      <c r="JFR435" s="1441"/>
      <c r="JFS435" s="1441"/>
      <c r="JFT435" s="1441"/>
      <c r="JFU435" s="1441"/>
      <c r="JFV435" s="1441"/>
      <c r="JFW435" s="1441"/>
      <c r="JFX435" s="1441"/>
      <c r="JFY435" s="1441"/>
      <c r="JFZ435" s="1441"/>
      <c r="JGA435" s="1441"/>
      <c r="JGB435" s="1441"/>
      <c r="JGC435" s="1441"/>
      <c r="JGD435" s="1441"/>
      <c r="JGE435" s="1441"/>
      <c r="JGF435" s="1441"/>
      <c r="JGG435" s="1441"/>
      <c r="JGH435" s="1441"/>
      <c r="JGI435" s="1441"/>
      <c r="JGJ435" s="1441"/>
      <c r="JGK435" s="1441"/>
      <c r="JGL435" s="1441"/>
      <c r="JGM435" s="1441"/>
      <c r="JGN435" s="1441"/>
      <c r="JGO435" s="1441"/>
      <c r="JGP435" s="1441"/>
      <c r="JGQ435" s="1441"/>
      <c r="JGR435" s="1441"/>
      <c r="JGS435" s="1441"/>
      <c r="JGT435" s="1441"/>
      <c r="JGU435" s="1441"/>
      <c r="JGV435" s="1441"/>
      <c r="JGW435" s="1441"/>
      <c r="JGX435" s="1441"/>
      <c r="JGY435" s="1441"/>
      <c r="JGZ435" s="1441"/>
      <c r="JHA435" s="1441"/>
      <c r="JHB435" s="1441"/>
      <c r="JHC435" s="1441"/>
      <c r="JHD435" s="1441"/>
      <c r="JHE435" s="1441"/>
      <c r="JHF435" s="1441"/>
      <c r="JHG435" s="1441"/>
      <c r="JHH435" s="1441"/>
      <c r="JHI435" s="1441"/>
      <c r="JHJ435" s="1441"/>
      <c r="JHK435" s="1441"/>
      <c r="JHL435" s="1441"/>
      <c r="JHM435" s="1441"/>
      <c r="JHN435" s="1441"/>
      <c r="JHO435" s="1441"/>
      <c r="JHP435" s="1441"/>
      <c r="JHQ435" s="1441"/>
      <c r="JHR435" s="1441"/>
      <c r="JHS435" s="1441"/>
      <c r="JHT435" s="1441"/>
      <c r="JHU435" s="1441"/>
      <c r="JHV435" s="1441"/>
      <c r="JHW435" s="1441"/>
      <c r="JHX435" s="1441"/>
      <c r="JHY435" s="1441"/>
      <c r="JHZ435" s="1441"/>
      <c r="JIA435" s="1441"/>
      <c r="JIB435" s="1441"/>
      <c r="JIC435" s="1441"/>
      <c r="JID435" s="1441"/>
      <c r="JIE435" s="1441"/>
      <c r="JIF435" s="1441"/>
      <c r="JIG435" s="1441"/>
      <c r="JIH435" s="1441"/>
      <c r="JII435" s="1441"/>
      <c r="JIJ435" s="1441"/>
      <c r="JIK435" s="1441"/>
      <c r="JIL435" s="1441"/>
      <c r="JIM435" s="1441"/>
      <c r="JIN435" s="1441"/>
      <c r="JIO435" s="1441"/>
      <c r="JIP435" s="1441"/>
      <c r="JIQ435" s="1441"/>
      <c r="JIR435" s="1441"/>
      <c r="JIS435" s="1441"/>
      <c r="JIT435" s="1441"/>
      <c r="JIU435" s="1441"/>
      <c r="JIV435" s="1441"/>
      <c r="JIW435" s="1441"/>
      <c r="JIX435" s="1441"/>
      <c r="JIY435" s="1441"/>
      <c r="JIZ435" s="1441"/>
      <c r="JJA435" s="1441"/>
      <c r="JJB435" s="1441"/>
      <c r="JJC435" s="1441"/>
      <c r="JJD435" s="1441"/>
      <c r="JJE435" s="1441"/>
      <c r="JJF435" s="1441"/>
      <c r="JJG435" s="1441"/>
      <c r="JJH435" s="1441"/>
      <c r="JJI435" s="1441"/>
      <c r="JJJ435" s="1441"/>
      <c r="JJK435" s="1441"/>
      <c r="JJL435" s="1441"/>
      <c r="JJM435" s="1441"/>
      <c r="JJN435" s="1441"/>
      <c r="JJO435" s="1441"/>
      <c r="JJP435" s="1441"/>
      <c r="JJQ435" s="1441"/>
      <c r="JJR435" s="1441"/>
      <c r="JJS435" s="1441"/>
      <c r="JJT435" s="1441"/>
      <c r="JJU435" s="1441"/>
      <c r="JJV435" s="1441"/>
      <c r="JJW435" s="1441"/>
      <c r="JJX435" s="1441"/>
      <c r="JJY435" s="1441"/>
      <c r="JJZ435" s="1441"/>
      <c r="JKA435" s="1441"/>
      <c r="JKB435" s="1441"/>
      <c r="JKC435" s="1441"/>
      <c r="JKD435" s="1441"/>
      <c r="JKE435" s="1441"/>
      <c r="JKF435" s="1441"/>
      <c r="JKG435" s="1441"/>
      <c r="JKH435" s="1441"/>
      <c r="JKI435" s="1441"/>
      <c r="JKJ435" s="1441"/>
      <c r="JKK435" s="1441"/>
      <c r="JKL435" s="1441"/>
      <c r="JKM435" s="1441"/>
      <c r="JKN435" s="1441"/>
      <c r="JKO435" s="1441"/>
      <c r="JKP435" s="1441"/>
      <c r="JKQ435" s="1441"/>
      <c r="JKR435" s="1441"/>
      <c r="JKS435" s="1441"/>
      <c r="JKT435" s="1441"/>
      <c r="JKU435" s="1441"/>
      <c r="JKV435" s="1441"/>
      <c r="JKW435" s="1441"/>
      <c r="JKX435" s="1441"/>
      <c r="JKY435" s="1441"/>
      <c r="JKZ435" s="1441"/>
      <c r="JLA435" s="1441"/>
      <c r="JLB435" s="1441"/>
      <c r="JLC435" s="1441"/>
      <c r="JLD435" s="1441"/>
      <c r="JLE435" s="1441"/>
      <c r="JLF435" s="1441"/>
      <c r="JLG435" s="1441"/>
      <c r="JLH435" s="1441"/>
      <c r="JLI435" s="1441"/>
      <c r="JLJ435" s="1441"/>
      <c r="JLK435" s="1441"/>
      <c r="JLL435" s="1441"/>
      <c r="JLM435" s="1441"/>
      <c r="JLN435" s="1441"/>
      <c r="JLO435" s="1441"/>
      <c r="JLP435" s="1441"/>
      <c r="JLQ435" s="1441"/>
      <c r="JLR435" s="1441"/>
      <c r="JLS435" s="1441"/>
      <c r="JLT435" s="1441"/>
      <c r="JLU435" s="1441"/>
      <c r="JLV435" s="1441"/>
      <c r="JLW435" s="1441"/>
      <c r="JLX435" s="1441"/>
      <c r="JLY435" s="1441"/>
      <c r="JLZ435" s="1441"/>
      <c r="JMA435" s="1441"/>
      <c r="JMB435" s="1441"/>
      <c r="JMC435" s="1441"/>
      <c r="JMD435" s="1441"/>
      <c r="JME435" s="1441"/>
      <c r="JMF435" s="1441"/>
      <c r="JMG435" s="1441"/>
      <c r="JMH435" s="1441"/>
      <c r="JMI435" s="1441"/>
      <c r="JMJ435" s="1441"/>
      <c r="JMK435" s="1441"/>
      <c r="JML435" s="1441"/>
      <c r="JMM435" s="1441"/>
      <c r="JMN435" s="1441"/>
      <c r="JMO435" s="1441"/>
      <c r="JMP435" s="1441"/>
      <c r="JMQ435" s="1441"/>
      <c r="JMR435" s="1441"/>
      <c r="JMS435" s="1441"/>
      <c r="JMT435" s="1441"/>
      <c r="JMU435" s="1441"/>
      <c r="JMV435" s="1441"/>
      <c r="JMW435" s="1441"/>
      <c r="JMX435" s="1441"/>
      <c r="JMY435" s="1441"/>
      <c r="JMZ435" s="1441"/>
      <c r="JNA435" s="1441"/>
      <c r="JNB435" s="1441"/>
      <c r="JNC435" s="1441"/>
      <c r="JND435" s="1441"/>
      <c r="JNE435" s="1441"/>
      <c r="JNF435" s="1441"/>
      <c r="JNG435" s="1441"/>
      <c r="JNH435" s="1441"/>
      <c r="JNI435" s="1441"/>
      <c r="JNJ435" s="1441"/>
      <c r="JNK435" s="1441"/>
      <c r="JNL435" s="1441"/>
      <c r="JNM435" s="1441"/>
      <c r="JNN435" s="1441"/>
      <c r="JNO435" s="1441"/>
      <c r="JNP435" s="1441"/>
      <c r="JNQ435" s="1441"/>
      <c r="JNR435" s="1441"/>
      <c r="JNS435" s="1441"/>
      <c r="JNT435" s="1441"/>
      <c r="JNU435" s="1441"/>
      <c r="JNV435" s="1441"/>
      <c r="JNW435" s="1441"/>
      <c r="JNX435" s="1441"/>
      <c r="JNY435" s="1441"/>
      <c r="JNZ435" s="1441"/>
      <c r="JOA435" s="1441"/>
      <c r="JOB435" s="1441"/>
      <c r="JOC435" s="1441"/>
      <c r="JOD435" s="1441"/>
      <c r="JOE435" s="1441"/>
      <c r="JOF435" s="1441"/>
      <c r="JOG435" s="1441"/>
      <c r="JOH435" s="1441"/>
      <c r="JOI435" s="1441"/>
      <c r="JOJ435" s="1441"/>
      <c r="JOK435" s="1441"/>
      <c r="JOL435" s="1441"/>
      <c r="JOM435" s="1441"/>
      <c r="JON435" s="1441"/>
      <c r="JOO435" s="1441"/>
      <c r="JOP435" s="1441"/>
      <c r="JOQ435" s="1441"/>
      <c r="JOR435" s="1441"/>
      <c r="JOS435" s="1441"/>
      <c r="JOT435" s="1441"/>
      <c r="JOU435" s="1441"/>
      <c r="JOV435" s="1441"/>
      <c r="JOW435" s="1441"/>
      <c r="JOX435" s="1441"/>
      <c r="JOY435" s="1441"/>
      <c r="JOZ435" s="1441"/>
      <c r="JPA435" s="1441"/>
      <c r="JPB435" s="1441"/>
      <c r="JPC435" s="1441"/>
      <c r="JPD435" s="1441"/>
      <c r="JPE435" s="1441"/>
      <c r="JPF435" s="1441"/>
      <c r="JPG435" s="1441"/>
      <c r="JPH435" s="1441"/>
      <c r="JPI435" s="1441"/>
      <c r="JPJ435" s="1441"/>
      <c r="JPK435" s="1441"/>
      <c r="JPL435" s="1441"/>
      <c r="JPM435" s="1441"/>
      <c r="JPN435" s="1441"/>
      <c r="JPO435" s="1441"/>
      <c r="JPP435" s="1441"/>
      <c r="JPQ435" s="1441"/>
      <c r="JPR435" s="1441"/>
      <c r="JPS435" s="1441"/>
      <c r="JPT435" s="1441"/>
      <c r="JPU435" s="1441"/>
      <c r="JPV435" s="1441"/>
      <c r="JPW435" s="1441"/>
      <c r="JPX435" s="1441"/>
      <c r="JPY435" s="1441"/>
      <c r="JPZ435" s="1441"/>
      <c r="JQA435" s="1441"/>
      <c r="JQB435" s="1441"/>
      <c r="JQC435" s="1441"/>
      <c r="JQD435" s="1441"/>
      <c r="JQE435" s="1441"/>
      <c r="JQF435" s="1441"/>
      <c r="JQG435" s="1441"/>
      <c r="JQH435" s="1441"/>
      <c r="JQI435" s="1441"/>
      <c r="JQJ435" s="1441"/>
      <c r="JQK435" s="1441"/>
      <c r="JQL435" s="1441"/>
      <c r="JQM435" s="1441"/>
      <c r="JQN435" s="1441"/>
      <c r="JQO435" s="1441"/>
      <c r="JQP435" s="1441"/>
      <c r="JQQ435" s="1441"/>
      <c r="JQR435" s="1441"/>
      <c r="JQS435" s="1441"/>
      <c r="JQT435" s="1441"/>
      <c r="JQU435" s="1441"/>
      <c r="JQV435" s="1441"/>
      <c r="JQW435" s="1441"/>
      <c r="JQX435" s="1441"/>
      <c r="JQY435" s="1441"/>
      <c r="JQZ435" s="1441"/>
      <c r="JRA435" s="1441"/>
      <c r="JRB435" s="1441"/>
      <c r="JRC435" s="1441"/>
      <c r="JRD435" s="1441"/>
      <c r="JRE435" s="1441"/>
      <c r="JRF435" s="1441"/>
      <c r="JRG435" s="1441"/>
      <c r="JRH435" s="1441"/>
      <c r="JRI435" s="1441"/>
      <c r="JRJ435" s="1441"/>
      <c r="JRK435" s="1441"/>
      <c r="JRL435" s="1441"/>
      <c r="JRM435" s="1441"/>
      <c r="JRN435" s="1441"/>
      <c r="JRO435" s="1441"/>
      <c r="JRP435" s="1441"/>
      <c r="JRQ435" s="1441"/>
      <c r="JRR435" s="1441"/>
      <c r="JRS435" s="1441"/>
      <c r="JRT435" s="1441"/>
      <c r="JRU435" s="1441"/>
      <c r="JRV435" s="1441"/>
      <c r="JRW435" s="1441"/>
      <c r="JRX435" s="1441"/>
      <c r="JRY435" s="1441"/>
      <c r="JRZ435" s="1441"/>
      <c r="JSA435" s="1441"/>
      <c r="JSB435" s="1441"/>
      <c r="JSC435" s="1441"/>
      <c r="JSD435" s="1441"/>
      <c r="JSE435" s="1441"/>
      <c r="JSF435" s="1441"/>
      <c r="JSG435" s="1441"/>
      <c r="JSH435" s="1441"/>
      <c r="JSI435" s="1441"/>
      <c r="JSJ435" s="1441"/>
      <c r="JSK435" s="1441"/>
      <c r="JSL435" s="1441"/>
      <c r="JSM435" s="1441"/>
      <c r="JSN435" s="1441"/>
      <c r="JSO435" s="1441"/>
      <c r="JSP435" s="1441"/>
      <c r="JSQ435" s="1441"/>
      <c r="JSR435" s="1441"/>
      <c r="JSS435" s="1441"/>
      <c r="JST435" s="1441"/>
      <c r="JSU435" s="1441"/>
      <c r="JSV435" s="1441"/>
      <c r="JSW435" s="1441"/>
      <c r="JSX435" s="1441"/>
      <c r="JSY435" s="1441"/>
      <c r="JSZ435" s="1441"/>
      <c r="JTA435" s="1441"/>
      <c r="JTB435" s="1441"/>
      <c r="JTC435" s="1441"/>
      <c r="JTD435" s="1441"/>
      <c r="JTE435" s="1441"/>
      <c r="JTF435" s="1441"/>
      <c r="JTG435" s="1441"/>
      <c r="JTH435" s="1441"/>
      <c r="JTI435" s="1441"/>
      <c r="JTJ435" s="1441"/>
      <c r="JTK435" s="1441"/>
      <c r="JTL435" s="1441"/>
      <c r="JTM435" s="1441"/>
      <c r="JTN435" s="1441"/>
      <c r="JTO435" s="1441"/>
      <c r="JTP435" s="1441"/>
      <c r="JTQ435" s="1441"/>
      <c r="JTR435" s="1441"/>
      <c r="JTS435" s="1441"/>
      <c r="JTT435" s="1441"/>
      <c r="JTU435" s="1441"/>
      <c r="JTV435" s="1441"/>
      <c r="JTW435" s="1441"/>
      <c r="JTX435" s="1441"/>
      <c r="JTY435" s="1441"/>
      <c r="JTZ435" s="1441"/>
      <c r="JUA435" s="1441"/>
      <c r="JUB435" s="1441"/>
      <c r="JUC435" s="1441"/>
      <c r="JUD435" s="1441"/>
      <c r="JUE435" s="1441"/>
      <c r="JUF435" s="1441"/>
      <c r="JUG435" s="1441"/>
      <c r="JUH435" s="1441"/>
      <c r="JUI435" s="1441"/>
      <c r="JUJ435" s="1441"/>
      <c r="JUK435" s="1441"/>
      <c r="JUL435" s="1441"/>
      <c r="JUM435" s="1441"/>
      <c r="JUN435" s="1441"/>
      <c r="JUO435" s="1441"/>
      <c r="JUP435" s="1441"/>
      <c r="JUQ435" s="1441"/>
      <c r="JUR435" s="1441"/>
      <c r="JUS435" s="1441"/>
      <c r="JUT435" s="1441"/>
      <c r="JUU435" s="1441"/>
      <c r="JUV435" s="1441"/>
      <c r="JUW435" s="1441"/>
      <c r="JUX435" s="1441"/>
      <c r="JUY435" s="1441"/>
      <c r="JUZ435" s="1441"/>
      <c r="JVA435" s="1441"/>
      <c r="JVB435" s="1441"/>
      <c r="JVC435" s="1441"/>
      <c r="JVD435" s="1441"/>
      <c r="JVE435" s="1441"/>
      <c r="JVF435" s="1441"/>
      <c r="JVG435" s="1441"/>
      <c r="JVH435" s="1441"/>
      <c r="JVI435" s="1441"/>
      <c r="JVJ435" s="1441"/>
      <c r="JVK435" s="1441"/>
      <c r="JVL435" s="1441"/>
      <c r="JVM435" s="1441"/>
      <c r="JVN435" s="1441"/>
      <c r="JVO435" s="1441"/>
      <c r="JVP435" s="1441"/>
      <c r="JVQ435" s="1441"/>
      <c r="JVR435" s="1441"/>
      <c r="JVS435" s="1441"/>
      <c r="JVT435" s="1441"/>
      <c r="JVU435" s="1441"/>
      <c r="JVV435" s="1441"/>
      <c r="JVW435" s="1441"/>
      <c r="JVX435" s="1441"/>
      <c r="JVY435" s="1441"/>
      <c r="JVZ435" s="1441"/>
      <c r="JWA435" s="1441"/>
      <c r="JWB435" s="1441"/>
      <c r="JWC435" s="1441"/>
      <c r="JWD435" s="1441"/>
      <c r="JWE435" s="1441"/>
      <c r="JWF435" s="1441"/>
      <c r="JWG435" s="1441"/>
      <c r="JWH435" s="1441"/>
      <c r="JWI435" s="1441"/>
      <c r="JWJ435" s="1441"/>
      <c r="JWK435" s="1441"/>
      <c r="JWL435" s="1441"/>
      <c r="JWM435" s="1441"/>
      <c r="JWN435" s="1441"/>
      <c r="JWO435" s="1441"/>
      <c r="JWP435" s="1441"/>
      <c r="JWQ435" s="1441"/>
      <c r="JWR435" s="1441"/>
      <c r="JWS435" s="1441"/>
      <c r="JWT435" s="1441"/>
      <c r="JWU435" s="1441"/>
      <c r="JWV435" s="1441"/>
      <c r="JWW435" s="1441"/>
      <c r="JWX435" s="1441"/>
      <c r="JWY435" s="1441"/>
      <c r="JWZ435" s="1441"/>
      <c r="JXA435" s="1441"/>
      <c r="JXB435" s="1441"/>
      <c r="JXC435" s="1441"/>
      <c r="JXD435" s="1441"/>
      <c r="JXE435" s="1441"/>
      <c r="JXF435" s="1441"/>
      <c r="JXG435" s="1441"/>
      <c r="JXH435" s="1441"/>
      <c r="JXI435" s="1441"/>
      <c r="JXJ435" s="1441"/>
      <c r="JXK435" s="1441"/>
      <c r="JXL435" s="1441"/>
      <c r="JXM435" s="1441"/>
      <c r="JXN435" s="1441"/>
      <c r="JXO435" s="1441"/>
      <c r="JXP435" s="1441"/>
      <c r="JXQ435" s="1441"/>
      <c r="JXR435" s="1441"/>
      <c r="JXS435" s="1441"/>
      <c r="JXT435" s="1441"/>
      <c r="JXU435" s="1441"/>
      <c r="JXV435" s="1441"/>
      <c r="JXW435" s="1441"/>
      <c r="JXX435" s="1441"/>
      <c r="JXY435" s="1441"/>
      <c r="JXZ435" s="1441"/>
      <c r="JYA435" s="1441"/>
      <c r="JYB435" s="1441"/>
      <c r="JYC435" s="1441"/>
      <c r="JYD435" s="1441"/>
      <c r="JYE435" s="1441"/>
      <c r="JYF435" s="1441"/>
      <c r="JYG435" s="1441"/>
      <c r="JYH435" s="1441"/>
      <c r="JYI435" s="1441"/>
      <c r="JYJ435" s="1441"/>
      <c r="JYK435" s="1441"/>
      <c r="JYL435" s="1441"/>
      <c r="JYM435" s="1441"/>
      <c r="JYN435" s="1441"/>
      <c r="JYO435" s="1441"/>
      <c r="JYP435" s="1441"/>
      <c r="JYQ435" s="1441"/>
      <c r="JYR435" s="1441"/>
      <c r="JYS435" s="1441"/>
      <c r="JYT435" s="1441"/>
      <c r="JYU435" s="1441"/>
      <c r="JYV435" s="1441"/>
      <c r="JYW435" s="1441"/>
      <c r="JYX435" s="1441"/>
      <c r="JYY435" s="1441"/>
      <c r="JYZ435" s="1441"/>
      <c r="JZA435" s="1441"/>
      <c r="JZB435" s="1441"/>
      <c r="JZC435" s="1441"/>
      <c r="JZD435" s="1441"/>
      <c r="JZE435" s="1441"/>
      <c r="JZF435" s="1441"/>
      <c r="JZG435" s="1441"/>
      <c r="JZH435" s="1441"/>
      <c r="JZI435" s="1441"/>
      <c r="JZJ435" s="1441"/>
      <c r="JZK435" s="1441"/>
      <c r="JZL435" s="1441"/>
      <c r="JZM435" s="1441"/>
      <c r="JZN435" s="1441"/>
      <c r="JZO435" s="1441"/>
      <c r="JZP435" s="1441"/>
      <c r="JZQ435" s="1441"/>
      <c r="JZR435" s="1441"/>
      <c r="JZS435" s="1441"/>
      <c r="JZT435" s="1441"/>
      <c r="JZU435" s="1441"/>
      <c r="JZV435" s="1441"/>
      <c r="JZW435" s="1441"/>
      <c r="JZX435" s="1441"/>
      <c r="JZY435" s="1441"/>
      <c r="JZZ435" s="1441"/>
      <c r="KAA435" s="1441"/>
      <c r="KAB435" s="1441"/>
      <c r="KAC435" s="1441"/>
      <c r="KAD435" s="1441"/>
      <c r="KAE435" s="1441"/>
      <c r="KAF435" s="1441"/>
      <c r="KAG435" s="1441"/>
      <c r="KAH435" s="1441"/>
      <c r="KAI435" s="1441"/>
      <c r="KAJ435" s="1441"/>
      <c r="KAK435" s="1441"/>
      <c r="KAL435" s="1441"/>
      <c r="KAM435" s="1441"/>
      <c r="KAN435" s="1441"/>
      <c r="KAO435" s="1441"/>
      <c r="KAP435" s="1441"/>
      <c r="KAQ435" s="1441"/>
      <c r="KAR435" s="1441"/>
      <c r="KAS435" s="1441"/>
      <c r="KAT435" s="1441"/>
      <c r="KAU435" s="1441"/>
      <c r="KAV435" s="1441"/>
      <c r="KAW435" s="1441"/>
      <c r="KAX435" s="1441"/>
      <c r="KAY435" s="1441"/>
      <c r="KAZ435" s="1441"/>
      <c r="KBA435" s="1441"/>
      <c r="KBB435" s="1441"/>
      <c r="KBC435" s="1441"/>
      <c r="KBD435" s="1441"/>
      <c r="KBE435" s="1441"/>
      <c r="KBF435" s="1441"/>
      <c r="KBG435" s="1441"/>
      <c r="KBH435" s="1441"/>
      <c r="KBI435" s="1441"/>
      <c r="KBJ435" s="1441"/>
      <c r="KBK435" s="1441"/>
      <c r="KBL435" s="1441"/>
      <c r="KBM435" s="1441"/>
      <c r="KBN435" s="1441"/>
      <c r="KBO435" s="1441"/>
      <c r="KBP435" s="1441"/>
      <c r="KBQ435" s="1441"/>
      <c r="KBR435" s="1441"/>
      <c r="KBS435" s="1441"/>
      <c r="KBT435" s="1441"/>
      <c r="KBU435" s="1441"/>
      <c r="KBV435" s="1441"/>
      <c r="KBW435" s="1441"/>
      <c r="KBX435" s="1441"/>
      <c r="KBY435" s="1441"/>
      <c r="KBZ435" s="1441"/>
      <c r="KCA435" s="1441"/>
      <c r="KCB435" s="1441"/>
      <c r="KCC435" s="1441"/>
      <c r="KCD435" s="1441"/>
      <c r="KCE435" s="1441"/>
      <c r="KCF435" s="1441"/>
      <c r="KCG435" s="1441"/>
      <c r="KCH435" s="1441"/>
      <c r="KCI435" s="1441"/>
      <c r="KCJ435" s="1441"/>
      <c r="KCK435" s="1441"/>
      <c r="KCL435" s="1441"/>
      <c r="KCM435" s="1441"/>
      <c r="KCN435" s="1441"/>
      <c r="KCO435" s="1441"/>
      <c r="KCP435" s="1441"/>
      <c r="KCQ435" s="1441"/>
      <c r="KCR435" s="1441"/>
      <c r="KCS435" s="1441"/>
      <c r="KCT435" s="1441"/>
      <c r="KCU435" s="1441"/>
      <c r="KCV435" s="1441"/>
      <c r="KCW435" s="1441"/>
      <c r="KCX435" s="1441"/>
      <c r="KCY435" s="1441"/>
      <c r="KCZ435" s="1441"/>
      <c r="KDA435" s="1441"/>
      <c r="KDB435" s="1441"/>
      <c r="KDC435" s="1441"/>
      <c r="KDD435" s="1441"/>
      <c r="KDE435" s="1441"/>
      <c r="KDF435" s="1441"/>
      <c r="KDG435" s="1441"/>
      <c r="KDH435" s="1441"/>
      <c r="KDI435" s="1441"/>
      <c r="KDJ435" s="1441"/>
      <c r="KDK435" s="1441"/>
      <c r="KDL435" s="1441"/>
      <c r="KDM435" s="1441"/>
      <c r="KDN435" s="1441"/>
      <c r="KDO435" s="1441"/>
      <c r="KDP435" s="1441"/>
      <c r="KDQ435" s="1441"/>
      <c r="KDR435" s="1441"/>
      <c r="KDS435" s="1441"/>
      <c r="KDT435" s="1441"/>
      <c r="KDU435" s="1441"/>
      <c r="KDV435" s="1441"/>
      <c r="KDW435" s="1441"/>
      <c r="KDX435" s="1441"/>
      <c r="KDY435" s="1441"/>
      <c r="KDZ435" s="1441"/>
      <c r="KEA435" s="1441"/>
      <c r="KEB435" s="1441"/>
      <c r="KEC435" s="1441"/>
      <c r="KED435" s="1441"/>
      <c r="KEE435" s="1441"/>
      <c r="KEF435" s="1441"/>
      <c r="KEG435" s="1441"/>
      <c r="KEH435" s="1441"/>
      <c r="KEI435" s="1441"/>
      <c r="KEJ435" s="1441"/>
      <c r="KEK435" s="1441"/>
      <c r="KEL435" s="1441"/>
      <c r="KEM435" s="1441"/>
      <c r="KEN435" s="1441"/>
      <c r="KEO435" s="1441"/>
      <c r="KEP435" s="1441"/>
      <c r="KEQ435" s="1441"/>
      <c r="KER435" s="1441"/>
      <c r="KES435" s="1441"/>
      <c r="KET435" s="1441"/>
      <c r="KEU435" s="1441"/>
      <c r="KEV435" s="1441"/>
      <c r="KEW435" s="1441"/>
      <c r="KEX435" s="1441"/>
      <c r="KEY435" s="1441"/>
      <c r="KEZ435" s="1441"/>
      <c r="KFA435" s="1441"/>
      <c r="KFB435" s="1441"/>
      <c r="KFC435" s="1441"/>
      <c r="KFD435" s="1441"/>
      <c r="KFE435" s="1441"/>
      <c r="KFF435" s="1441"/>
      <c r="KFG435" s="1441"/>
      <c r="KFH435" s="1441"/>
      <c r="KFI435" s="1441"/>
      <c r="KFJ435" s="1441"/>
      <c r="KFK435" s="1441"/>
      <c r="KFL435" s="1441"/>
      <c r="KFM435" s="1441"/>
      <c r="KFN435" s="1441"/>
      <c r="KFO435" s="1441"/>
      <c r="KFP435" s="1441"/>
      <c r="KFQ435" s="1441"/>
      <c r="KFR435" s="1441"/>
      <c r="KFS435" s="1441"/>
      <c r="KFT435" s="1441"/>
      <c r="KFU435" s="1441"/>
      <c r="KFV435" s="1441"/>
      <c r="KFW435" s="1441"/>
      <c r="KFX435" s="1441"/>
      <c r="KFY435" s="1441"/>
      <c r="KFZ435" s="1441"/>
      <c r="KGA435" s="1441"/>
      <c r="KGB435" s="1441"/>
      <c r="KGC435" s="1441"/>
      <c r="KGD435" s="1441"/>
      <c r="KGE435" s="1441"/>
      <c r="KGF435" s="1441"/>
      <c r="KGG435" s="1441"/>
      <c r="KGH435" s="1441"/>
      <c r="KGI435" s="1441"/>
      <c r="KGJ435" s="1441"/>
      <c r="KGK435" s="1441"/>
      <c r="KGL435" s="1441"/>
      <c r="KGM435" s="1441"/>
      <c r="KGN435" s="1441"/>
      <c r="KGO435" s="1441"/>
      <c r="KGP435" s="1441"/>
      <c r="KGQ435" s="1441"/>
      <c r="KGR435" s="1441"/>
      <c r="KGS435" s="1441"/>
      <c r="KGT435" s="1441"/>
      <c r="KGU435" s="1441"/>
      <c r="KGV435" s="1441"/>
      <c r="KGW435" s="1441"/>
      <c r="KGX435" s="1441"/>
      <c r="KGY435" s="1441"/>
      <c r="KGZ435" s="1441"/>
      <c r="KHA435" s="1441"/>
      <c r="KHB435" s="1441"/>
      <c r="KHC435" s="1441"/>
      <c r="KHD435" s="1441"/>
      <c r="KHE435" s="1441"/>
      <c r="KHF435" s="1441"/>
      <c r="KHG435" s="1441"/>
      <c r="KHH435" s="1441"/>
      <c r="KHI435" s="1441"/>
      <c r="KHJ435" s="1441"/>
      <c r="KHK435" s="1441"/>
      <c r="KHL435" s="1441"/>
      <c r="KHM435" s="1441"/>
      <c r="KHN435" s="1441"/>
      <c r="KHO435" s="1441"/>
      <c r="KHP435" s="1441"/>
      <c r="KHQ435" s="1441"/>
      <c r="KHR435" s="1441"/>
      <c r="KHS435" s="1441"/>
      <c r="KHT435" s="1441"/>
      <c r="KHU435" s="1441"/>
      <c r="KHV435" s="1441"/>
      <c r="KHW435" s="1441"/>
      <c r="KHX435" s="1441"/>
      <c r="KHY435" s="1441"/>
      <c r="KHZ435" s="1441"/>
      <c r="KIA435" s="1441"/>
      <c r="KIB435" s="1441"/>
      <c r="KIC435" s="1441"/>
      <c r="KID435" s="1441"/>
      <c r="KIE435" s="1441"/>
      <c r="KIF435" s="1441"/>
      <c r="KIG435" s="1441"/>
      <c r="KIH435" s="1441"/>
      <c r="KII435" s="1441"/>
      <c r="KIJ435" s="1441"/>
      <c r="KIK435" s="1441"/>
      <c r="KIL435" s="1441"/>
      <c r="KIM435" s="1441"/>
      <c r="KIN435" s="1441"/>
      <c r="KIO435" s="1441"/>
      <c r="KIP435" s="1441"/>
      <c r="KIQ435" s="1441"/>
      <c r="KIR435" s="1441"/>
      <c r="KIS435" s="1441"/>
      <c r="KIT435" s="1441"/>
      <c r="KIU435" s="1441"/>
      <c r="KIV435" s="1441"/>
      <c r="KIW435" s="1441"/>
      <c r="KIX435" s="1441"/>
      <c r="KIY435" s="1441"/>
      <c r="KIZ435" s="1441"/>
      <c r="KJA435" s="1441"/>
      <c r="KJB435" s="1441"/>
      <c r="KJC435" s="1441"/>
      <c r="KJD435" s="1441"/>
      <c r="KJE435" s="1441"/>
      <c r="KJF435" s="1441"/>
      <c r="KJG435" s="1441"/>
      <c r="KJH435" s="1441"/>
      <c r="KJI435" s="1441"/>
      <c r="KJJ435" s="1441"/>
      <c r="KJK435" s="1441"/>
      <c r="KJL435" s="1441"/>
      <c r="KJM435" s="1441"/>
      <c r="KJN435" s="1441"/>
      <c r="KJO435" s="1441"/>
      <c r="KJP435" s="1441"/>
      <c r="KJQ435" s="1441"/>
      <c r="KJR435" s="1441"/>
      <c r="KJS435" s="1441"/>
      <c r="KJT435" s="1441"/>
      <c r="KJU435" s="1441"/>
      <c r="KJV435" s="1441"/>
      <c r="KJW435" s="1441"/>
      <c r="KJX435" s="1441"/>
      <c r="KJY435" s="1441"/>
      <c r="KJZ435" s="1441"/>
      <c r="KKA435" s="1441"/>
      <c r="KKB435" s="1441"/>
      <c r="KKC435" s="1441"/>
      <c r="KKD435" s="1441"/>
      <c r="KKE435" s="1441"/>
      <c r="KKF435" s="1441"/>
      <c r="KKG435" s="1441"/>
      <c r="KKH435" s="1441"/>
      <c r="KKI435" s="1441"/>
      <c r="KKJ435" s="1441"/>
      <c r="KKK435" s="1441"/>
      <c r="KKL435" s="1441"/>
      <c r="KKM435" s="1441"/>
      <c r="KKN435" s="1441"/>
      <c r="KKO435" s="1441"/>
      <c r="KKP435" s="1441"/>
      <c r="KKQ435" s="1441"/>
      <c r="KKR435" s="1441"/>
      <c r="KKS435" s="1441"/>
      <c r="KKT435" s="1441"/>
      <c r="KKU435" s="1441"/>
      <c r="KKV435" s="1441"/>
      <c r="KKW435" s="1441"/>
      <c r="KKX435" s="1441"/>
      <c r="KKY435" s="1441"/>
      <c r="KKZ435" s="1441"/>
      <c r="KLA435" s="1441"/>
      <c r="KLB435" s="1441"/>
      <c r="KLC435" s="1441"/>
      <c r="KLD435" s="1441"/>
      <c r="KLE435" s="1441"/>
      <c r="KLF435" s="1441"/>
      <c r="KLG435" s="1441"/>
      <c r="KLH435" s="1441"/>
      <c r="KLI435" s="1441"/>
      <c r="KLJ435" s="1441"/>
      <c r="KLK435" s="1441"/>
      <c r="KLL435" s="1441"/>
      <c r="KLM435" s="1441"/>
      <c r="KLN435" s="1441"/>
      <c r="KLO435" s="1441"/>
      <c r="KLP435" s="1441"/>
      <c r="KLQ435" s="1441"/>
      <c r="KLR435" s="1441"/>
      <c r="KLS435" s="1441"/>
      <c r="KLT435" s="1441"/>
      <c r="KLU435" s="1441"/>
      <c r="KLV435" s="1441"/>
      <c r="KLW435" s="1441"/>
      <c r="KLX435" s="1441"/>
      <c r="KLY435" s="1441"/>
      <c r="KLZ435" s="1441"/>
      <c r="KMA435" s="1441"/>
      <c r="KMB435" s="1441"/>
      <c r="KMC435" s="1441"/>
      <c r="KMD435" s="1441"/>
      <c r="KME435" s="1441"/>
      <c r="KMF435" s="1441"/>
      <c r="KMG435" s="1441"/>
      <c r="KMH435" s="1441"/>
      <c r="KMI435" s="1441"/>
      <c r="KMJ435" s="1441"/>
      <c r="KMK435" s="1441"/>
      <c r="KML435" s="1441"/>
      <c r="KMM435" s="1441"/>
      <c r="KMN435" s="1441"/>
      <c r="KMO435" s="1441"/>
      <c r="KMP435" s="1441"/>
      <c r="KMQ435" s="1441"/>
      <c r="KMR435" s="1441"/>
      <c r="KMS435" s="1441"/>
      <c r="KMT435" s="1441"/>
      <c r="KMU435" s="1441"/>
      <c r="KMV435" s="1441"/>
      <c r="KMW435" s="1441"/>
      <c r="KMX435" s="1441"/>
      <c r="KMY435" s="1441"/>
      <c r="KMZ435" s="1441"/>
      <c r="KNA435" s="1441"/>
      <c r="KNB435" s="1441"/>
      <c r="KNC435" s="1441"/>
      <c r="KND435" s="1441"/>
      <c r="KNE435" s="1441"/>
      <c r="KNF435" s="1441"/>
      <c r="KNG435" s="1441"/>
      <c r="KNH435" s="1441"/>
      <c r="KNI435" s="1441"/>
      <c r="KNJ435" s="1441"/>
      <c r="KNK435" s="1441"/>
      <c r="KNL435" s="1441"/>
      <c r="KNM435" s="1441"/>
      <c r="KNN435" s="1441"/>
      <c r="KNO435" s="1441"/>
      <c r="KNP435" s="1441"/>
      <c r="KNQ435" s="1441"/>
      <c r="KNR435" s="1441"/>
      <c r="KNS435" s="1441"/>
      <c r="KNT435" s="1441"/>
      <c r="KNU435" s="1441"/>
      <c r="KNV435" s="1441"/>
      <c r="KNW435" s="1441"/>
      <c r="KNX435" s="1441"/>
      <c r="KNY435" s="1441"/>
      <c r="KNZ435" s="1441"/>
      <c r="KOA435" s="1441"/>
      <c r="KOB435" s="1441"/>
      <c r="KOC435" s="1441"/>
      <c r="KOD435" s="1441"/>
      <c r="KOE435" s="1441"/>
      <c r="KOF435" s="1441"/>
      <c r="KOG435" s="1441"/>
      <c r="KOH435" s="1441"/>
      <c r="KOI435" s="1441"/>
      <c r="KOJ435" s="1441"/>
      <c r="KOK435" s="1441"/>
      <c r="KOL435" s="1441"/>
      <c r="KOM435" s="1441"/>
      <c r="KON435" s="1441"/>
      <c r="KOO435" s="1441"/>
      <c r="KOP435" s="1441"/>
      <c r="KOQ435" s="1441"/>
      <c r="KOR435" s="1441"/>
      <c r="KOS435" s="1441"/>
      <c r="KOT435" s="1441"/>
      <c r="KOU435" s="1441"/>
      <c r="KOV435" s="1441"/>
      <c r="KOW435" s="1441"/>
      <c r="KOX435" s="1441"/>
      <c r="KOY435" s="1441"/>
      <c r="KOZ435" s="1441"/>
      <c r="KPA435" s="1441"/>
      <c r="KPB435" s="1441"/>
      <c r="KPC435" s="1441"/>
      <c r="KPD435" s="1441"/>
      <c r="KPE435" s="1441"/>
      <c r="KPF435" s="1441"/>
      <c r="KPG435" s="1441"/>
      <c r="KPH435" s="1441"/>
      <c r="KPI435" s="1441"/>
      <c r="KPJ435" s="1441"/>
      <c r="KPK435" s="1441"/>
      <c r="KPL435" s="1441"/>
      <c r="KPM435" s="1441"/>
      <c r="KPN435" s="1441"/>
      <c r="KPO435" s="1441"/>
      <c r="KPP435" s="1441"/>
      <c r="KPQ435" s="1441"/>
      <c r="KPR435" s="1441"/>
      <c r="KPS435" s="1441"/>
      <c r="KPT435" s="1441"/>
      <c r="KPU435" s="1441"/>
      <c r="KPV435" s="1441"/>
      <c r="KPW435" s="1441"/>
      <c r="KPX435" s="1441"/>
      <c r="KPY435" s="1441"/>
      <c r="KPZ435" s="1441"/>
      <c r="KQA435" s="1441"/>
      <c r="KQB435" s="1441"/>
      <c r="KQC435" s="1441"/>
      <c r="KQD435" s="1441"/>
      <c r="KQE435" s="1441"/>
      <c r="KQF435" s="1441"/>
      <c r="KQG435" s="1441"/>
      <c r="KQH435" s="1441"/>
      <c r="KQI435" s="1441"/>
      <c r="KQJ435" s="1441"/>
      <c r="KQK435" s="1441"/>
      <c r="KQL435" s="1441"/>
      <c r="KQM435" s="1441"/>
      <c r="KQN435" s="1441"/>
      <c r="KQO435" s="1441"/>
      <c r="KQP435" s="1441"/>
      <c r="KQQ435" s="1441"/>
      <c r="KQR435" s="1441"/>
      <c r="KQS435" s="1441"/>
      <c r="KQT435" s="1441"/>
      <c r="KQU435" s="1441"/>
      <c r="KQV435" s="1441"/>
      <c r="KQW435" s="1441"/>
      <c r="KQX435" s="1441"/>
      <c r="KQY435" s="1441"/>
      <c r="KQZ435" s="1441"/>
      <c r="KRA435" s="1441"/>
      <c r="KRB435" s="1441"/>
      <c r="KRC435" s="1441"/>
      <c r="KRD435" s="1441"/>
      <c r="KRE435" s="1441"/>
      <c r="KRF435" s="1441"/>
      <c r="KRG435" s="1441"/>
      <c r="KRH435" s="1441"/>
      <c r="KRI435" s="1441"/>
      <c r="KRJ435" s="1441"/>
      <c r="KRK435" s="1441"/>
      <c r="KRL435" s="1441"/>
      <c r="KRM435" s="1441"/>
      <c r="KRN435" s="1441"/>
      <c r="KRO435" s="1441"/>
      <c r="KRP435" s="1441"/>
      <c r="KRQ435" s="1441"/>
      <c r="KRR435" s="1441"/>
      <c r="KRS435" s="1441"/>
      <c r="KRT435" s="1441"/>
      <c r="KRU435" s="1441"/>
      <c r="KRV435" s="1441"/>
      <c r="KRW435" s="1441"/>
      <c r="KRX435" s="1441"/>
      <c r="KRY435" s="1441"/>
      <c r="KRZ435" s="1441"/>
      <c r="KSA435" s="1441"/>
      <c r="KSB435" s="1441"/>
      <c r="KSC435" s="1441"/>
      <c r="KSD435" s="1441"/>
      <c r="KSE435" s="1441"/>
      <c r="KSF435" s="1441"/>
      <c r="KSG435" s="1441"/>
      <c r="KSH435" s="1441"/>
      <c r="KSI435" s="1441"/>
      <c r="KSJ435" s="1441"/>
      <c r="KSK435" s="1441"/>
      <c r="KSL435" s="1441"/>
      <c r="KSM435" s="1441"/>
      <c r="KSN435" s="1441"/>
      <c r="KSO435" s="1441"/>
      <c r="KSP435" s="1441"/>
      <c r="KSQ435" s="1441"/>
      <c r="KSR435" s="1441"/>
      <c r="KSS435" s="1441"/>
      <c r="KST435" s="1441"/>
      <c r="KSU435" s="1441"/>
      <c r="KSV435" s="1441"/>
      <c r="KSW435" s="1441"/>
      <c r="KSX435" s="1441"/>
      <c r="KSY435" s="1441"/>
      <c r="KSZ435" s="1441"/>
      <c r="KTA435" s="1441"/>
      <c r="KTB435" s="1441"/>
      <c r="KTC435" s="1441"/>
      <c r="KTD435" s="1441"/>
      <c r="KTE435" s="1441"/>
      <c r="KTF435" s="1441"/>
      <c r="KTG435" s="1441"/>
      <c r="KTH435" s="1441"/>
      <c r="KTI435" s="1441"/>
      <c r="KTJ435" s="1441"/>
      <c r="KTK435" s="1441"/>
      <c r="KTL435" s="1441"/>
      <c r="KTM435" s="1441"/>
      <c r="KTN435" s="1441"/>
      <c r="KTO435" s="1441"/>
      <c r="KTP435" s="1441"/>
      <c r="KTQ435" s="1441"/>
      <c r="KTR435" s="1441"/>
      <c r="KTS435" s="1441"/>
      <c r="KTT435" s="1441"/>
      <c r="KTU435" s="1441"/>
      <c r="KTV435" s="1441"/>
      <c r="KTW435" s="1441"/>
      <c r="KTX435" s="1441"/>
      <c r="KTY435" s="1441"/>
      <c r="KTZ435" s="1441"/>
      <c r="KUA435" s="1441"/>
      <c r="KUB435" s="1441"/>
      <c r="KUC435" s="1441"/>
      <c r="KUD435" s="1441"/>
      <c r="KUE435" s="1441"/>
      <c r="KUF435" s="1441"/>
      <c r="KUG435" s="1441"/>
      <c r="KUH435" s="1441"/>
      <c r="KUI435" s="1441"/>
      <c r="KUJ435" s="1441"/>
      <c r="KUK435" s="1441"/>
      <c r="KUL435" s="1441"/>
      <c r="KUM435" s="1441"/>
      <c r="KUN435" s="1441"/>
      <c r="KUO435" s="1441"/>
      <c r="KUP435" s="1441"/>
      <c r="KUQ435" s="1441"/>
      <c r="KUR435" s="1441"/>
      <c r="KUS435" s="1441"/>
      <c r="KUT435" s="1441"/>
      <c r="KUU435" s="1441"/>
      <c r="KUV435" s="1441"/>
      <c r="KUW435" s="1441"/>
      <c r="KUX435" s="1441"/>
      <c r="KUY435" s="1441"/>
      <c r="KUZ435" s="1441"/>
      <c r="KVA435" s="1441"/>
      <c r="KVB435" s="1441"/>
      <c r="KVC435" s="1441"/>
      <c r="KVD435" s="1441"/>
      <c r="KVE435" s="1441"/>
      <c r="KVF435" s="1441"/>
      <c r="KVG435" s="1441"/>
      <c r="KVH435" s="1441"/>
      <c r="KVI435" s="1441"/>
      <c r="KVJ435" s="1441"/>
      <c r="KVK435" s="1441"/>
      <c r="KVL435" s="1441"/>
      <c r="KVM435" s="1441"/>
      <c r="KVN435" s="1441"/>
      <c r="KVO435" s="1441"/>
      <c r="KVP435" s="1441"/>
      <c r="KVQ435" s="1441"/>
      <c r="KVR435" s="1441"/>
      <c r="KVS435" s="1441"/>
      <c r="KVT435" s="1441"/>
      <c r="KVU435" s="1441"/>
      <c r="KVV435" s="1441"/>
      <c r="KVW435" s="1441"/>
      <c r="KVX435" s="1441"/>
      <c r="KVY435" s="1441"/>
      <c r="KVZ435" s="1441"/>
      <c r="KWA435" s="1441"/>
      <c r="KWB435" s="1441"/>
      <c r="KWC435" s="1441"/>
      <c r="KWD435" s="1441"/>
      <c r="KWE435" s="1441"/>
      <c r="KWF435" s="1441"/>
      <c r="KWG435" s="1441"/>
      <c r="KWH435" s="1441"/>
      <c r="KWI435" s="1441"/>
      <c r="KWJ435" s="1441"/>
      <c r="KWK435" s="1441"/>
      <c r="KWL435" s="1441"/>
      <c r="KWM435" s="1441"/>
      <c r="KWN435" s="1441"/>
      <c r="KWO435" s="1441"/>
      <c r="KWP435" s="1441"/>
      <c r="KWQ435" s="1441"/>
      <c r="KWR435" s="1441"/>
      <c r="KWS435" s="1441"/>
      <c r="KWT435" s="1441"/>
      <c r="KWU435" s="1441"/>
      <c r="KWV435" s="1441"/>
      <c r="KWW435" s="1441"/>
      <c r="KWX435" s="1441"/>
      <c r="KWY435" s="1441"/>
      <c r="KWZ435" s="1441"/>
      <c r="KXA435" s="1441"/>
      <c r="KXB435" s="1441"/>
      <c r="KXC435" s="1441"/>
      <c r="KXD435" s="1441"/>
      <c r="KXE435" s="1441"/>
      <c r="KXF435" s="1441"/>
      <c r="KXG435" s="1441"/>
      <c r="KXH435" s="1441"/>
      <c r="KXI435" s="1441"/>
      <c r="KXJ435" s="1441"/>
      <c r="KXK435" s="1441"/>
      <c r="KXL435" s="1441"/>
      <c r="KXM435" s="1441"/>
      <c r="KXN435" s="1441"/>
      <c r="KXO435" s="1441"/>
      <c r="KXP435" s="1441"/>
      <c r="KXQ435" s="1441"/>
      <c r="KXR435" s="1441"/>
      <c r="KXS435" s="1441"/>
      <c r="KXT435" s="1441"/>
      <c r="KXU435" s="1441"/>
      <c r="KXV435" s="1441"/>
      <c r="KXW435" s="1441"/>
      <c r="KXX435" s="1441"/>
      <c r="KXY435" s="1441"/>
      <c r="KXZ435" s="1441"/>
      <c r="KYA435" s="1441"/>
      <c r="KYB435" s="1441"/>
      <c r="KYC435" s="1441"/>
      <c r="KYD435" s="1441"/>
      <c r="KYE435" s="1441"/>
      <c r="KYF435" s="1441"/>
      <c r="KYG435" s="1441"/>
      <c r="KYH435" s="1441"/>
      <c r="KYI435" s="1441"/>
      <c r="KYJ435" s="1441"/>
      <c r="KYK435" s="1441"/>
      <c r="KYL435" s="1441"/>
      <c r="KYM435" s="1441"/>
      <c r="KYN435" s="1441"/>
      <c r="KYO435" s="1441"/>
      <c r="KYP435" s="1441"/>
      <c r="KYQ435" s="1441"/>
      <c r="KYR435" s="1441"/>
      <c r="KYS435" s="1441"/>
      <c r="KYT435" s="1441"/>
      <c r="KYU435" s="1441"/>
      <c r="KYV435" s="1441"/>
      <c r="KYW435" s="1441"/>
      <c r="KYX435" s="1441"/>
      <c r="KYY435" s="1441"/>
      <c r="KYZ435" s="1441"/>
      <c r="KZA435" s="1441"/>
      <c r="KZB435" s="1441"/>
      <c r="KZC435" s="1441"/>
      <c r="KZD435" s="1441"/>
      <c r="KZE435" s="1441"/>
      <c r="KZF435" s="1441"/>
      <c r="KZG435" s="1441"/>
      <c r="KZH435" s="1441"/>
      <c r="KZI435" s="1441"/>
      <c r="KZJ435" s="1441"/>
      <c r="KZK435" s="1441"/>
      <c r="KZL435" s="1441"/>
      <c r="KZM435" s="1441"/>
      <c r="KZN435" s="1441"/>
      <c r="KZO435" s="1441"/>
      <c r="KZP435" s="1441"/>
      <c r="KZQ435" s="1441"/>
      <c r="KZR435" s="1441"/>
      <c r="KZS435" s="1441"/>
      <c r="KZT435" s="1441"/>
      <c r="KZU435" s="1441"/>
      <c r="KZV435" s="1441"/>
      <c r="KZW435" s="1441"/>
      <c r="KZX435" s="1441"/>
      <c r="KZY435" s="1441"/>
      <c r="KZZ435" s="1441"/>
      <c r="LAA435" s="1441"/>
      <c r="LAB435" s="1441"/>
      <c r="LAC435" s="1441"/>
      <c r="LAD435" s="1441"/>
      <c r="LAE435" s="1441"/>
      <c r="LAF435" s="1441"/>
      <c r="LAG435" s="1441"/>
      <c r="LAH435" s="1441"/>
      <c r="LAI435" s="1441"/>
      <c r="LAJ435" s="1441"/>
      <c r="LAK435" s="1441"/>
      <c r="LAL435" s="1441"/>
      <c r="LAM435" s="1441"/>
      <c r="LAN435" s="1441"/>
      <c r="LAO435" s="1441"/>
      <c r="LAP435" s="1441"/>
      <c r="LAQ435" s="1441"/>
      <c r="LAR435" s="1441"/>
      <c r="LAS435" s="1441"/>
      <c r="LAT435" s="1441"/>
      <c r="LAU435" s="1441"/>
      <c r="LAV435" s="1441"/>
      <c r="LAW435" s="1441"/>
      <c r="LAX435" s="1441"/>
      <c r="LAY435" s="1441"/>
      <c r="LAZ435" s="1441"/>
      <c r="LBA435" s="1441"/>
      <c r="LBB435" s="1441"/>
      <c r="LBC435" s="1441"/>
      <c r="LBD435" s="1441"/>
      <c r="LBE435" s="1441"/>
      <c r="LBF435" s="1441"/>
      <c r="LBG435" s="1441"/>
      <c r="LBH435" s="1441"/>
      <c r="LBI435" s="1441"/>
      <c r="LBJ435" s="1441"/>
      <c r="LBK435" s="1441"/>
      <c r="LBL435" s="1441"/>
      <c r="LBM435" s="1441"/>
      <c r="LBN435" s="1441"/>
      <c r="LBO435" s="1441"/>
      <c r="LBP435" s="1441"/>
      <c r="LBQ435" s="1441"/>
      <c r="LBR435" s="1441"/>
      <c r="LBS435" s="1441"/>
      <c r="LBT435" s="1441"/>
      <c r="LBU435" s="1441"/>
      <c r="LBV435" s="1441"/>
      <c r="LBW435" s="1441"/>
      <c r="LBX435" s="1441"/>
      <c r="LBY435" s="1441"/>
      <c r="LBZ435" s="1441"/>
      <c r="LCA435" s="1441"/>
      <c r="LCB435" s="1441"/>
      <c r="LCC435" s="1441"/>
      <c r="LCD435" s="1441"/>
      <c r="LCE435" s="1441"/>
      <c r="LCF435" s="1441"/>
      <c r="LCG435" s="1441"/>
      <c r="LCH435" s="1441"/>
      <c r="LCI435" s="1441"/>
      <c r="LCJ435" s="1441"/>
      <c r="LCK435" s="1441"/>
      <c r="LCL435" s="1441"/>
      <c r="LCM435" s="1441"/>
      <c r="LCN435" s="1441"/>
      <c r="LCO435" s="1441"/>
      <c r="LCP435" s="1441"/>
      <c r="LCQ435" s="1441"/>
      <c r="LCR435" s="1441"/>
      <c r="LCS435" s="1441"/>
      <c r="LCT435" s="1441"/>
      <c r="LCU435" s="1441"/>
      <c r="LCV435" s="1441"/>
      <c r="LCW435" s="1441"/>
      <c r="LCX435" s="1441"/>
      <c r="LCY435" s="1441"/>
      <c r="LCZ435" s="1441"/>
      <c r="LDA435" s="1441"/>
      <c r="LDB435" s="1441"/>
      <c r="LDC435" s="1441"/>
      <c r="LDD435" s="1441"/>
      <c r="LDE435" s="1441"/>
      <c r="LDF435" s="1441"/>
      <c r="LDG435" s="1441"/>
      <c r="LDH435" s="1441"/>
      <c r="LDI435" s="1441"/>
      <c r="LDJ435" s="1441"/>
      <c r="LDK435" s="1441"/>
      <c r="LDL435" s="1441"/>
      <c r="LDM435" s="1441"/>
      <c r="LDN435" s="1441"/>
      <c r="LDO435" s="1441"/>
      <c r="LDP435" s="1441"/>
      <c r="LDQ435" s="1441"/>
      <c r="LDR435" s="1441"/>
      <c r="LDS435" s="1441"/>
      <c r="LDT435" s="1441"/>
      <c r="LDU435" s="1441"/>
      <c r="LDV435" s="1441"/>
      <c r="LDW435" s="1441"/>
      <c r="LDX435" s="1441"/>
      <c r="LDY435" s="1441"/>
      <c r="LDZ435" s="1441"/>
      <c r="LEA435" s="1441"/>
      <c r="LEB435" s="1441"/>
      <c r="LEC435" s="1441"/>
      <c r="LED435" s="1441"/>
      <c r="LEE435" s="1441"/>
      <c r="LEF435" s="1441"/>
      <c r="LEG435" s="1441"/>
      <c r="LEH435" s="1441"/>
      <c r="LEI435" s="1441"/>
      <c r="LEJ435" s="1441"/>
      <c r="LEK435" s="1441"/>
      <c r="LEL435" s="1441"/>
      <c r="LEM435" s="1441"/>
      <c r="LEN435" s="1441"/>
      <c r="LEO435" s="1441"/>
      <c r="LEP435" s="1441"/>
      <c r="LEQ435" s="1441"/>
      <c r="LER435" s="1441"/>
      <c r="LES435" s="1441"/>
      <c r="LET435" s="1441"/>
      <c r="LEU435" s="1441"/>
      <c r="LEV435" s="1441"/>
      <c r="LEW435" s="1441"/>
      <c r="LEX435" s="1441"/>
      <c r="LEY435" s="1441"/>
      <c r="LEZ435" s="1441"/>
      <c r="LFA435" s="1441"/>
      <c r="LFB435" s="1441"/>
      <c r="LFC435" s="1441"/>
      <c r="LFD435" s="1441"/>
      <c r="LFE435" s="1441"/>
      <c r="LFF435" s="1441"/>
      <c r="LFG435" s="1441"/>
      <c r="LFH435" s="1441"/>
      <c r="LFI435" s="1441"/>
      <c r="LFJ435" s="1441"/>
      <c r="LFK435" s="1441"/>
      <c r="LFL435" s="1441"/>
      <c r="LFM435" s="1441"/>
      <c r="LFN435" s="1441"/>
      <c r="LFO435" s="1441"/>
      <c r="LFP435" s="1441"/>
      <c r="LFQ435" s="1441"/>
      <c r="LFR435" s="1441"/>
      <c r="LFS435" s="1441"/>
      <c r="LFT435" s="1441"/>
      <c r="LFU435" s="1441"/>
      <c r="LFV435" s="1441"/>
      <c r="LFW435" s="1441"/>
      <c r="LFX435" s="1441"/>
      <c r="LFY435" s="1441"/>
      <c r="LFZ435" s="1441"/>
      <c r="LGA435" s="1441"/>
      <c r="LGB435" s="1441"/>
      <c r="LGC435" s="1441"/>
      <c r="LGD435" s="1441"/>
      <c r="LGE435" s="1441"/>
      <c r="LGF435" s="1441"/>
      <c r="LGG435" s="1441"/>
      <c r="LGH435" s="1441"/>
      <c r="LGI435" s="1441"/>
      <c r="LGJ435" s="1441"/>
      <c r="LGK435" s="1441"/>
      <c r="LGL435" s="1441"/>
      <c r="LGM435" s="1441"/>
      <c r="LGN435" s="1441"/>
      <c r="LGO435" s="1441"/>
      <c r="LGP435" s="1441"/>
      <c r="LGQ435" s="1441"/>
      <c r="LGR435" s="1441"/>
      <c r="LGS435" s="1441"/>
      <c r="LGT435" s="1441"/>
      <c r="LGU435" s="1441"/>
      <c r="LGV435" s="1441"/>
      <c r="LGW435" s="1441"/>
      <c r="LGX435" s="1441"/>
      <c r="LGY435" s="1441"/>
      <c r="LGZ435" s="1441"/>
      <c r="LHA435" s="1441"/>
      <c r="LHB435" s="1441"/>
      <c r="LHC435" s="1441"/>
      <c r="LHD435" s="1441"/>
      <c r="LHE435" s="1441"/>
      <c r="LHF435" s="1441"/>
      <c r="LHG435" s="1441"/>
      <c r="LHH435" s="1441"/>
      <c r="LHI435" s="1441"/>
      <c r="LHJ435" s="1441"/>
      <c r="LHK435" s="1441"/>
      <c r="LHL435" s="1441"/>
      <c r="LHM435" s="1441"/>
      <c r="LHN435" s="1441"/>
      <c r="LHO435" s="1441"/>
      <c r="LHP435" s="1441"/>
      <c r="LHQ435" s="1441"/>
      <c r="LHR435" s="1441"/>
      <c r="LHS435" s="1441"/>
      <c r="LHT435" s="1441"/>
      <c r="LHU435" s="1441"/>
      <c r="LHV435" s="1441"/>
      <c r="LHW435" s="1441"/>
      <c r="LHX435" s="1441"/>
      <c r="LHY435" s="1441"/>
      <c r="LHZ435" s="1441"/>
      <c r="LIA435" s="1441"/>
      <c r="LIB435" s="1441"/>
      <c r="LIC435" s="1441"/>
      <c r="LID435" s="1441"/>
      <c r="LIE435" s="1441"/>
      <c r="LIF435" s="1441"/>
      <c r="LIG435" s="1441"/>
      <c r="LIH435" s="1441"/>
      <c r="LII435" s="1441"/>
      <c r="LIJ435" s="1441"/>
      <c r="LIK435" s="1441"/>
      <c r="LIL435" s="1441"/>
      <c r="LIM435" s="1441"/>
      <c r="LIN435" s="1441"/>
      <c r="LIO435" s="1441"/>
      <c r="LIP435" s="1441"/>
      <c r="LIQ435" s="1441"/>
      <c r="LIR435" s="1441"/>
      <c r="LIS435" s="1441"/>
      <c r="LIT435" s="1441"/>
      <c r="LIU435" s="1441"/>
      <c r="LIV435" s="1441"/>
      <c r="LIW435" s="1441"/>
      <c r="LIX435" s="1441"/>
      <c r="LIY435" s="1441"/>
      <c r="LIZ435" s="1441"/>
      <c r="LJA435" s="1441"/>
      <c r="LJB435" s="1441"/>
      <c r="LJC435" s="1441"/>
      <c r="LJD435" s="1441"/>
      <c r="LJE435" s="1441"/>
      <c r="LJF435" s="1441"/>
      <c r="LJG435" s="1441"/>
      <c r="LJH435" s="1441"/>
      <c r="LJI435" s="1441"/>
      <c r="LJJ435" s="1441"/>
      <c r="LJK435" s="1441"/>
      <c r="LJL435" s="1441"/>
      <c r="LJM435" s="1441"/>
      <c r="LJN435" s="1441"/>
      <c r="LJO435" s="1441"/>
      <c r="LJP435" s="1441"/>
      <c r="LJQ435" s="1441"/>
      <c r="LJR435" s="1441"/>
      <c r="LJS435" s="1441"/>
      <c r="LJT435" s="1441"/>
      <c r="LJU435" s="1441"/>
      <c r="LJV435" s="1441"/>
      <c r="LJW435" s="1441"/>
      <c r="LJX435" s="1441"/>
      <c r="LJY435" s="1441"/>
      <c r="LJZ435" s="1441"/>
      <c r="LKA435" s="1441"/>
      <c r="LKB435" s="1441"/>
      <c r="LKC435" s="1441"/>
      <c r="LKD435" s="1441"/>
      <c r="LKE435" s="1441"/>
      <c r="LKF435" s="1441"/>
      <c r="LKG435" s="1441"/>
      <c r="LKH435" s="1441"/>
      <c r="LKI435" s="1441"/>
      <c r="LKJ435" s="1441"/>
      <c r="LKK435" s="1441"/>
      <c r="LKL435" s="1441"/>
      <c r="LKM435" s="1441"/>
      <c r="LKN435" s="1441"/>
      <c r="LKO435" s="1441"/>
      <c r="LKP435" s="1441"/>
      <c r="LKQ435" s="1441"/>
      <c r="LKR435" s="1441"/>
      <c r="LKS435" s="1441"/>
      <c r="LKT435" s="1441"/>
      <c r="LKU435" s="1441"/>
      <c r="LKV435" s="1441"/>
      <c r="LKW435" s="1441"/>
      <c r="LKX435" s="1441"/>
      <c r="LKY435" s="1441"/>
      <c r="LKZ435" s="1441"/>
      <c r="LLA435" s="1441"/>
      <c r="LLB435" s="1441"/>
      <c r="LLC435" s="1441"/>
      <c r="LLD435" s="1441"/>
      <c r="LLE435" s="1441"/>
      <c r="LLF435" s="1441"/>
      <c r="LLG435" s="1441"/>
      <c r="LLH435" s="1441"/>
      <c r="LLI435" s="1441"/>
      <c r="LLJ435" s="1441"/>
      <c r="LLK435" s="1441"/>
      <c r="LLL435" s="1441"/>
      <c r="LLM435" s="1441"/>
      <c r="LLN435" s="1441"/>
      <c r="LLO435" s="1441"/>
      <c r="LLP435" s="1441"/>
      <c r="LLQ435" s="1441"/>
      <c r="LLR435" s="1441"/>
      <c r="LLS435" s="1441"/>
      <c r="LLT435" s="1441"/>
      <c r="LLU435" s="1441"/>
      <c r="LLV435" s="1441"/>
      <c r="LLW435" s="1441"/>
      <c r="LLX435" s="1441"/>
      <c r="LLY435" s="1441"/>
      <c r="LLZ435" s="1441"/>
      <c r="LMA435" s="1441"/>
      <c r="LMB435" s="1441"/>
      <c r="LMC435" s="1441"/>
      <c r="LMD435" s="1441"/>
      <c r="LME435" s="1441"/>
      <c r="LMF435" s="1441"/>
      <c r="LMG435" s="1441"/>
      <c r="LMH435" s="1441"/>
      <c r="LMI435" s="1441"/>
      <c r="LMJ435" s="1441"/>
      <c r="LMK435" s="1441"/>
      <c r="LML435" s="1441"/>
      <c r="LMM435" s="1441"/>
      <c r="LMN435" s="1441"/>
      <c r="LMO435" s="1441"/>
      <c r="LMP435" s="1441"/>
      <c r="LMQ435" s="1441"/>
      <c r="LMR435" s="1441"/>
      <c r="LMS435" s="1441"/>
      <c r="LMT435" s="1441"/>
      <c r="LMU435" s="1441"/>
      <c r="LMV435" s="1441"/>
      <c r="LMW435" s="1441"/>
      <c r="LMX435" s="1441"/>
      <c r="LMY435" s="1441"/>
      <c r="LMZ435" s="1441"/>
      <c r="LNA435" s="1441"/>
      <c r="LNB435" s="1441"/>
      <c r="LNC435" s="1441"/>
      <c r="LND435" s="1441"/>
      <c r="LNE435" s="1441"/>
      <c r="LNF435" s="1441"/>
      <c r="LNG435" s="1441"/>
      <c r="LNH435" s="1441"/>
      <c r="LNI435" s="1441"/>
      <c r="LNJ435" s="1441"/>
      <c r="LNK435" s="1441"/>
      <c r="LNL435" s="1441"/>
      <c r="LNM435" s="1441"/>
      <c r="LNN435" s="1441"/>
      <c r="LNO435" s="1441"/>
      <c r="LNP435" s="1441"/>
      <c r="LNQ435" s="1441"/>
      <c r="LNR435" s="1441"/>
      <c r="LNS435" s="1441"/>
      <c r="LNT435" s="1441"/>
      <c r="LNU435" s="1441"/>
      <c r="LNV435" s="1441"/>
      <c r="LNW435" s="1441"/>
      <c r="LNX435" s="1441"/>
      <c r="LNY435" s="1441"/>
      <c r="LNZ435" s="1441"/>
      <c r="LOA435" s="1441"/>
      <c r="LOB435" s="1441"/>
      <c r="LOC435" s="1441"/>
      <c r="LOD435" s="1441"/>
      <c r="LOE435" s="1441"/>
      <c r="LOF435" s="1441"/>
      <c r="LOG435" s="1441"/>
      <c r="LOH435" s="1441"/>
      <c r="LOI435" s="1441"/>
      <c r="LOJ435" s="1441"/>
      <c r="LOK435" s="1441"/>
      <c r="LOL435" s="1441"/>
      <c r="LOM435" s="1441"/>
      <c r="LON435" s="1441"/>
      <c r="LOO435" s="1441"/>
      <c r="LOP435" s="1441"/>
      <c r="LOQ435" s="1441"/>
      <c r="LOR435" s="1441"/>
      <c r="LOS435" s="1441"/>
      <c r="LOT435" s="1441"/>
      <c r="LOU435" s="1441"/>
      <c r="LOV435" s="1441"/>
      <c r="LOW435" s="1441"/>
      <c r="LOX435" s="1441"/>
      <c r="LOY435" s="1441"/>
      <c r="LOZ435" s="1441"/>
      <c r="LPA435" s="1441"/>
      <c r="LPB435" s="1441"/>
      <c r="LPC435" s="1441"/>
      <c r="LPD435" s="1441"/>
      <c r="LPE435" s="1441"/>
      <c r="LPF435" s="1441"/>
      <c r="LPG435" s="1441"/>
      <c r="LPH435" s="1441"/>
      <c r="LPI435" s="1441"/>
      <c r="LPJ435" s="1441"/>
      <c r="LPK435" s="1441"/>
      <c r="LPL435" s="1441"/>
      <c r="LPM435" s="1441"/>
      <c r="LPN435" s="1441"/>
      <c r="LPO435" s="1441"/>
      <c r="LPP435" s="1441"/>
      <c r="LPQ435" s="1441"/>
      <c r="LPR435" s="1441"/>
      <c r="LPS435" s="1441"/>
      <c r="LPT435" s="1441"/>
      <c r="LPU435" s="1441"/>
      <c r="LPV435" s="1441"/>
      <c r="LPW435" s="1441"/>
      <c r="LPX435" s="1441"/>
      <c r="LPY435" s="1441"/>
      <c r="LPZ435" s="1441"/>
      <c r="LQA435" s="1441"/>
      <c r="LQB435" s="1441"/>
      <c r="LQC435" s="1441"/>
      <c r="LQD435" s="1441"/>
      <c r="LQE435" s="1441"/>
      <c r="LQF435" s="1441"/>
      <c r="LQG435" s="1441"/>
      <c r="LQH435" s="1441"/>
      <c r="LQI435" s="1441"/>
      <c r="LQJ435" s="1441"/>
      <c r="LQK435" s="1441"/>
      <c r="LQL435" s="1441"/>
      <c r="LQM435" s="1441"/>
      <c r="LQN435" s="1441"/>
      <c r="LQO435" s="1441"/>
      <c r="LQP435" s="1441"/>
      <c r="LQQ435" s="1441"/>
      <c r="LQR435" s="1441"/>
      <c r="LQS435" s="1441"/>
      <c r="LQT435" s="1441"/>
      <c r="LQU435" s="1441"/>
      <c r="LQV435" s="1441"/>
      <c r="LQW435" s="1441"/>
      <c r="LQX435" s="1441"/>
      <c r="LQY435" s="1441"/>
      <c r="LQZ435" s="1441"/>
      <c r="LRA435" s="1441"/>
      <c r="LRB435" s="1441"/>
      <c r="LRC435" s="1441"/>
      <c r="LRD435" s="1441"/>
      <c r="LRE435" s="1441"/>
      <c r="LRF435" s="1441"/>
      <c r="LRG435" s="1441"/>
      <c r="LRH435" s="1441"/>
      <c r="LRI435" s="1441"/>
      <c r="LRJ435" s="1441"/>
      <c r="LRK435" s="1441"/>
      <c r="LRL435" s="1441"/>
      <c r="LRM435" s="1441"/>
      <c r="LRN435" s="1441"/>
      <c r="LRO435" s="1441"/>
      <c r="LRP435" s="1441"/>
      <c r="LRQ435" s="1441"/>
      <c r="LRR435" s="1441"/>
      <c r="LRS435" s="1441"/>
      <c r="LRT435" s="1441"/>
      <c r="LRU435" s="1441"/>
      <c r="LRV435" s="1441"/>
      <c r="LRW435" s="1441"/>
      <c r="LRX435" s="1441"/>
      <c r="LRY435" s="1441"/>
      <c r="LRZ435" s="1441"/>
      <c r="LSA435" s="1441"/>
      <c r="LSB435" s="1441"/>
      <c r="LSC435" s="1441"/>
      <c r="LSD435" s="1441"/>
      <c r="LSE435" s="1441"/>
      <c r="LSF435" s="1441"/>
      <c r="LSG435" s="1441"/>
      <c r="LSH435" s="1441"/>
      <c r="LSI435" s="1441"/>
      <c r="LSJ435" s="1441"/>
      <c r="LSK435" s="1441"/>
      <c r="LSL435" s="1441"/>
      <c r="LSM435" s="1441"/>
      <c r="LSN435" s="1441"/>
      <c r="LSO435" s="1441"/>
      <c r="LSP435" s="1441"/>
      <c r="LSQ435" s="1441"/>
      <c r="LSR435" s="1441"/>
      <c r="LSS435" s="1441"/>
      <c r="LST435" s="1441"/>
      <c r="LSU435" s="1441"/>
      <c r="LSV435" s="1441"/>
      <c r="LSW435" s="1441"/>
      <c r="LSX435" s="1441"/>
      <c r="LSY435" s="1441"/>
      <c r="LSZ435" s="1441"/>
      <c r="LTA435" s="1441"/>
      <c r="LTB435" s="1441"/>
      <c r="LTC435" s="1441"/>
      <c r="LTD435" s="1441"/>
      <c r="LTE435" s="1441"/>
      <c r="LTF435" s="1441"/>
      <c r="LTG435" s="1441"/>
      <c r="LTH435" s="1441"/>
      <c r="LTI435" s="1441"/>
      <c r="LTJ435" s="1441"/>
      <c r="LTK435" s="1441"/>
      <c r="LTL435" s="1441"/>
      <c r="LTM435" s="1441"/>
      <c r="LTN435" s="1441"/>
      <c r="LTO435" s="1441"/>
      <c r="LTP435" s="1441"/>
      <c r="LTQ435" s="1441"/>
      <c r="LTR435" s="1441"/>
      <c r="LTS435" s="1441"/>
      <c r="LTT435" s="1441"/>
      <c r="LTU435" s="1441"/>
      <c r="LTV435" s="1441"/>
      <c r="LTW435" s="1441"/>
      <c r="LTX435" s="1441"/>
      <c r="LTY435" s="1441"/>
      <c r="LTZ435" s="1441"/>
      <c r="LUA435" s="1441"/>
      <c r="LUB435" s="1441"/>
      <c r="LUC435" s="1441"/>
      <c r="LUD435" s="1441"/>
      <c r="LUE435" s="1441"/>
      <c r="LUF435" s="1441"/>
      <c r="LUG435" s="1441"/>
      <c r="LUH435" s="1441"/>
      <c r="LUI435" s="1441"/>
      <c r="LUJ435" s="1441"/>
      <c r="LUK435" s="1441"/>
      <c r="LUL435" s="1441"/>
      <c r="LUM435" s="1441"/>
      <c r="LUN435" s="1441"/>
      <c r="LUO435" s="1441"/>
      <c r="LUP435" s="1441"/>
      <c r="LUQ435" s="1441"/>
      <c r="LUR435" s="1441"/>
      <c r="LUS435" s="1441"/>
      <c r="LUT435" s="1441"/>
      <c r="LUU435" s="1441"/>
      <c r="LUV435" s="1441"/>
      <c r="LUW435" s="1441"/>
      <c r="LUX435" s="1441"/>
      <c r="LUY435" s="1441"/>
      <c r="LUZ435" s="1441"/>
      <c r="LVA435" s="1441"/>
      <c r="LVB435" s="1441"/>
      <c r="LVC435" s="1441"/>
      <c r="LVD435" s="1441"/>
      <c r="LVE435" s="1441"/>
      <c r="LVF435" s="1441"/>
      <c r="LVG435" s="1441"/>
      <c r="LVH435" s="1441"/>
      <c r="LVI435" s="1441"/>
      <c r="LVJ435" s="1441"/>
      <c r="LVK435" s="1441"/>
      <c r="LVL435" s="1441"/>
      <c r="LVM435" s="1441"/>
      <c r="LVN435" s="1441"/>
      <c r="LVO435" s="1441"/>
      <c r="LVP435" s="1441"/>
      <c r="LVQ435" s="1441"/>
      <c r="LVR435" s="1441"/>
      <c r="LVS435" s="1441"/>
      <c r="LVT435" s="1441"/>
      <c r="LVU435" s="1441"/>
      <c r="LVV435" s="1441"/>
      <c r="LVW435" s="1441"/>
      <c r="LVX435" s="1441"/>
      <c r="LVY435" s="1441"/>
      <c r="LVZ435" s="1441"/>
      <c r="LWA435" s="1441"/>
      <c r="LWB435" s="1441"/>
      <c r="LWC435" s="1441"/>
      <c r="LWD435" s="1441"/>
      <c r="LWE435" s="1441"/>
      <c r="LWF435" s="1441"/>
      <c r="LWG435" s="1441"/>
      <c r="LWH435" s="1441"/>
      <c r="LWI435" s="1441"/>
      <c r="LWJ435" s="1441"/>
      <c r="LWK435" s="1441"/>
      <c r="LWL435" s="1441"/>
      <c r="LWM435" s="1441"/>
      <c r="LWN435" s="1441"/>
      <c r="LWO435" s="1441"/>
      <c r="LWP435" s="1441"/>
      <c r="LWQ435" s="1441"/>
      <c r="LWR435" s="1441"/>
      <c r="LWS435" s="1441"/>
      <c r="LWT435" s="1441"/>
      <c r="LWU435" s="1441"/>
      <c r="LWV435" s="1441"/>
      <c r="LWW435" s="1441"/>
      <c r="LWX435" s="1441"/>
      <c r="LWY435" s="1441"/>
      <c r="LWZ435" s="1441"/>
      <c r="LXA435" s="1441"/>
      <c r="LXB435" s="1441"/>
      <c r="LXC435" s="1441"/>
      <c r="LXD435" s="1441"/>
      <c r="LXE435" s="1441"/>
      <c r="LXF435" s="1441"/>
      <c r="LXG435" s="1441"/>
      <c r="LXH435" s="1441"/>
      <c r="LXI435" s="1441"/>
      <c r="LXJ435" s="1441"/>
      <c r="LXK435" s="1441"/>
      <c r="LXL435" s="1441"/>
      <c r="LXM435" s="1441"/>
      <c r="LXN435" s="1441"/>
      <c r="LXO435" s="1441"/>
      <c r="LXP435" s="1441"/>
      <c r="LXQ435" s="1441"/>
      <c r="LXR435" s="1441"/>
      <c r="LXS435" s="1441"/>
      <c r="LXT435" s="1441"/>
      <c r="LXU435" s="1441"/>
      <c r="LXV435" s="1441"/>
      <c r="LXW435" s="1441"/>
      <c r="LXX435" s="1441"/>
      <c r="LXY435" s="1441"/>
      <c r="LXZ435" s="1441"/>
      <c r="LYA435" s="1441"/>
      <c r="LYB435" s="1441"/>
      <c r="LYC435" s="1441"/>
      <c r="LYD435" s="1441"/>
      <c r="LYE435" s="1441"/>
      <c r="LYF435" s="1441"/>
      <c r="LYG435" s="1441"/>
      <c r="LYH435" s="1441"/>
      <c r="LYI435" s="1441"/>
      <c r="LYJ435" s="1441"/>
      <c r="LYK435" s="1441"/>
      <c r="LYL435" s="1441"/>
      <c r="LYM435" s="1441"/>
      <c r="LYN435" s="1441"/>
      <c r="LYO435" s="1441"/>
      <c r="LYP435" s="1441"/>
      <c r="LYQ435" s="1441"/>
      <c r="LYR435" s="1441"/>
      <c r="LYS435" s="1441"/>
      <c r="LYT435" s="1441"/>
      <c r="LYU435" s="1441"/>
      <c r="LYV435" s="1441"/>
      <c r="LYW435" s="1441"/>
      <c r="LYX435" s="1441"/>
      <c r="LYY435" s="1441"/>
      <c r="LYZ435" s="1441"/>
      <c r="LZA435" s="1441"/>
      <c r="LZB435" s="1441"/>
      <c r="LZC435" s="1441"/>
      <c r="LZD435" s="1441"/>
      <c r="LZE435" s="1441"/>
      <c r="LZF435" s="1441"/>
      <c r="LZG435" s="1441"/>
      <c r="LZH435" s="1441"/>
      <c r="LZI435" s="1441"/>
      <c r="LZJ435" s="1441"/>
      <c r="LZK435" s="1441"/>
      <c r="LZL435" s="1441"/>
      <c r="LZM435" s="1441"/>
      <c r="LZN435" s="1441"/>
      <c r="LZO435" s="1441"/>
      <c r="LZP435" s="1441"/>
      <c r="LZQ435" s="1441"/>
      <c r="LZR435" s="1441"/>
      <c r="LZS435" s="1441"/>
      <c r="LZT435" s="1441"/>
      <c r="LZU435" s="1441"/>
      <c r="LZV435" s="1441"/>
      <c r="LZW435" s="1441"/>
      <c r="LZX435" s="1441"/>
      <c r="LZY435" s="1441"/>
      <c r="LZZ435" s="1441"/>
      <c r="MAA435" s="1441"/>
      <c r="MAB435" s="1441"/>
      <c r="MAC435" s="1441"/>
      <c r="MAD435" s="1441"/>
      <c r="MAE435" s="1441"/>
      <c r="MAF435" s="1441"/>
      <c r="MAG435" s="1441"/>
      <c r="MAH435" s="1441"/>
      <c r="MAI435" s="1441"/>
      <c r="MAJ435" s="1441"/>
      <c r="MAK435" s="1441"/>
      <c r="MAL435" s="1441"/>
      <c r="MAM435" s="1441"/>
      <c r="MAN435" s="1441"/>
      <c r="MAO435" s="1441"/>
      <c r="MAP435" s="1441"/>
      <c r="MAQ435" s="1441"/>
      <c r="MAR435" s="1441"/>
      <c r="MAS435" s="1441"/>
      <c r="MAT435" s="1441"/>
      <c r="MAU435" s="1441"/>
      <c r="MAV435" s="1441"/>
      <c r="MAW435" s="1441"/>
      <c r="MAX435" s="1441"/>
      <c r="MAY435" s="1441"/>
      <c r="MAZ435" s="1441"/>
      <c r="MBA435" s="1441"/>
      <c r="MBB435" s="1441"/>
      <c r="MBC435" s="1441"/>
      <c r="MBD435" s="1441"/>
      <c r="MBE435" s="1441"/>
      <c r="MBF435" s="1441"/>
      <c r="MBG435" s="1441"/>
      <c r="MBH435" s="1441"/>
      <c r="MBI435" s="1441"/>
      <c r="MBJ435" s="1441"/>
      <c r="MBK435" s="1441"/>
      <c r="MBL435" s="1441"/>
      <c r="MBM435" s="1441"/>
      <c r="MBN435" s="1441"/>
      <c r="MBO435" s="1441"/>
      <c r="MBP435" s="1441"/>
      <c r="MBQ435" s="1441"/>
      <c r="MBR435" s="1441"/>
      <c r="MBS435" s="1441"/>
      <c r="MBT435" s="1441"/>
      <c r="MBU435" s="1441"/>
      <c r="MBV435" s="1441"/>
      <c r="MBW435" s="1441"/>
      <c r="MBX435" s="1441"/>
      <c r="MBY435" s="1441"/>
      <c r="MBZ435" s="1441"/>
      <c r="MCA435" s="1441"/>
      <c r="MCB435" s="1441"/>
      <c r="MCC435" s="1441"/>
      <c r="MCD435" s="1441"/>
      <c r="MCE435" s="1441"/>
      <c r="MCF435" s="1441"/>
      <c r="MCG435" s="1441"/>
      <c r="MCH435" s="1441"/>
      <c r="MCI435" s="1441"/>
      <c r="MCJ435" s="1441"/>
      <c r="MCK435" s="1441"/>
      <c r="MCL435" s="1441"/>
      <c r="MCM435" s="1441"/>
      <c r="MCN435" s="1441"/>
      <c r="MCO435" s="1441"/>
      <c r="MCP435" s="1441"/>
      <c r="MCQ435" s="1441"/>
      <c r="MCR435" s="1441"/>
      <c r="MCS435" s="1441"/>
      <c r="MCT435" s="1441"/>
      <c r="MCU435" s="1441"/>
      <c r="MCV435" s="1441"/>
      <c r="MCW435" s="1441"/>
      <c r="MCX435" s="1441"/>
      <c r="MCY435" s="1441"/>
      <c r="MCZ435" s="1441"/>
      <c r="MDA435" s="1441"/>
      <c r="MDB435" s="1441"/>
      <c r="MDC435" s="1441"/>
      <c r="MDD435" s="1441"/>
      <c r="MDE435" s="1441"/>
      <c r="MDF435" s="1441"/>
      <c r="MDG435" s="1441"/>
      <c r="MDH435" s="1441"/>
      <c r="MDI435" s="1441"/>
      <c r="MDJ435" s="1441"/>
      <c r="MDK435" s="1441"/>
      <c r="MDL435" s="1441"/>
      <c r="MDM435" s="1441"/>
      <c r="MDN435" s="1441"/>
      <c r="MDO435" s="1441"/>
      <c r="MDP435" s="1441"/>
      <c r="MDQ435" s="1441"/>
      <c r="MDR435" s="1441"/>
      <c r="MDS435" s="1441"/>
      <c r="MDT435" s="1441"/>
      <c r="MDU435" s="1441"/>
      <c r="MDV435" s="1441"/>
      <c r="MDW435" s="1441"/>
      <c r="MDX435" s="1441"/>
      <c r="MDY435" s="1441"/>
      <c r="MDZ435" s="1441"/>
      <c r="MEA435" s="1441"/>
      <c r="MEB435" s="1441"/>
      <c r="MEC435" s="1441"/>
      <c r="MED435" s="1441"/>
      <c r="MEE435" s="1441"/>
      <c r="MEF435" s="1441"/>
      <c r="MEG435" s="1441"/>
      <c r="MEH435" s="1441"/>
      <c r="MEI435" s="1441"/>
      <c r="MEJ435" s="1441"/>
      <c r="MEK435" s="1441"/>
      <c r="MEL435" s="1441"/>
      <c r="MEM435" s="1441"/>
      <c r="MEN435" s="1441"/>
      <c r="MEO435" s="1441"/>
      <c r="MEP435" s="1441"/>
      <c r="MEQ435" s="1441"/>
      <c r="MER435" s="1441"/>
      <c r="MES435" s="1441"/>
      <c r="MET435" s="1441"/>
      <c r="MEU435" s="1441"/>
      <c r="MEV435" s="1441"/>
      <c r="MEW435" s="1441"/>
      <c r="MEX435" s="1441"/>
      <c r="MEY435" s="1441"/>
      <c r="MEZ435" s="1441"/>
      <c r="MFA435" s="1441"/>
      <c r="MFB435" s="1441"/>
      <c r="MFC435" s="1441"/>
      <c r="MFD435" s="1441"/>
      <c r="MFE435" s="1441"/>
      <c r="MFF435" s="1441"/>
      <c r="MFG435" s="1441"/>
      <c r="MFH435" s="1441"/>
      <c r="MFI435" s="1441"/>
      <c r="MFJ435" s="1441"/>
      <c r="MFK435" s="1441"/>
      <c r="MFL435" s="1441"/>
      <c r="MFM435" s="1441"/>
      <c r="MFN435" s="1441"/>
      <c r="MFO435" s="1441"/>
      <c r="MFP435" s="1441"/>
      <c r="MFQ435" s="1441"/>
      <c r="MFR435" s="1441"/>
      <c r="MFS435" s="1441"/>
      <c r="MFT435" s="1441"/>
      <c r="MFU435" s="1441"/>
      <c r="MFV435" s="1441"/>
      <c r="MFW435" s="1441"/>
      <c r="MFX435" s="1441"/>
      <c r="MFY435" s="1441"/>
      <c r="MFZ435" s="1441"/>
      <c r="MGA435" s="1441"/>
      <c r="MGB435" s="1441"/>
      <c r="MGC435" s="1441"/>
      <c r="MGD435" s="1441"/>
      <c r="MGE435" s="1441"/>
      <c r="MGF435" s="1441"/>
      <c r="MGG435" s="1441"/>
      <c r="MGH435" s="1441"/>
      <c r="MGI435" s="1441"/>
      <c r="MGJ435" s="1441"/>
      <c r="MGK435" s="1441"/>
      <c r="MGL435" s="1441"/>
      <c r="MGM435" s="1441"/>
      <c r="MGN435" s="1441"/>
      <c r="MGO435" s="1441"/>
      <c r="MGP435" s="1441"/>
      <c r="MGQ435" s="1441"/>
      <c r="MGR435" s="1441"/>
      <c r="MGS435" s="1441"/>
      <c r="MGT435" s="1441"/>
      <c r="MGU435" s="1441"/>
      <c r="MGV435" s="1441"/>
      <c r="MGW435" s="1441"/>
      <c r="MGX435" s="1441"/>
      <c r="MGY435" s="1441"/>
      <c r="MGZ435" s="1441"/>
      <c r="MHA435" s="1441"/>
      <c r="MHB435" s="1441"/>
      <c r="MHC435" s="1441"/>
      <c r="MHD435" s="1441"/>
      <c r="MHE435" s="1441"/>
      <c r="MHF435" s="1441"/>
      <c r="MHG435" s="1441"/>
      <c r="MHH435" s="1441"/>
      <c r="MHI435" s="1441"/>
      <c r="MHJ435" s="1441"/>
      <c r="MHK435" s="1441"/>
      <c r="MHL435" s="1441"/>
      <c r="MHM435" s="1441"/>
      <c r="MHN435" s="1441"/>
      <c r="MHO435" s="1441"/>
      <c r="MHP435" s="1441"/>
      <c r="MHQ435" s="1441"/>
      <c r="MHR435" s="1441"/>
      <c r="MHS435" s="1441"/>
      <c r="MHT435" s="1441"/>
      <c r="MHU435" s="1441"/>
      <c r="MHV435" s="1441"/>
      <c r="MHW435" s="1441"/>
      <c r="MHX435" s="1441"/>
      <c r="MHY435" s="1441"/>
      <c r="MHZ435" s="1441"/>
      <c r="MIA435" s="1441"/>
      <c r="MIB435" s="1441"/>
      <c r="MIC435" s="1441"/>
      <c r="MID435" s="1441"/>
      <c r="MIE435" s="1441"/>
      <c r="MIF435" s="1441"/>
      <c r="MIG435" s="1441"/>
      <c r="MIH435" s="1441"/>
      <c r="MII435" s="1441"/>
      <c r="MIJ435" s="1441"/>
      <c r="MIK435" s="1441"/>
      <c r="MIL435" s="1441"/>
      <c r="MIM435" s="1441"/>
      <c r="MIN435" s="1441"/>
      <c r="MIO435" s="1441"/>
      <c r="MIP435" s="1441"/>
      <c r="MIQ435" s="1441"/>
      <c r="MIR435" s="1441"/>
      <c r="MIS435" s="1441"/>
      <c r="MIT435" s="1441"/>
      <c r="MIU435" s="1441"/>
      <c r="MIV435" s="1441"/>
      <c r="MIW435" s="1441"/>
      <c r="MIX435" s="1441"/>
      <c r="MIY435" s="1441"/>
      <c r="MIZ435" s="1441"/>
      <c r="MJA435" s="1441"/>
      <c r="MJB435" s="1441"/>
      <c r="MJC435" s="1441"/>
      <c r="MJD435" s="1441"/>
      <c r="MJE435" s="1441"/>
      <c r="MJF435" s="1441"/>
      <c r="MJG435" s="1441"/>
      <c r="MJH435" s="1441"/>
      <c r="MJI435" s="1441"/>
      <c r="MJJ435" s="1441"/>
      <c r="MJK435" s="1441"/>
      <c r="MJL435" s="1441"/>
      <c r="MJM435" s="1441"/>
      <c r="MJN435" s="1441"/>
      <c r="MJO435" s="1441"/>
      <c r="MJP435" s="1441"/>
      <c r="MJQ435" s="1441"/>
      <c r="MJR435" s="1441"/>
      <c r="MJS435" s="1441"/>
      <c r="MJT435" s="1441"/>
      <c r="MJU435" s="1441"/>
      <c r="MJV435" s="1441"/>
      <c r="MJW435" s="1441"/>
      <c r="MJX435" s="1441"/>
      <c r="MJY435" s="1441"/>
      <c r="MJZ435" s="1441"/>
      <c r="MKA435" s="1441"/>
      <c r="MKB435" s="1441"/>
      <c r="MKC435" s="1441"/>
      <c r="MKD435" s="1441"/>
      <c r="MKE435" s="1441"/>
      <c r="MKF435" s="1441"/>
      <c r="MKG435" s="1441"/>
      <c r="MKH435" s="1441"/>
      <c r="MKI435" s="1441"/>
      <c r="MKJ435" s="1441"/>
      <c r="MKK435" s="1441"/>
      <c r="MKL435" s="1441"/>
      <c r="MKM435" s="1441"/>
      <c r="MKN435" s="1441"/>
      <c r="MKO435" s="1441"/>
      <c r="MKP435" s="1441"/>
      <c r="MKQ435" s="1441"/>
      <c r="MKR435" s="1441"/>
      <c r="MKS435" s="1441"/>
      <c r="MKT435" s="1441"/>
      <c r="MKU435" s="1441"/>
      <c r="MKV435" s="1441"/>
      <c r="MKW435" s="1441"/>
      <c r="MKX435" s="1441"/>
      <c r="MKY435" s="1441"/>
      <c r="MKZ435" s="1441"/>
      <c r="MLA435" s="1441"/>
      <c r="MLB435" s="1441"/>
      <c r="MLC435" s="1441"/>
      <c r="MLD435" s="1441"/>
      <c r="MLE435" s="1441"/>
      <c r="MLF435" s="1441"/>
      <c r="MLG435" s="1441"/>
      <c r="MLH435" s="1441"/>
      <c r="MLI435" s="1441"/>
      <c r="MLJ435" s="1441"/>
      <c r="MLK435" s="1441"/>
      <c r="MLL435" s="1441"/>
      <c r="MLM435" s="1441"/>
      <c r="MLN435" s="1441"/>
      <c r="MLO435" s="1441"/>
      <c r="MLP435" s="1441"/>
      <c r="MLQ435" s="1441"/>
      <c r="MLR435" s="1441"/>
      <c r="MLS435" s="1441"/>
      <c r="MLT435" s="1441"/>
      <c r="MLU435" s="1441"/>
      <c r="MLV435" s="1441"/>
      <c r="MLW435" s="1441"/>
      <c r="MLX435" s="1441"/>
      <c r="MLY435" s="1441"/>
      <c r="MLZ435" s="1441"/>
      <c r="MMA435" s="1441"/>
      <c r="MMB435" s="1441"/>
      <c r="MMC435" s="1441"/>
      <c r="MMD435" s="1441"/>
      <c r="MME435" s="1441"/>
      <c r="MMF435" s="1441"/>
      <c r="MMG435" s="1441"/>
      <c r="MMH435" s="1441"/>
      <c r="MMI435" s="1441"/>
      <c r="MMJ435" s="1441"/>
      <c r="MMK435" s="1441"/>
      <c r="MML435" s="1441"/>
      <c r="MMM435" s="1441"/>
      <c r="MMN435" s="1441"/>
      <c r="MMO435" s="1441"/>
      <c r="MMP435" s="1441"/>
      <c r="MMQ435" s="1441"/>
      <c r="MMR435" s="1441"/>
      <c r="MMS435" s="1441"/>
      <c r="MMT435" s="1441"/>
      <c r="MMU435" s="1441"/>
      <c r="MMV435" s="1441"/>
      <c r="MMW435" s="1441"/>
      <c r="MMX435" s="1441"/>
      <c r="MMY435" s="1441"/>
      <c r="MMZ435" s="1441"/>
      <c r="MNA435" s="1441"/>
      <c r="MNB435" s="1441"/>
      <c r="MNC435" s="1441"/>
      <c r="MND435" s="1441"/>
      <c r="MNE435" s="1441"/>
      <c r="MNF435" s="1441"/>
      <c r="MNG435" s="1441"/>
      <c r="MNH435" s="1441"/>
      <c r="MNI435" s="1441"/>
      <c r="MNJ435" s="1441"/>
      <c r="MNK435" s="1441"/>
      <c r="MNL435" s="1441"/>
      <c r="MNM435" s="1441"/>
      <c r="MNN435" s="1441"/>
      <c r="MNO435" s="1441"/>
      <c r="MNP435" s="1441"/>
      <c r="MNQ435" s="1441"/>
      <c r="MNR435" s="1441"/>
      <c r="MNS435" s="1441"/>
      <c r="MNT435" s="1441"/>
      <c r="MNU435" s="1441"/>
      <c r="MNV435" s="1441"/>
      <c r="MNW435" s="1441"/>
      <c r="MNX435" s="1441"/>
      <c r="MNY435" s="1441"/>
      <c r="MNZ435" s="1441"/>
      <c r="MOA435" s="1441"/>
      <c r="MOB435" s="1441"/>
      <c r="MOC435" s="1441"/>
      <c r="MOD435" s="1441"/>
      <c r="MOE435" s="1441"/>
      <c r="MOF435" s="1441"/>
      <c r="MOG435" s="1441"/>
      <c r="MOH435" s="1441"/>
      <c r="MOI435" s="1441"/>
      <c r="MOJ435" s="1441"/>
      <c r="MOK435" s="1441"/>
      <c r="MOL435" s="1441"/>
      <c r="MOM435" s="1441"/>
      <c r="MON435" s="1441"/>
      <c r="MOO435" s="1441"/>
      <c r="MOP435" s="1441"/>
      <c r="MOQ435" s="1441"/>
      <c r="MOR435" s="1441"/>
      <c r="MOS435" s="1441"/>
      <c r="MOT435" s="1441"/>
      <c r="MOU435" s="1441"/>
      <c r="MOV435" s="1441"/>
      <c r="MOW435" s="1441"/>
      <c r="MOX435" s="1441"/>
      <c r="MOY435" s="1441"/>
      <c r="MOZ435" s="1441"/>
      <c r="MPA435" s="1441"/>
      <c r="MPB435" s="1441"/>
      <c r="MPC435" s="1441"/>
      <c r="MPD435" s="1441"/>
      <c r="MPE435" s="1441"/>
      <c r="MPF435" s="1441"/>
      <c r="MPG435" s="1441"/>
      <c r="MPH435" s="1441"/>
      <c r="MPI435" s="1441"/>
      <c r="MPJ435" s="1441"/>
      <c r="MPK435" s="1441"/>
      <c r="MPL435" s="1441"/>
      <c r="MPM435" s="1441"/>
      <c r="MPN435" s="1441"/>
      <c r="MPO435" s="1441"/>
      <c r="MPP435" s="1441"/>
      <c r="MPQ435" s="1441"/>
      <c r="MPR435" s="1441"/>
      <c r="MPS435" s="1441"/>
      <c r="MPT435" s="1441"/>
      <c r="MPU435" s="1441"/>
      <c r="MPV435" s="1441"/>
      <c r="MPW435" s="1441"/>
      <c r="MPX435" s="1441"/>
      <c r="MPY435" s="1441"/>
      <c r="MPZ435" s="1441"/>
      <c r="MQA435" s="1441"/>
      <c r="MQB435" s="1441"/>
      <c r="MQC435" s="1441"/>
      <c r="MQD435" s="1441"/>
      <c r="MQE435" s="1441"/>
      <c r="MQF435" s="1441"/>
      <c r="MQG435" s="1441"/>
      <c r="MQH435" s="1441"/>
      <c r="MQI435" s="1441"/>
      <c r="MQJ435" s="1441"/>
      <c r="MQK435" s="1441"/>
      <c r="MQL435" s="1441"/>
      <c r="MQM435" s="1441"/>
      <c r="MQN435" s="1441"/>
      <c r="MQO435" s="1441"/>
      <c r="MQP435" s="1441"/>
      <c r="MQQ435" s="1441"/>
      <c r="MQR435" s="1441"/>
      <c r="MQS435" s="1441"/>
      <c r="MQT435" s="1441"/>
      <c r="MQU435" s="1441"/>
      <c r="MQV435" s="1441"/>
      <c r="MQW435" s="1441"/>
      <c r="MQX435" s="1441"/>
      <c r="MQY435" s="1441"/>
      <c r="MQZ435" s="1441"/>
      <c r="MRA435" s="1441"/>
      <c r="MRB435" s="1441"/>
      <c r="MRC435" s="1441"/>
      <c r="MRD435" s="1441"/>
      <c r="MRE435" s="1441"/>
      <c r="MRF435" s="1441"/>
      <c r="MRG435" s="1441"/>
      <c r="MRH435" s="1441"/>
      <c r="MRI435" s="1441"/>
      <c r="MRJ435" s="1441"/>
      <c r="MRK435" s="1441"/>
      <c r="MRL435" s="1441"/>
      <c r="MRM435" s="1441"/>
      <c r="MRN435" s="1441"/>
      <c r="MRO435" s="1441"/>
      <c r="MRP435" s="1441"/>
      <c r="MRQ435" s="1441"/>
      <c r="MRR435" s="1441"/>
      <c r="MRS435" s="1441"/>
      <c r="MRT435" s="1441"/>
      <c r="MRU435" s="1441"/>
      <c r="MRV435" s="1441"/>
      <c r="MRW435" s="1441"/>
      <c r="MRX435" s="1441"/>
      <c r="MRY435" s="1441"/>
      <c r="MRZ435" s="1441"/>
      <c r="MSA435" s="1441"/>
      <c r="MSB435" s="1441"/>
      <c r="MSC435" s="1441"/>
      <c r="MSD435" s="1441"/>
      <c r="MSE435" s="1441"/>
      <c r="MSF435" s="1441"/>
      <c r="MSG435" s="1441"/>
      <c r="MSH435" s="1441"/>
      <c r="MSI435" s="1441"/>
      <c r="MSJ435" s="1441"/>
      <c r="MSK435" s="1441"/>
      <c r="MSL435" s="1441"/>
      <c r="MSM435" s="1441"/>
      <c r="MSN435" s="1441"/>
      <c r="MSO435" s="1441"/>
      <c r="MSP435" s="1441"/>
      <c r="MSQ435" s="1441"/>
      <c r="MSR435" s="1441"/>
      <c r="MSS435" s="1441"/>
      <c r="MST435" s="1441"/>
      <c r="MSU435" s="1441"/>
      <c r="MSV435" s="1441"/>
      <c r="MSW435" s="1441"/>
      <c r="MSX435" s="1441"/>
      <c r="MSY435" s="1441"/>
      <c r="MSZ435" s="1441"/>
      <c r="MTA435" s="1441"/>
      <c r="MTB435" s="1441"/>
      <c r="MTC435" s="1441"/>
      <c r="MTD435" s="1441"/>
      <c r="MTE435" s="1441"/>
      <c r="MTF435" s="1441"/>
      <c r="MTG435" s="1441"/>
      <c r="MTH435" s="1441"/>
      <c r="MTI435" s="1441"/>
      <c r="MTJ435" s="1441"/>
      <c r="MTK435" s="1441"/>
      <c r="MTL435" s="1441"/>
      <c r="MTM435" s="1441"/>
      <c r="MTN435" s="1441"/>
      <c r="MTO435" s="1441"/>
      <c r="MTP435" s="1441"/>
      <c r="MTQ435" s="1441"/>
      <c r="MTR435" s="1441"/>
      <c r="MTS435" s="1441"/>
      <c r="MTT435" s="1441"/>
      <c r="MTU435" s="1441"/>
      <c r="MTV435" s="1441"/>
      <c r="MTW435" s="1441"/>
      <c r="MTX435" s="1441"/>
      <c r="MTY435" s="1441"/>
      <c r="MTZ435" s="1441"/>
      <c r="MUA435" s="1441"/>
      <c r="MUB435" s="1441"/>
      <c r="MUC435" s="1441"/>
      <c r="MUD435" s="1441"/>
      <c r="MUE435" s="1441"/>
      <c r="MUF435" s="1441"/>
      <c r="MUG435" s="1441"/>
      <c r="MUH435" s="1441"/>
      <c r="MUI435" s="1441"/>
      <c r="MUJ435" s="1441"/>
      <c r="MUK435" s="1441"/>
      <c r="MUL435" s="1441"/>
      <c r="MUM435" s="1441"/>
      <c r="MUN435" s="1441"/>
      <c r="MUO435" s="1441"/>
      <c r="MUP435" s="1441"/>
      <c r="MUQ435" s="1441"/>
      <c r="MUR435" s="1441"/>
      <c r="MUS435" s="1441"/>
      <c r="MUT435" s="1441"/>
      <c r="MUU435" s="1441"/>
      <c r="MUV435" s="1441"/>
      <c r="MUW435" s="1441"/>
      <c r="MUX435" s="1441"/>
      <c r="MUY435" s="1441"/>
      <c r="MUZ435" s="1441"/>
      <c r="MVA435" s="1441"/>
      <c r="MVB435" s="1441"/>
      <c r="MVC435" s="1441"/>
      <c r="MVD435" s="1441"/>
      <c r="MVE435" s="1441"/>
      <c r="MVF435" s="1441"/>
      <c r="MVG435" s="1441"/>
      <c r="MVH435" s="1441"/>
      <c r="MVI435" s="1441"/>
      <c r="MVJ435" s="1441"/>
      <c r="MVK435" s="1441"/>
      <c r="MVL435" s="1441"/>
      <c r="MVM435" s="1441"/>
      <c r="MVN435" s="1441"/>
      <c r="MVO435" s="1441"/>
      <c r="MVP435" s="1441"/>
      <c r="MVQ435" s="1441"/>
      <c r="MVR435" s="1441"/>
      <c r="MVS435" s="1441"/>
      <c r="MVT435" s="1441"/>
      <c r="MVU435" s="1441"/>
      <c r="MVV435" s="1441"/>
      <c r="MVW435" s="1441"/>
      <c r="MVX435" s="1441"/>
      <c r="MVY435" s="1441"/>
      <c r="MVZ435" s="1441"/>
      <c r="MWA435" s="1441"/>
      <c r="MWB435" s="1441"/>
      <c r="MWC435" s="1441"/>
      <c r="MWD435" s="1441"/>
      <c r="MWE435" s="1441"/>
      <c r="MWF435" s="1441"/>
      <c r="MWG435" s="1441"/>
      <c r="MWH435" s="1441"/>
      <c r="MWI435" s="1441"/>
      <c r="MWJ435" s="1441"/>
      <c r="MWK435" s="1441"/>
      <c r="MWL435" s="1441"/>
      <c r="MWM435" s="1441"/>
      <c r="MWN435" s="1441"/>
      <c r="MWO435" s="1441"/>
      <c r="MWP435" s="1441"/>
      <c r="MWQ435" s="1441"/>
      <c r="MWR435" s="1441"/>
      <c r="MWS435" s="1441"/>
      <c r="MWT435" s="1441"/>
      <c r="MWU435" s="1441"/>
      <c r="MWV435" s="1441"/>
      <c r="MWW435" s="1441"/>
      <c r="MWX435" s="1441"/>
      <c r="MWY435" s="1441"/>
      <c r="MWZ435" s="1441"/>
      <c r="MXA435" s="1441"/>
      <c r="MXB435" s="1441"/>
      <c r="MXC435" s="1441"/>
      <c r="MXD435" s="1441"/>
      <c r="MXE435" s="1441"/>
      <c r="MXF435" s="1441"/>
      <c r="MXG435" s="1441"/>
      <c r="MXH435" s="1441"/>
      <c r="MXI435" s="1441"/>
      <c r="MXJ435" s="1441"/>
      <c r="MXK435" s="1441"/>
      <c r="MXL435" s="1441"/>
      <c r="MXM435" s="1441"/>
      <c r="MXN435" s="1441"/>
      <c r="MXO435" s="1441"/>
      <c r="MXP435" s="1441"/>
      <c r="MXQ435" s="1441"/>
      <c r="MXR435" s="1441"/>
      <c r="MXS435" s="1441"/>
      <c r="MXT435" s="1441"/>
      <c r="MXU435" s="1441"/>
      <c r="MXV435" s="1441"/>
      <c r="MXW435" s="1441"/>
      <c r="MXX435" s="1441"/>
      <c r="MXY435" s="1441"/>
      <c r="MXZ435" s="1441"/>
      <c r="MYA435" s="1441"/>
      <c r="MYB435" s="1441"/>
      <c r="MYC435" s="1441"/>
      <c r="MYD435" s="1441"/>
      <c r="MYE435" s="1441"/>
      <c r="MYF435" s="1441"/>
      <c r="MYG435" s="1441"/>
      <c r="MYH435" s="1441"/>
      <c r="MYI435" s="1441"/>
      <c r="MYJ435" s="1441"/>
      <c r="MYK435" s="1441"/>
      <c r="MYL435" s="1441"/>
      <c r="MYM435" s="1441"/>
      <c r="MYN435" s="1441"/>
      <c r="MYO435" s="1441"/>
      <c r="MYP435" s="1441"/>
      <c r="MYQ435" s="1441"/>
      <c r="MYR435" s="1441"/>
      <c r="MYS435" s="1441"/>
      <c r="MYT435" s="1441"/>
      <c r="MYU435" s="1441"/>
      <c r="MYV435" s="1441"/>
      <c r="MYW435" s="1441"/>
      <c r="MYX435" s="1441"/>
      <c r="MYY435" s="1441"/>
      <c r="MYZ435" s="1441"/>
      <c r="MZA435" s="1441"/>
      <c r="MZB435" s="1441"/>
      <c r="MZC435" s="1441"/>
      <c r="MZD435" s="1441"/>
      <c r="MZE435" s="1441"/>
      <c r="MZF435" s="1441"/>
      <c r="MZG435" s="1441"/>
      <c r="MZH435" s="1441"/>
      <c r="MZI435" s="1441"/>
      <c r="MZJ435" s="1441"/>
      <c r="MZK435" s="1441"/>
      <c r="MZL435" s="1441"/>
      <c r="MZM435" s="1441"/>
      <c r="MZN435" s="1441"/>
      <c r="MZO435" s="1441"/>
      <c r="MZP435" s="1441"/>
      <c r="MZQ435" s="1441"/>
      <c r="MZR435" s="1441"/>
      <c r="MZS435" s="1441"/>
      <c r="MZT435" s="1441"/>
      <c r="MZU435" s="1441"/>
      <c r="MZV435" s="1441"/>
      <c r="MZW435" s="1441"/>
      <c r="MZX435" s="1441"/>
      <c r="MZY435" s="1441"/>
      <c r="MZZ435" s="1441"/>
      <c r="NAA435" s="1441"/>
      <c r="NAB435" s="1441"/>
      <c r="NAC435" s="1441"/>
      <c r="NAD435" s="1441"/>
      <c r="NAE435" s="1441"/>
      <c r="NAF435" s="1441"/>
      <c r="NAG435" s="1441"/>
      <c r="NAH435" s="1441"/>
      <c r="NAI435" s="1441"/>
      <c r="NAJ435" s="1441"/>
      <c r="NAK435" s="1441"/>
      <c r="NAL435" s="1441"/>
      <c r="NAM435" s="1441"/>
      <c r="NAN435" s="1441"/>
      <c r="NAO435" s="1441"/>
      <c r="NAP435" s="1441"/>
      <c r="NAQ435" s="1441"/>
      <c r="NAR435" s="1441"/>
      <c r="NAS435" s="1441"/>
      <c r="NAT435" s="1441"/>
      <c r="NAU435" s="1441"/>
      <c r="NAV435" s="1441"/>
      <c r="NAW435" s="1441"/>
      <c r="NAX435" s="1441"/>
      <c r="NAY435" s="1441"/>
      <c r="NAZ435" s="1441"/>
      <c r="NBA435" s="1441"/>
      <c r="NBB435" s="1441"/>
      <c r="NBC435" s="1441"/>
      <c r="NBD435" s="1441"/>
      <c r="NBE435" s="1441"/>
      <c r="NBF435" s="1441"/>
      <c r="NBG435" s="1441"/>
      <c r="NBH435" s="1441"/>
      <c r="NBI435" s="1441"/>
      <c r="NBJ435" s="1441"/>
      <c r="NBK435" s="1441"/>
      <c r="NBL435" s="1441"/>
      <c r="NBM435" s="1441"/>
      <c r="NBN435" s="1441"/>
      <c r="NBO435" s="1441"/>
      <c r="NBP435" s="1441"/>
      <c r="NBQ435" s="1441"/>
      <c r="NBR435" s="1441"/>
      <c r="NBS435" s="1441"/>
      <c r="NBT435" s="1441"/>
      <c r="NBU435" s="1441"/>
      <c r="NBV435" s="1441"/>
      <c r="NBW435" s="1441"/>
      <c r="NBX435" s="1441"/>
      <c r="NBY435" s="1441"/>
      <c r="NBZ435" s="1441"/>
      <c r="NCA435" s="1441"/>
      <c r="NCB435" s="1441"/>
      <c r="NCC435" s="1441"/>
      <c r="NCD435" s="1441"/>
      <c r="NCE435" s="1441"/>
      <c r="NCF435" s="1441"/>
      <c r="NCG435" s="1441"/>
      <c r="NCH435" s="1441"/>
      <c r="NCI435" s="1441"/>
      <c r="NCJ435" s="1441"/>
      <c r="NCK435" s="1441"/>
      <c r="NCL435" s="1441"/>
      <c r="NCM435" s="1441"/>
      <c r="NCN435" s="1441"/>
      <c r="NCO435" s="1441"/>
      <c r="NCP435" s="1441"/>
      <c r="NCQ435" s="1441"/>
      <c r="NCR435" s="1441"/>
      <c r="NCS435" s="1441"/>
      <c r="NCT435" s="1441"/>
      <c r="NCU435" s="1441"/>
      <c r="NCV435" s="1441"/>
      <c r="NCW435" s="1441"/>
      <c r="NCX435" s="1441"/>
      <c r="NCY435" s="1441"/>
      <c r="NCZ435" s="1441"/>
      <c r="NDA435" s="1441"/>
      <c r="NDB435" s="1441"/>
      <c r="NDC435" s="1441"/>
      <c r="NDD435" s="1441"/>
      <c r="NDE435" s="1441"/>
      <c r="NDF435" s="1441"/>
      <c r="NDG435" s="1441"/>
      <c r="NDH435" s="1441"/>
      <c r="NDI435" s="1441"/>
      <c r="NDJ435" s="1441"/>
      <c r="NDK435" s="1441"/>
      <c r="NDL435" s="1441"/>
      <c r="NDM435" s="1441"/>
      <c r="NDN435" s="1441"/>
      <c r="NDO435" s="1441"/>
      <c r="NDP435" s="1441"/>
      <c r="NDQ435" s="1441"/>
      <c r="NDR435" s="1441"/>
      <c r="NDS435" s="1441"/>
      <c r="NDT435" s="1441"/>
      <c r="NDU435" s="1441"/>
      <c r="NDV435" s="1441"/>
      <c r="NDW435" s="1441"/>
      <c r="NDX435" s="1441"/>
      <c r="NDY435" s="1441"/>
      <c r="NDZ435" s="1441"/>
      <c r="NEA435" s="1441"/>
      <c r="NEB435" s="1441"/>
      <c r="NEC435" s="1441"/>
      <c r="NED435" s="1441"/>
      <c r="NEE435" s="1441"/>
      <c r="NEF435" s="1441"/>
      <c r="NEG435" s="1441"/>
      <c r="NEH435" s="1441"/>
      <c r="NEI435" s="1441"/>
      <c r="NEJ435" s="1441"/>
      <c r="NEK435" s="1441"/>
      <c r="NEL435" s="1441"/>
      <c r="NEM435" s="1441"/>
      <c r="NEN435" s="1441"/>
      <c r="NEO435" s="1441"/>
      <c r="NEP435" s="1441"/>
      <c r="NEQ435" s="1441"/>
      <c r="NER435" s="1441"/>
      <c r="NES435" s="1441"/>
      <c r="NET435" s="1441"/>
      <c r="NEU435" s="1441"/>
      <c r="NEV435" s="1441"/>
      <c r="NEW435" s="1441"/>
      <c r="NEX435" s="1441"/>
      <c r="NEY435" s="1441"/>
      <c r="NEZ435" s="1441"/>
      <c r="NFA435" s="1441"/>
      <c r="NFB435" s="1441"/>
      <c r="NFC435" s="1441"/>
      <c r="NFD435" s="1441"/>
      <c r="NFE435" s="1441"/>
      <c r="NFF435" s="1441"/>
      <c r="NFG435" s="1441"/>
      <c r="NFH435" s="1441"/>
      <c r="NFI435" s="1441"/>
      <c r="NFJ435" s="1441"/>
      <c r="NFK435" s="1441"/>
      <c r="NFL435" s="1441"/>
      <c r="NFM435" s="1441"/>
      <c r="NFN435" s="1441"/>
      <c r="NFO435" s="1441"/>
      <c r="NFP435" s="1441"/>
      <c r="NFQ435" s="1441"/>
      <c r="NFR435" s="1441"/>
      <c r="NFS435" s="1441"/>
      <c r="NFT435" s="1441"/>
      <c r="NFU435" s="1441"/>
      <c r="NFV435" s="1441"/>
      <c r="NFW435" s="1441"/>
      <c r="NFX435" s="1441"/>
      <c r="NFY435" s="1441"/>
      <c r="NFZ435" s="1441"/>
      <c r="NGA435" s="1441"/>
      <c r="NGB435" s="1441"/>
      <c r="NGC435" s="1441"/>
      <c r="NGD435" s="1441"/>
      <c r="NGE435" s="1441"/>
      <c r="NGF435" s="1441"/>
      <c r="NGG435" s="1441"/>
      <c r="NGH435" s="1441"/>
      <c r="NGI435" s="1441"/>
      <c r="NGJ435" s="1441"/>
      <c r="NGK435" s="1441"/>
      <c r="NGL435" s="1441"/>
      <c r="NGM435" s="1441"/>
      <c r="NGN435" s="1441"/>
      <c r="NGO435" s="1441"/>
      <c r="NGP435" s="1441"/>
      <c r="NGQ435" s="1441"/>
      <c r="NGR435" s="1441"/>
      <c r="NGS435" s="1441"/>
      <c r="NGT435" s="1441"/>
      <c r="NGU435" s="1441"/>
      <c r="NGV435" s="1441"/>
      <c r="NGW435" s="1441"/>
      <c r="NGX435" s="1441"/>
      <c r="NGY435" s="1441"/>
      <c r="NGZ435" s="1441"/>
      <c r="NHA435" s="1441"/>
      <c r="NHB435" s="1441"/>
      <c r="NHC435" s="1441"/>
      <c r="NHD435" s="1441"/>
      <c r="NHE435" s="1441"/>
      <c r="NHF435" s="1441"/>
      <c r="NHG435" s="1441"/>
      <c r="NHH435" s="1441"/>
      <c r="NHI435" s="1441"/>
      <c r="NHJ435" s="1441"/>
      <c r="NHK435" s="1441"/>
      <c r="NHL435" s="1441"/>
      <c r="NHM435" s="1441"/>
      <c r="NHN435" s="1441"/>
      <c r="NHO435" s="1441"/>
      <c r="NHP435" s="1441"/>
      <c r="NHQ435" s="1441"/>
      <c r="NHR435" s="1441"/>
      <c r="NHS435" s="1441"/>
      <c r="NHT435" s="1441"/>
      <c r="NHU435" s="1441"/>
      <c r="NHV435" s="1441"/>
      <c r="NHW435" s="1441"/>
      <c r="NHX435" s="1441"/>
      <c r="NHY435" s="1441"/>
      <c r="NHZ435" s="1441"/>
      <c r="NIA435" s="1441"/>
      <c r="NIB435" s="1441"/>
      <c r="NIC435" s="1441"/>
      <c r="NID435" s="1441"/>
      <c r="NIE435" s="1441"/>
      <c r="NIF435" s="1441"/>
      <c r="NIG435" s="1441"/>
      <c r="NIH435" s="1441"/>
      <c r="NII435" s="1441"/>
      <c r="NIJ435" s="1441"/>
      <c r="NIK435" s="1441"/>
      <c r="NIL435" s="1441"/>
      <c r="NIM435" s="1441"/>
      <c r="NIN435" s="1441"/>
      <c r="NIO435" s="1441"/>
      <c r="NIP435" s="1441"/>
      <c r="NIQ435" s="1441"/>
      <c r="NIR435" s="1441"/>
      <c r="NIS435" s="1441"/>
      <c r="NIT435" s="1441"/>
      <c r="NIU435" s="1441"/>
      <c r="NIV435" s="1441"/>
      <c r="NIW435" s="1441"/>
      <c r="NIX435" s="1441"/>
      <c r="NIY435" s="1441"/>
      <c r="NIZ435" s="1441"/>
      <c r="NJA435" s="1441"/>
      <c r="NJB435" s="1441"/>
      <c r="NJC435" s="1441"/>
      <c r="NJD435" s="1441"/>
      <c r="NJE435" s="1441"/>
      <c r="NJF435" s="1441"/>
      <c r="NJG435" s="1441"/>
      <c r="NJH435" s="1441"/>
      <c r="NJI435" s="1441"/>
      <c r="NJJ435" s="1441"/>
      <c r="NJK435" s="1441"/>
      <c r="NJL435" s="1441"/>
      <c r="NJM435" s="1441"/>
      <c r="NJN435" s="1441"/>
      <c r="NJO435" s="1441"/>
      <c r="NJP435" s="1441"/>
      <c r="NJQ435" s="1441"/>
      <c r="NJR435" s="1441"/>
      <c r="NJS435" s="1441"/>
      <c r="NJT435" s="1441"/>
      <c r="NJU435" s="1441"/>
      <c r="NJV435" s="1441"/>
      <c r="NJW435" s="1441"/>
      <c r="NJX435" s="1441"/>
      <c r="NJY435" s="1441"/>
      <c r="NJZ435" s="1441"/>
      <c r="NKA435" s="1441"/>
      <c r="NKB435" s="1441"/>
      <c r="NKC435" s="1441"/>
      <c r="NKD435" s="1441"/>
      <c r="NKE435" s="1441"/>
      <c r="NKF435" s="1441"/>
      <c r="NKG435" s="1441"/>
      <c r="NKH435" s="1441"/>
      <c r="NKI435" s="1441"/>
      <c r="NKJ435" s="1441"/>
      <c r="NKK435" s="1441"/>
      <c r="NKL435" s="1441"/>
      <c r="NKM435" s="1441"/>
      <c r="NKN435" s="1441"/>
      <c r="NKO435" s="1441"/>
      <c r="NKP435" s="1441"/>
      <c r="NKQ435" s="1441"/>
      <c r="NKR435" s="1441"/>
      <c r="NKS435" s="1441"/>
      <c r="NKT435" s="1441"/>
      <c r="NKU435" s="1441"/>
      <c r="NKV435" s="1441"/>
      <c r="NKW435" s="1441"/>
      <c r="NKX435" s="1441"/>
      <c r="NKY435" s="1441"/>
      <c r="NKZ435" s="1441"/>
      <c r="NLA435" s="1441"/>
      <c r="NLB435" s="1441"/>
      <c r="NLC435" s="1441"/>
      <c r="NLD435" s="1441"/>
      <c r="NLE435" s="1441"/>
      <c r="NLF435" s="1441"/>
      <c r="NLG435" s="1441"/>
      <c r="NLH435" s="1441"/>
      <c r="NLI435" s="1441"/>
      <c r="NLJ435" s="1441"/>
      <c r="NLK435" s="1441"/>
      <c r="NLL435" s="1441"/>
      <c r="NLM435" s="1441"/>
      <c r="NLN435" s="1441"/>
      <c r="NLO435" s="1441"/>
      <c r="NLP435" s="1441"/>
      <c r="NLQ435" s="1441"/>
      <c r="NLR435" s="1441"/>
      <c r="NLS435" s="1441"/>
      <c r="NLT435" s="1441"/>
      <c r="NLU435" s="1441"/>
      <c r="NLV435" s="1441"/>
      <c r="NLW435" s="1441"/>
      <c r="NLX435" s="1441"/>
      <c r="NLY435" s="1441"/>
      <c r="NLZ435" s="1441"/>
      <c r="NMA435" s="1441"/>
      <c r="NMB435" s="1441"/>
      <c r="NMC435" s="1441"/>
      <c r="NMD435" s="1441"/>
      <c r="NME435" s="1441"/>
      <c r="NMF435" s="1441"/>
      <c r="NMG435" s="1441"/>
      <c r="NMH435" s="1441"/>
      <c r="NMI435" s="1441"/>
      <c r="NMJ435" s="1441"/>
      <c r="NMK435" s="1441"/>
      <c r="NML435" s="1441"/>
      <c r="NMM435" s="1441"/>
      <c r="NMN435" s="1441"/>
      <c r="NMO435" s="1441"/>
      <c r="NMP435" s="1441"/>
      <c r="NMQ435" s="1441"/>
      <c r="NMR435" s="1441"/>
      <c r="NMS435" s="1441"/>
      <c r="NMT435" s="1441"/>
      <c r="NMU435" s="1441"/>
      <c r="NMV435" s="1441"/>
      <c r="NMW435" s="1441"/>
      <c r="NMX435" s="1441"/>
      <c r="NMY435" s="1441"/>
      <c r="NMZ435" s="1441"/>
      <c r="NNA435" s="1441"/>
      <c r="NNB435" s="1441"/>
      <c r="NNC435" s="1441"/>
      <c r="NND435" s="1441"/>
      <c r="NNE435" s="1441"/>
      <c r="NNF435" s="1441"/>
      <c r="NNG435" s="1441"/>
      <c r="NNH435" s="1441"/>
      <c r="NNI435" s="1441"/>
      <c r="NNJ435" s="1441"/>
      <c r="NNK435" s="1441"/>
      <c r="NNL435" s="1441"/>
      <c r="NNM435" s="1441"/>
      <c r="NNN435" s="1441"/>
      <c r="NNO435" s="1441"/>
      <c r="NNP435" s="1441"/>
      <c r="NNQ435" s="1441"/>
      <c r="NNR435" s="1441"/>
      <c r="NNS435" s="1441"/>
      <c r="NNT435" s="1441"/>
      <c r="NNU435" s="1441"/>
      <c r="NNV435" s="1441"/>
      <c r="NNW435" s="1441"/>
      <c r="NNX435" s="1441"/>
      <c r="NNY435" s="1441"/>
      <c r="NNZ435" s="1441"/>
      <c r="NOA435" s="1441"/>
      <c r="NOB435" s="1441"/>
      <c r="NOC435" s="1441"/>
      <c r="NOD435" s="1441"/>
      <c r="NOE435" s="1441"/>
      <c r="NOF435" s="1441"/>
      <c r="NOG435" s="1441"/>
      <c r="NOH435" s="1441"/>
      <c r="NOI435" s="1441"/>
      <c r="NOJ435" s="1441"/>
      <c r="NOK435" s="1441"/>
      <c r="NOL435" s="1441"/>
      <c r="NOM435" s="1441"/>
      <c r="NON435" s="1441"/>
      <c r="NOO435" s="1441"/>
      <c r="NOP435" s="1441"/>
      <c r="NOQ435" s="1441"/>
      <c r="NOR435" s="1441"/>
      <c r="NOS435" s="1441"/>
      <c r="NOT435" s="1441"/>
      <c r="NOU435" s="1441"/>
      <c r="NOV435" s="1441"/>
      <c r="NOW435" s="1441"/>
      <c r="NOX435" s="1441"/>
      <c r="NOY435" s="1441"/>
      <c r="NOZ435" s="1441"/>
      <c r="NPA435" s="1441"/>
      <c r="NPB435" s="1441"/>
      <c r="NPC435" s="1441"/>
      <c r="NPD435" s="1441"/>
      <c r="NPE435" s="1441"/>
      <c r="NPF435" s="1441"/>
      <c r="NPG435" s="1441"/>
      <c r="NPH435" s="1441"/>
      <c r="NPI435" s="1441"/>
      <c r="NPJ435" s="1441"/>
      <c r="NPK435" s="1441"/>
      <c r="NPL435" s="1441"/>
      <c r="NPM435" s="1441"/>
      <c r="NPN435" s="1441"/>
      <c r="NPO435" s="1441"/>
      <c r="NPP435" s="1441"/>
      <c r="NPQ435" s="1441"/>
      <c r="NPR435" s="1441"/>
      <c r="NPS435" s="1441"/>
      <c r="NPT435" s="1441"/>
      <c r="NPU435" s="1441"/>
      <c r="NPV435" s="1441"/>
      <c r="NPW435" s="1441"/>
      <c r="NPX435" s="1441"/>
      <c r="NPY435" s="1441"/>
      <c r="NPZ435" s="1441"/>
      <c r="NQA435" s="1441"/>
      <c r="NQB435" s="1441"/>
      <c r="NQC435" s="1441"/>
      <c r="NQD435" s="1441"/>
      <c r="NQE435" s="1441"/>
      <c r="NQF435" s="1441"/>
      <c r="NQG435" s="1441"/>
      <c r="NQH435" s="1441"/>
      <c r="NQI435" s="1441"/>
      <c r="NQJ435" s="1441"/>
      <c r="NQK435" s="1441"/>
      <c r="NQL435" s="1441"/>
      <c r="NQM435" s="1441"/>
      <c r="NQN435" s="1441"/>
      <c r="NQO435" s="1441"/>
      <c r="NQP435" s="1441"/>
      <c r="NQQ435" s="1441"/>
      <c r="NQR435" s="1441"/>
      <c r="NQS435" s="1441"/>
      <c r="NQT435" s="1441"/>
      <c r="NQU435" s="1441"/>
      <c r="NQV435" s="1441"/>
      <c r="NQW435" s="1441"/>
      <c r="NQX435" s="1441"/>
      <c r="NQY435" s="1441"/>
      <c r="NQZ435" s="1441"/>
      <c r="NRA435" s="1441"/>
      <c r="NRB435" s="1441"/>
      <c r="NRC435" s="1441"/>
      <c r="NRD435" s="1441"/>
      <c r="NRE435" s="1441"/>
      <c r="NRF435" s="1441"/>
      <c r="NRG435" s="1441"/>
      <c r="NRH435" s="1441"/>
      <c r="NRI435" s="1441"/>
      <c r="NRJ435" s="1441"/>
      <c r="NRK435" s="1441"/>
      <c r="NRL435" s="1441"/>
      <c r="NRM435" s="1441"/>
      <c r="NRN435" s="1441"/>
      <c r="NRO435" s="1441"/>
      <c r="NRP435" s="1441"/>
      <c r="NRQ435" s="1441"/>
      <c r="NRR435" s="1441"/>
      <c r="NRS435" s="1441"/>
      <c r="NRT435" s="1441"/>
      <c r="NRU435" s="1441"/>
      <c r="NRV435" s="1441"/>
      <c r="NRW435" s="1441"/>
      <c r="NRX435" s="1441"/>
      <c r="NRY435" s="1441"/>
      <c r="NRZ435" s="1441"/>
      <c r="NSA435" s="1441"/>
      <c r="NSB435" s="1441"/>
      <c r="NSC435" s="1441"/>
      <c r="NSD435" s="1441"/>
      <c r="NSE435" s="1441"/>
      <c r="NSF435" s="1441"/>
      <c r="NSG435" s="1441"/>
      <c r="NSH435" s="1441"/>
      <c r="NSI435" s="1441"/>
      <c r="NSJ435" s="1441"/>
      <c r="NSK435" s="1441"/>
      <c r="NSL435" s="1441"/>
      <c r="NSM435" s="1441"/>
      <c r="NSN435" s="1441"/>
      <c r="NSO435" s="1441"/>
      <c r="NSP435" s="1441"/>
      <c r="NSQ435" s="1441"/>
      <c r="NSR435" s="1441"/>
      <c r="NSS435" s="1441"/>
      <c r="NST435" s="1441"/>
      <c r="NSU435" s="1441"/>
      <c r="NSV435" s="1441"/>
      <c r="NSW435" s="1441"/>
      <c r="NSX435" s="1441"/>
      <c r="NSY435" s="1441"/>
      <c r="NSZ435" s="1441"/>
      <c r="NTA435" s="1441"/>
      <c r="NTB435" s="1441"/>
      <c r="NTC435" s="1441"/>
      <c r="NTD435" s="1441"/>
      <c r="NTE435" s="1441"/>
      <c r="NTF435" s="1441"/>
      <c r="NTG435" s="1441"/>
      <c r="NTH435" s="1441"/>
      <c r="NTI435" s="1441"/>
      <c r="NTJ435" s="1441"/>
      <c r="NTK435" s="1441"/>
      <c r="NTL435" s="1441"/>
      <c r="NTM435" s="1441"/>
      <c r="NTN435" s="1441"/>
      <c r="NTO435" s="1441"/>
      <c r="NTP435" s="1441"/>
      <c r="NTQ435" s="1441"/>
      <c r="NTR435" s="1441"/>
      <c r="NTS435" s="1441"/>
      <c r="NTT435" s="1441"/>
      <c r="NTU435" s="1441"/>
      <c r="NTV435" s="1441"/>
      <c r="NTW435" s="1441"/>
      <c r="NTX435" s="1441"/>
      <c r="NTY435" s="1441"/>
      <c r="NTZ435" s="1441"/>
      <c r="NUA435" s="1441"/>
      <c r="NUB435" s="1441"/>
      <c r="NUC435" s="1441"/>
      <c r="NUD435" s="1441"/>
      <c r="NUE435" s="1441"/>
      <c r="NUF435" s="1441"/>
      <c r="NUG435" s="1441"/>
      <c r="NUH435" s="1441"/>
      <c r="NUI435" s="1441"/>
      <c r="NUJ435" s="1441"/>
      <c r="NUK435" s="1441"/>
      <c r="NUL435" s="1441"/>
      <c r="NUM435" s="1441"/>
      <c r="NUN435" s="1441"/>
      <c r="NUO435" s="1441"/>
      <c r="NUP435" s="1441"/>
      <c r="NUQ435" s="1441"/>
      <c r="NUR435" s="1441"/>
      <c r="NUS435" s="1441"/>
      <c r="NUT435" s="1441"/>
      <c r="NUU435" s="1441"/>
      <c r="NUV435" s="1441"/>
      <c r="NUW435" s="1441"/>
      <c r="NUX435" s="1441"/>
      <c r="NUY435" s="1441"/>
      <c r="NUZ435" s="1441"/>
      <c r="NVA435" s="1441"/>
      <c r="NVB435" s="1441"/>
      <c r="NVC435" s="1441"/>
      <c r="NVD435" s="1441"/>
      <c r="NVE435" s="1441"/>
      <c r="NVF435" s="1441"/>
      <c r="NVG435" s="1441"/>
      <c r="NVH435" s="1441"/>
      <c r="NVI435" s="1441"/>
      <c r="NVJ435" s="1441"/>
      <c r="NVK435" s="1441"/>
      <c r="NVL435" s="1441"/>
      <c r="NVM435" s="1441"/>
      <c r="NVN435" s="1441"/>
      <c r="NVO435" s="1441"/>
      <c r="NVP435" s="1441"/>
      <c r="NVQ435" s="1441"/>
      <c r="NVR435" s="1441"/>
      <c r="NVS435" s="1441"/>
      <c r="NVT435" s="1441"/>
      <c r="NVU435" s="1441"/>
      <c r="NVV435" s="1441"/>
      <c r="NVW435" s="1441"/>
      <c r="NVX435" s="1441"/>
      <c r="NVY435" s="1441"/>
      <c r="NVZ435" s="1441"/>
      <c r="NWA435" s="1441"/>
      <c r="NWB435" s="1441"/>
      <c r="NWC435" s="1441"/>
      <c r="NWD435" s="1441"/>
      <c r="NWE435" s="1441"/>
      <c r="NWF435" s="1441"/>
      <c r="NWG435" s="1441"/>
      <c r="NWH435" s="1441"/>
      <c r="NWI435" s="1441"/>
      <c r="NWJ435" s="1441"/>
      <c r="NWK435" s="1441"/>
      <c r="NWL435" s="1441"/>
      <c r="NWM435" s="1441"/>
      <c r="NWN435" s="1441"/>
      <c r="NWO435" s="1441"/>
      <c r="NWP435" s="1441"/>
      <c r="NWQ435" s="1441"/>
      <c r="NWR435" s="1441"/>
      <c r="NWS435" s="1441"/>
      <c r="NWT435" s="1441"/>
      <c r="NWU435" s="1441"/>
      <c r="NWV435" s="1441"/>
      <c r="NWW435" s="1441"/>
      <c r="NWX435" s="1441"/>
      <c r="NWY435" s="1441"/>
      <c r="NWZ435" s="1441"/>
      <c r="NXA435" s="1441"/>
      <c r="NXB435" s="1441"/>
      <c r="NXC435" s="1441"/>
      <c r="NXD435" s="1441"/>
      <c r="NXE435" s="1441"/>
      <c r="NXF435" s="1441"/>
      <c r="NXG435" s="1441"/>
      <c r="NXH435" s="1441"/>
      <c r="NXI435" s="1441"/>
      <c r="NXJ435" s="1441"/>
      <c r="NXK435" s="1441"/>
      <c r="NXL435" s="1441"/>
      <c r="NXM435" s="1441"/>
      <c r="NXN435" s="1441"/>
      <c r="NXO435" s="1441"/>
      <c r="NXP435" s="1441"/>
      <c r="NXQ435" s="1441"/>
      <c r="NXR435" s="1441"/>
      <c r="NXS435" s="1441"/>
      <c r="NXT435" s="1441"/>
      <c r="NXU435" s="1441"/>
      <c r="NXV435" s="1441"/>
      <c r="NXW435" s="1441"/>
      <c r="NXX435" s="1441"/>
      <c r="NXY435" s="1441"/>
      <c r="NXZ435" s="1441"/>
      <c r="NYA435" s="1441"/>
      <c r="NYB435" s="1441"/>
      <c r="NYC435" s="1441"/>
      <c r="NYD435" s="1441"/>
      <c r="NYE435" s="1441"/>
      <c r="NYF435" s="1441"/>
      <c r="NYG435" s="1441"/>
      <c r="NYH435" s="1441"/>
      <c r="NYI435" s="1441"/>
      <c r="NYJ435" s="1441"/>
      <c r="NYK435" s="1441"/>
      <c r="NYL435" s="1441"/>
      <c r="NYM435" s="1441"/>
      <c r="NYN435" s="1441"/>
      <c r="NYO435" s="1441"/>
      <c r="NYP435" s="1441"/>
      <c r="NYQ435" s="1441"/>
      <c r="NYR435" s="1441"/>
      <c r="NYS435" s="1441"/>
      <c r="NYT435" s="1441"/>
      <c r="NYU435" s="1441"/>
      <c r="NYV435" s="1441"/>
      <c r="NYW435" s="1441"/>
      <c r="NYX435" s="1441"/>
      <c r="NYY435" s="1441"/>
      <c r="NYZ435" s="1441"/>
      <c r="NZA435" s="1441"/>
      <c r="NZB435" s="1441"/>
      <c r="NZC435" s="1441"/>
      <c r="NZD435" s="1441"/>
      <c r="NZE435" s="1441"/>
      <c r="NZF435" s="1441"/>
      <c r="NZG435" s="1441"/>
      <c r="NZH435" s="1441"/>
      <c r="NZI435" s="1441"/>
      <c r="NZJ435" s="1441"/>
      <c r="NZK435" s="1441"/>
      <c r="NZL435" s="1441"/>
      <c r="NZM435" s="1441"/>
      <c r="NZN435" s="1441"/>
      <c r="NZO435" s="1441"/>
      <c r="NZP435" s="1441"/>
      <c r="NZQ435" s="1441"/>
      <c r="NZR435" s="1441"/>
      <c r="NZS435" s="1441"/>
      <c r="NZT435" s="1441"/>
      <c r="NZU435" s="1441"/>
      <c r="NZV435" s="1441"/>
      <c r="NZW435" s="1441"/>
      <c r="NZX435" s="1441"/>
      <c r="NZY435" s="1441"/>
      <c r="NZZ435" s="1441"/>
      <c r="OAA435" s="1441"/>
      <c r="OAB435" s="1441"/>
      <c r="OAC435" s="1441"/>
      <c r="OAD435" s="1441"/>
      <c r="OAE435" s="1441"/>
      <c r="OAF435" s="1441"/>
      <c r="OAG435" s="1441"/>
      <c r="OAH435" s="1441"/>
      <c r="OAI435" s="1441"/>
      <c r="OAJ435" s="1441"/>
      <c r="OAK435" s="1441"/>
      <c r="OAL435" s="1441"/>
      <c r="OAM435" s="1441"/>
      <c r="OAN435" s="1441"/>
      <c r="OAO435" s="1441"/>
      <c r="OAP435" s="1441"/>
      <c r="OAQ435" s="1441"/>
      <c r="OAR435" s="1441"/>
      <c r="OAS435" s="1441"/>
      <c r="OAT435" s="1441"/>
      <c r="OAU435" s="1441"/>
      <c r="OAV435" s="1441"/>
      <c r="OAW435" s="1441"/>
      <c r="OAX435" s="1441"/>
      <c r="OAY435" s="1441"/>
      <c r="OAZ435" s="1441"/>
      <c r="OBA435" s="1441"/>
      <c r="OBB435" s="1441"/>
      <c r="OBC435" s="1441"/>
      <c r="OBD435" s="1441"/>
      <c r="OBE435" s="1441"/>
      <c r="OBF435" s="1441"/>
      <c r="OBG435" s="1441"/>
      <c r="OBH435" s="1441"/>
      <c r="OBI435" s="1441"/>
      <c r="OBJ435" s="1441"/>
      <c r="OBK435" s="1441"/>
      <c r="OBL435" s="1441"/>
      <c r="OBM435" s="1441"/>
      <c r="OBN435" s="1441"/>
      <c r="OBO435" s="1441"/>
      <c r="OBP435" s="1441"/>
      <c r="OBQ435" s="1441"/>
      <c r="OBR435" s="1441"/>
      <c r="OBS435" s="1441"/>
      <c r="OBT435" s="1441"/>
      <c r="OBU435" s="1441"/>
      <c r="OBV435" s="1441"/>
      <c r="OBW435" s="1441"/>
      <c r="OBX435" s="1441"/>
      <c r="OBY435" s="1441"/>
      <c r="OBZ435" s="1441"/>
      <c r="OCA435" s="1441"/>
      <c r="OCB435" s="1441"/>
      <c r="OCC435" s="1441"/>
      <c r="OCD435" s="1441"/>
      <c r="OCE435" s="1441"/>
      <c r="OCF435" s="1441"/>
      <c r="OCG435" s="1441"/>
      <c r="OCH435" s="1441"/>
      <c r="OCI435" s="1441"/>
      <c r="OCJ435" s="1441"/>
      <c r="OCK435" s="1441"/>
      <c r="OCL435" s="1441"/>
      <c r="OCM435" s="1441"/>
      <c r="OCN435" s="1441"/>
      <c r="OCO435" s="1441"/>
      <c r="OCP435" s="1441"/>
      <c r="OCQ435" s="1441"/>
      <c r="OCR435" s="1441"/>
      <c r="OCS435" s="1441"/>
      <c r="OCT435" s="1441"/>
      <c r="OCU435" s="1441"/>
      <c r="OCV435" s="1441"/>
      <c r="OCW435" s="1441"/>
      <c r="OCX435" s="1441"/>
      <c r="OCY435" s="1441"/>
      <c r="OCZ435" s="1441"/>
      <c r="ODA435" s="1441"/>
      <c r="ODB435" s="1441"/>
      <c r="ODC435" s="1441"/>
      <c r="ODD435" s="1441"/>
      <c r="ODE435" s="1441"/>
      <c r="ODF435" s="1441"/>
      <c r="ODG435" s="1441"/>
      <c r="ODH435" s="1441"/>
      <c r="ODI435" s="1441"/>
      <c r="ODJ435" s="1441"/>
      <c r="ODK435" s="1441"/>
      <c r="ODL435" s="1441"/>
      <c r="ODM435" s="1441"/>
      <c r="ODN435" s="1441"/>
      <c r="ODO435" s="1441"/>
      <c r="ODP435" s="1441"/>
      <c r="ODQ435" s="1441"/>
      <c r="ODR435" s="1441"/>
      <c r="ODS435" s="1441"/>
      <c r="ODT435" s="1441"/>
      <c r="ODU435" s="1441"/>
      <c r="ODV435" s="1441"/>
      <c r="ODW435" s="1441"/>
      <c r="ODX435" s="1441"/>
      <c r="ODY435" s="1441"/>
      <c r="ODZ435" s="1441"/>
      <c r="OEA435" s="1441"/>
      <c r="OEB435" s="1441"/>
      <c r="OEC435" s="1441"/>
      <c r="OED435" s="1441"/>
      <c r="OEE435" s="1441"/>
      <c r="OEF435" s="1441"/>
      <c r="OEG435" s="1441"/>
      <c r="OEH435" s="1441"/>
      <c r="OEI435" s="1441"/>
      <c r="OEJ435" s="1441"/>
      <c r="OEK435" s="1441"/>
      <c r="OEL435" s="1441"/>
      <c r="OEM435" s="1441"/>
      <c r="OEN435" s="1441"/>
      <c r="OEO435" s="1441"/>
      <c r="OEP435" s="1441"/>
      <c r="OEQ435" s="1441"/>
      <c r="OER435" s="1441"/>
      <c r="OES435" s="1441"/>
      <c r="OET435" s="1441"/>
      <c r="OEU435" s="1441"/>
      <c r="OEV435" s="1441"/>
      <c r="OEW435" s="1441"/>
      <c r="OEX435" s="1441"/>
      <c r="OEY435" s="1441"/>
      <c r="OEZ435" s="1441"/>
      <c r="OFA435" s="1441"/>
      <c r="OFB435" s="1441"/>
      <c r="OFC435" s="1441"/>
      <c r="OFD435" s="1441"/>
      <c r="OFE435" s="1441"/>
      <c r="OFF435" s="1441"/>
      <c r="OFG435" s="1441"/>
      <c r="OFH435" s="1441"/>
      <c r="OFI435" s="1441"/>
      <c r="OFJ435" s="1441"/>
      <c r="OFK435" s="1441"/>
      <c r="OFL435" s="1441"/>
      <c r="OFM435" s="1441"/>
      <c r="OFN435" s="1441"/>
      <c r="OFO435" s="1441"/>
      <c r="OFP435" s="1441"/>
      <c r="OFQ435" s="1441"/>
      <c r="OFR435" s="1441"/>
      <c r="OFS435" s="1441"/>
      <c r="OFT435" s="1441"/>
      <c r="OFU435" s="1441"/>
      <c r="OFV435" s="1441"/>
      <c r="OFW435" s="1441"/>
      <c r="OFX435" s="1441"/>
      <c r="OFY435" s="1441"/>
      <c r="OFZ435" s="1441"/>
      <c r="OGA435" s="1441"/>
      <c r="OGB435" s="1441"/>
      <c r="OGC435" s="1441"/>
      <c r="OGD435" s="1441"/>
      <c r="OGE435" s="1441"/>
      <c r="OGF435" s="1441"/>
      <c r="OGG435" s="1441"/>
      <c r="OGH435" s="1441"/>
      <c r="OGI435" s="1441"/>
      <c r="OGJ435" s="1441"/>
      <c r="OGK435" s="1441"/>
      <c r="OGL435" s="1441"/>
      <c r="OGM435" s="1441"/>
      <c r="OGN435" s="1441"/>
      <c r="OGO435" s="1441"/>
      <c r="OGP435" s="1441"/>
      <c r="OGQ435" s="1441"/>
      <c r="OGR435" s="1441"/>
      <c r="OGS435" s="1441"/>
      <c r="OGT435" s="1441"/>
      <c r="OGU435" s="1441"/>
      <c r="OGV435" s="1441"/>
      <c r="OGW435" s="1441"/>
      <c r="OGX435" s="1441"/>
      <c r="OGY435" s="1441"/>
      <c r="OGZ435" s="1441"/>
      <c r="OHA435" s="1441"/>
      <c r="OHB435" s="1441"/>
      <c r="OHC435" s="1441"/>
      <c r="OHD435" s="1441"/>
      <c r="OHE435" s="1441"/>
      <c r="OHF435" s="1441"/>
      <c r="OHG435" s="1441"/>
      <c r="OHH435" s="1441"/>
      <c r="OHI435" s="1441"/>
      <c r="OHJ435" s="1441"/>
      <c r="OHK435" s="1441"/>
      <c r="OHL435" s="1441"/>
      <c r="OHM435" s="1441"/>
      <c r="OHN435" s="1441"/>
      <c r="OHO435" s="1441"/>
      <c r="OHP435" s="1441"/>
      <c r="OHQ435" s="1441"/>
      <c r="OHR435" s="1441"/>
      <c r="OHS435" s="1441"/>
      <c r="OHT435" s="1441"/>
      <c r="OHU435" s="1441"/>
      <c r="OHV435" s="1441"/>
      <c r="OHW435" s="1441"/>
      <c r="OHX435" s="1441"/>
      <c r="OHY435" s="1441"/>
      <c r="OHZ435" s="1441"/>
      <c r="OIA435" s="1441"/>
      <c r="OIB435" s="1441"/>
      <c r="OIC435" s="1441"/>
      <c r="OID435" s="1441"/>
      <c r="OIE435" s="1441"/>
      <c r="OIF435" s="1441"/>
      <c r="OIG435" s="1441"/>
      <c r="OIH435" s="1441"/>
      <c r="OII435" s="1441"/>
      <c r="OIJ435" s="1441"/>
      <c r="OIK435" s="1441"/>
      <c r="OIL435" s="1441"/>
      <c r="OIM435" s="1441"/>
      <c r="OIN435" s="1441"/>
      <c r="OIO435" s="1441"/>
      <c r="OIP435" s="1441"/>
      <c r="OIQ435" s="1441"/>
      <c r="OIR435" s="1441"/>
      <c r="OIS435" s="1441"/>
      <c r="OIT435" s="1441"/>
      <c r="OIU435" s="1441"/>
      <c r="OIV435" s="1441"/>
      <c r="OIW435" s="1441"/>
      <c r="OIX435" s="1441"/>
      <c r="OIY435" s="1441"/>
      <c r="OIZ435" s="1441"/>
      <c r="OJA435" s="1441"/>
      <c r="OJB435" s="1441"/>
      <c r="OJC435" s="1441"/>
      <c r="OJD435" s="1441"/>
      <c r="OJE435" s="1441"/>
      <c r="OJF435" s="1441"/>
      <c r="OJG435" s="1441"/>
      <c r="OJH435" s="1441"/>
      <c r="OJI435" s="1441"/>
      <c r="OJJ435" s="1441"/>
      <c r="OJK435" s="1441"/>
      <c r="OJL435" s="1441"/>
      <c r="OJM435" s="1441"/>
      <c r="OJN435" s="1441"/>
      <c r="OJO435" s="1441"/>
      <c r="OJP435" s="1441"/>
      <c r="OJQ435" s="1441"/>
      <c r="OJR435" s="1441"/>
      <c r="OJS435" s="1441"/>
      <c r="OJT435" s="1441"/>
      <c r="OJU435" s="1441"/>
      <c r="OJV435" s="1441"/>
      <c r="OJW435" s="1441"/>
      <c r="OJX435" s="1441"/>
      <c r="OJY435" s="1441"/>
      <c r="OJZ435" s="1441"/>
      <c r="OKA435" s="1441"/>
      <c r="OKB435" s="1441"/>
      <c r="OKC435" s="1441"/>
      <c r="OKD435" s="1441"/>
      <c r="OKE435" s="1441"/>
      <c r="OKF435" s="1441"/>
      <c r="OKG435" s="1441"/>
      <c r="OKH435" s="1441"/>
      <c r="OKI435" s="1441"/>
      <c r="OKJ435" s="1441"/>
      <c r="OKK435" s="1441"/>
      <c r="OKL435" s="1441"/>
      <c r="OKM435" s="1441"/>
      <c r="OKN435" s="1441"/>
      <c r="OKO435" s="1441"/>
      <c r="OKP435" s="1441"/>
      <c r="OKQ435" s="1441"/>
      <c r="OKR435" s="1441"/>
      <c r="OKS435" s="1441"/>
      <c r="OKT435" s="1441"/>
      <c r="OKU435" s="1441"/>
      <c r="OKV435" s="1441"/>
      <c r="OKW435" s="1441"/>
      <c r="OKX435" s="1441"/>
      <c r="OKY435" s="1441"/>
      <c r="OKZ435" s="1441"/>
      <c r="OLA435" s="1441"/>
      <c r="OLB435" s="1441"/>
      <c r="OLC435" s="1441"/>
      <c r="OLD435" s="1441"/>
      <c r="OLE435" s="1441"/>
      <c r="OLF435" s="1441"/>
      <c r="OLG435" s="1441"/>
      <c r="OLH435" s="1441"/>
      <c r="OLI435" s="1441"/>
      <c r="OLJ435" s="1441"/>
      <c r="OLK435" s="1441"/>
      <c r="OLL435" s="1441"/>
      <c r="OLM435" s="1441"/>
      <c r="OLN435" s="1441"/>
      <c r="OLO435" s="1441"/>
      <c r="OLP435" s="1441"/>
      <c r="OLQ435" s="1441"/>
      <c r="OLR435" s="1441"/>
      <c r="OLS435" s="1441"/>
      <c r="OLT435" s="1441"/>
      <c r="OLU435" s="1441"/>
      <c r="OLV435" s="1441"/>
      <c r="OLW435" s="1441"/>
      <c r="OLX435" s="1441"/>
      <c r="OLY435" s="1441"/>
      <c r="OLZ435" s="1441"/>
      <c r="OMA435" s="1441"/>
      <c r="OMB435" s="1441"/>
      <c r="OMC435" s="1441"/>
      <c r="OMD435" s="1441"/>
      <c r="OME435" s="1441"/>
      <c r="OMF435" s="1441"/>
      <c r="OMG435" s="1441"/>
      <c r="OMH435" s="1441"/>
      <c r="OMI435" s="1441"/>
      <c r="OMJ435" s="1441"/>
      <c r="OMK435" s="1441"/>
      <c r="OML435" s="1441"/>
      <c r="OMM435" s="1441"/>
      <c r="OMN435" s="1441"/>
      <c r="OMO435" s="1441"/>
      <c r="OMP435" s="1441"/>
      <c r="OMQ435" s="1441"/>
      <c r="OMR435" s="1441"/>
      <c r="OMS435" s="1441"/>
      <c r="OMT435" s="1441"/>
      <c r="OMU435" s="1441"/>
      <c r="OMV435" s="1441"/>
      <c r="OMW435" s="1441"/>
      <c r="OMX435" s="1441"/>
      <c r="OMY435" s="1441"/>
      <c r="OMZ435" s="1441"/>
      <c r="ONA435" s="1441"/>
      <c r="ONB435" s="1441"/>
      <c r="ONC435" s="1441"/>
      <c r="OND435" s="1441"/>
      <c r="ONE435" s="1441"/>
      <c r="ONF435" s="1441"/>
      <c r="ONG435" s="1441"/>
      <c r="ONH435" s="1441"/>
      <c r="ONI435" s="1441"/>
      <c r="ONJ435" s="1441"/>
      <c r="ONK435" s="1441"/>
      <c r="ONL435" s="1441"/>
      <c r="ONM435" s="1441"/>
      <c r="ONN435" s="1441"/>
      <c r="ONO435" s="1441"/>
      <c r="ONP435" s="1441"/>
      <c r="ONQ435" s="1441"/>
      <c r="ONR435" s="1441"/>
      <c r="ONS435" s="1441"/>
      <c r="ONT435" s="1441"/>
      <c r="ONU435" s="1441"/>
      <c r="ONV435" s="1441"/>
      <c r="ONW435" s="1441"/>
      <c r="ONX435" s="1441"/>
      <c r="ONY435" s="1441"/>
      <c r="ONZ435" s="1441"/>
      <c r="OOA435" s="1441"/>
      <c r="OOB435" s="1441"/>
      <c r="OOC435" s="1441"/>
      <c r="OOD435" s="1441"/>
      <c r="OOE435" s="1441"/>
      <c r="OOF435" s="1441"/>
      <c r="OOG435" s="1441"/>
      <c r="OOH435" s="1441"/>
      <c r="OOI435" s="1441"/>
      <c r="OOJ435" s="1441"/>
      <c r="OOK435" s="1441"/>
      <c r="OOL435" s="1441"/>
      <c r="OOM435" s="1441"/>
      <c r="OON435" s="1441"/>
      <c r="OOO435" s="1441"/>
      <c r="OOP435" s="1441"/>
      <c r="OOQ435" s="1441"/>
      <c r="OOR435" s="1441"/>
      <c r="OOS435" s="1441"/>
      <c r="OOT435" s="1441"/>
      <c r="OOU435" s="1441"/>
      <c r="OOV435" s="1441"/>
      <c r="OOW435" s="1441"/>
      <c r="OOX435" s="1441"/>
      <c r="OOY435" s="1441"/>
      <c r="OOZ435" s="1441"/>
      <c r="OPA435" s="1441"/>
      <c r="OPB435" s="1441"/>
      <c r="OPC435" s="1441"/>
      <c r="OPD435" s="1441"/>
      <c r="OPE435" s="1441"/>
      <c r="OPF435" s="1441"/>
      <c r="OPG435" s="1441"/>
      <c r="OPH435" s="1441"/>
      <c r="OPI435" s="1441"/>
      <c r="OPJ435" s="1441"/>
      <c r="OPK435" s="1441"/>
      <c r="OPL435" s="1441"/>
      <c r="OPM435" s="1441"/>
      <c r="OPN435" s="1441"/>
      <c r="OPO435" s="1441"/>
      <c r="OPP435" s="1441"/>
      <c r="OPQ435" s="1441"/>
      <c r="OPR435" s="1441"/>
      <c r="OPS435" s="1441"/>
      <c r="OPT435" s="1441"/>
      <c r="OPU435" s="1441"/>
      <c r="OPV435" s="1441"/>
      <c r="OPW435" s="1441"/>
      <c r="OPX435" s="1441"/>
      <c r="OPY435" s="1441"/>
      <c r="OPZ435" s="1441"/>
      <c r="OQA435" s="1441"/>
      <c r="OQB435" s="1441"/>
      <c r="OQC435" s="1441"/>
      <c r="OQD435" s="1441"/>
      <c r="OQE435" s="1441"/>
      <c r="OQF435" s="1441"/>
      <c r="OQG435" s="1441"/>
      <c r="OQH435" s="1441"/>
      <c r="OQI435" s="1441"/>
      <c r="OQJ435" s="1441"/>
      <c r="OQK435" s="1441"/>
      <c r="OQL435" s="1441"/>
      <c r="OQM435" s="1441"/>
      <c r="OQN435" s="1441"/>
      <c r="OQO435" s="1441"/>
      <c r="OQP435" s="1441"/>
      <c r="OQQ435" s="1441"/>
      <c r="OQR435" s="1441"/>
      <c r="OQS435" s="1441"/>
      <c r="OQT435" s="1441"/>
      <c r="OQU435" s="1441"/>
      <c r="OQV435" s="1441"/>
      <c r="OQW435" s="1441"/>
      <c r="OQX435" s="1441"/>
      <c r="OQY435" s="1441"/>
      <c r="OQZ435" s="1441"/>
      <c r="ORA435" s="1441"/>
      <c r="ORB435" s="1441"/>
      <c r="ORC435" s="1441"/>
      <c r="ORD435" s="1441"/>
      <c r="ORE435" s="1441"/>
      <c r="ORF435" s="1441"/>
      <c r="ORG435" s="1441"/>
      <c r="ORH435" s="1441"/>
      <c r="ORI435" s="1441"/>
      <c r="ORJ435" s="1441"/>
      <c r="ORK435" s="1441"/>
      <c r="ORL435" s="1441"/>
      <c r="ORM435" s="1441"/>
      <c r="ORN435" s="1441"/>
      <c r="ORO435" s="1441"/>
      <c r="ORP435" s="1441"/>
      <c r="ORQ435" s="1441"/>
      <c r="ORR435" s="1441"/>
      <c r="ORS435" s="1441"/>
      <c r="ORT435" s="1441"/>
      <c r="ORU435" s="1441"/>
      <c r="ORV435" s="1441"/>
      <c r="ORW435" s="1441"/>
      <c r="ORX435" s="1441"/>
      <c r="ORY435" s="1441"/>
      <c r="ORZ435" s="1441"/>
      <c r="OSA435" s="1441"/>
      <c r="OSB435" s="1441"/>
      <c r="OSC435" s="1441"/>
      <c r="OSD435" s="1441"/>
      <c r="OSE435" s="1441"/>
      <c r="OSF435" s="1441"/>
      <c r="OSG435" s="1441"/>
      <c r="OSH435" s="1441"/>
      <c r="OSI435" s="1441"/>
      <c r="OSJ435" s="1441"/>
      <c r="OSK435" s="1441"/>
      <c r="OSL435" s="1441"/>
      <c r="OSM435" s="1441"/>
      <c r="OSN435" s="1441"/>
      <c r="OSO435" s="1441"/>
      <c r="OSP435" s="1441"/>
      <c r="OSQ435" s="1441"/>
      <c r="OSR435" s="1441"/>
      <c r="OSS435" s="1441"/>
      <c r="OST435" s="1441"/>
      <c r="OSU435" s="1441"/>
      <c r="OSV435" s="1441"/>
      <c r="OSW435" s="1441"/>
      <c r="OSX435" s="1441"/>
      <c r="OSY435" s="1441"/>
      <c r="OSZ435" s="1441"/>
      <c r="OTA435" s="1441"/>
      <c r="OTB435" s="1441"/>
      <c r="OTC435" s="1441"/>
      <c r="OTD435" s="1441"/>
      <c r="OTE435" s="1441"/>
      <c r="OTF435" s="1441"/>
      <c r="OTG435" s="1441"/>
      <c r="OTH435" s="1441"/>
      <c r="OTI435" s="1441"/>
      <c r="OTJ435" s="1441"/>
      <c r="OTK435" s="1441"/>
      <c r="OTL435" s="1441"/>
      <c r="OTM435" s="1441"/>
      <c r="OTN435" s="1441"/>
      <c r="OTO435" s="1441"/>
      <c r="OTP435" s="1441"/>
      <c r="OTQ435" s="1441"/>
      <c r="OTR435" s="1441"/>
      <c r="OTS435" s="1441"/>
      <c r="OTT435" s="1441"/>
      <c r="OTU435" s="1441"/>
      <c r="OTV435" s="1441"/>
      <c r="OTW435" s="1441"/>
      <c r="OTX435" s="1441"/>
      <c r="OTY435" s="1441"/>
      <c r="OTZ435" s="1441"/>
      <c r="OUA435" s="1441"/>
      <c r="OUB435" s="1441"/>
      <c r="OUC435" s="1441"/>
      <c r="OUD435" s="1441"/>
      <c r="OUE435" s="1441"/>
      <c r="OUF435" s="1441"/>
      <c r="OUG435" s="1441"/>
      <c r="OUH435" s="1441"/>
      <c r="OUI435" s="1441"/>
      <c r="OUJ435" s="1441"/>
      <c r="OUK435" s="1441"/>
      <c r="OUL435" s="1441"/>
      <c r="OUM435" s="1441"/>
      <c r="OUN435" s="1441"/>
      <c r="OUO435" s="1441"/>
      <c r="OUP435" s="1441"/>
      <c r="OUQ435" s="1441"/>
      <c r="OUR435" s="1441"/>
      <c r="OUS435" s="1441"/>
      <c r="OUT435" s="1441"/>
      <c r="OUU435" s="1441"/>
      <c r="OUV435" s="1441"/>
      <c r="OUW435" s="1441"/>
      <c r="OUX435" s="1441"/>
      <c r="OUY435" s="1441"/>
      <c r="OUZ435" s="1441"/>
      <c r="OVA435" s="1441"/>
      <c r="OVB435" s="1441"/>
      <c r="OVC435" s="1441"/>
      <c r="OVD435" s="1441"/>
      <c r="OVE435" s="1441"/>
      <c r="OVF435" s="1441"/>
      <c r="OVG435" s="1441"/>
      <c r="OVH435" s="1441"/>
      <c r="OVI435" s="1441"/>
      <c r="OVJ435" s="1441"/>
      <c r="OVK435" s="1441"/>
      <c r="OVL435" s="1441"/>
      <c r="OVM435" s="1441"/>
      <c r="OVN435" s="1441"/>
      <c r="OVO435" s="1441"/>
      <c r="OVP435" s="1441"/>
      <c r="OVQ435" s="1441"/>
      <c r="OVR435" s="1441"/>
      <c r="OVS435" s="1441"/>
      <c r="OVT435" s="1441"/>
      <c r="OVU435" s="1441"/>
      <c r="OVV435" s="1441"/>
      <c r="OVW435" s="1441"/>
      <c r="OVX435" s="1441"/>
      <c r="OVY435" s="1441"/>
      <c r="OVZ435" s="1441"/>
      <c r="OWA435" s="1441"/>
      <c r="OWB435" s="1441"/>
      <c r="OWC435" s="1441"/>
      <c r="OWD435" s="1441"/>
      <c r="OWE435" s="1441"/>
      <c r="OWF435" s="1441"/>
      <c r="OWG435" s="1441"/>
      <c r="OWH435" s="1441"/>
      <c r="OWI435" s="1441"/>
      <c r="OWJ435" s="1441"/>
      <c r="OWK435" s="1441"/>
      <c r="OWL435" s="1441"/>
      <c r="OWM435" s="1441"/>
      <c r="OWN435" s="1441"/>
      <c r="OWO435" s="1441"/>
      <c r="OWP435" s="1441"/>
      <c r="OWQ435" s="1441"/>
      <c r="OWR435" s="1441"/>
      <c r="OWS435" s="1441"/>
      <c r="OWT435" s="1441"/>
      <c r="OWU435" s="1441"/>
      <c r="OWV435" s="1441"/>
      <c r="OWW435" s="1441"/>
      <c r="OWX435" s="1441"/>
      <c r="OWY435" s="1441"/>
      <c r="OWZ435" s="1441"/>
      <c r="OXA435" s="1441"/>
      <c r="OXB435" s="1441"/>
      <c r="OXC435" s="1441"/>
      <c r="OXD435" s="1441"/>
      <c r="OXE435" s="1441"/>
      <c r="OXF435" s="1441"/>
      <c r="OXG435" s="1441"/>
      <c r="OXH435" s="1441"/>
      <c r="OXI435" s="1441"/>
      <c r="OXJ435" s="1441"/>
      <c r="OXK435" s="1441"/>
      <c r="OXL435" s="1441"/>
      <c r="OXM435" s="1441"/>
      <c r="OXN435" s="1441"/>
      <c r="OXO435" s="1441"/>
      <c r="OXP435" s="1441"/>
      <c r="OXQ435" s="1441"/>
      <c r="OXR435" s="1441"/>
      <c r="OXS435" s="1441"/>
      <c r="OXT435" s="1441"/>
      <c r="OXU435" s="1441"/>
      <c r="OXV435" s="1441"/>
      <c r="OXW435" s="1441"/>
      <c r="OXX435" s="1441"/>
      <c r="OXY435" s="1441"/>
      <c r="OXZ435" s="1441"/>
      <c r="OYA435" s="1441"/>
      <c r="OYB435" s="1441"/>
      <c r="OYC435" s="1441"/>
      <c r="OYD435" s="1441"/>
      <c r="OYE435" s="1441"/>
      <c r="OYF435" s="1441"/>
      <c r="OYG435" s="1441"/>
      <c r="OYH435" s="1441"/>
      <c r="OYI435" s="1441"/>
      <c r="OYJ435" s="1441"/>
      <c r="OYK435" s="1441"/>
      <c r="OYL435" s="1441"/>
      <c r="OYM435" s="1441"/>
      <c r="OYN435" s="1441"/>
      <c r="OYO435" s="1441"/>
      <c r="OYP435" s="1441"/>
      <c r="OYQ435" s="1441"/>
      <c r="OYR435" s="1441"/>
      <c r="OYS435" s="1441"/>
      <c r="OYT435" s="1441"/>
      <c r="OYU435" s="1441"/>
      <c r="OYV435" s="1441"/>
      <c r="OYW435" s="1441"/>
      <c r="OYX435" s="1441"/>
      <c r="OYY435" s="1441"/>
      <c r="OYZ435" s="1441"/>
      <c r="OZA435" s="1441"/>
      <c r="OZB435" s="1441"/>
      <c r="OZC435" s="1441"/>
      <c r="OZD435" s="1441"/>
      <c r="OZE435" s="1441"/>
      <c r="OZF435" s="1441"/>
      <c r="OZG435" s="1441"/>
      <c r="OZH435" s="1441"/>
      <c r="OZI435" s="1441"/>
      <c r="OZJ435" s="1441"/>
      <c r="OZK435" s="1441"/>
      <c r="OZL435" s="1441"/>
      <c r="OZM435" s="1441"/>
      <c r="OZN435" s="1441"/>
      <c r="OZO435" s="1441"/>
      <c r="OZP435" s="1441"/>
      <c r="OZQ435" s="1441"/>
      <c r="OZR435" s="1441"/>
      <c r="OZS435" s="1441"/>
      <c r="OZT435" s="1441"/>
      <c r="OZU435" s="1441"/>
      <c r="OZV435" s="1441"/>
      <c r="OZW435" s="1441"/>
      <c r="OZX435" s="1441"/>
      <c r="OZY435" s="1441"/>
      <c r="OZZ435" s="1441"/>
      <c r="PAA435" s="1441"/>
      <c r="PAB435" s="1441"/>
      <c r="PAC435" s="1441"/>
      <c r="PAD435" s="1441"/>
      <c r="PAE435" s="1441"/>
      <c r="PAF435" s="1441"/>
      <c r="PAG435" s="1441"/>
      <c r="PAH435" s="1441"/>
      <c r="PAI435" s="1441"/>
      <c r="PAJ435" s="1441"/>
      <c r="PAK435" s="1441"/>
      <c r="PAL435" s="1441"/>
      <c r="PAM435" s="1441"/>
      <c r="PAN435" s="1441"/>
      <c r="PAO435" s="1441"/>
      <c r="PAP435" s="1441"/>
      <c r="PAQ435" s="1441"/>
      <c r="PAR435" s="1441"/>
      <c r="PAS435" s="1441"/>
      <c r="PAT435" s="1441"/>
      <c r="PAU435" s="1441"/>
      <c r="PAV435" s="1441"/>
      <c r="PAW435" s="1441"/>
      <c r="PAX435" s="1441"/>
      <c r="PAY435" s="1441"/>
      <c r="PAZ435" s="1441"/>
      <c r="PBA435" s="1441"/>
      <c r="PBB435" s="1441"/>
      <c r="PBC435" s="1441"/>
      <c r="PBD435" s="1441"/>
      <c r="PBE435" s="1441"/>
      <c r="PBF435" s="1441"/>
      <c r="PBG435" s="1441"/>
      <c r="PBH435" s="1441"/>
      <c r="PBI435" s="1441"/>
      <c r="PBJ435" s="1441"/>
      <c r="PBK435" s="1441"/>
      <c r="PBL435" s="1441"/>
      <c r="PBM435" s="1441"/>
      <c r="PBN435" s="1441"/>
      <c r="PBO435" s="1441"/>
      <c r="PBP435" s="1441"/>
      <c r="PBQ435" s="1441"/>
      <c r="PBR435" s="1441"/>
      <c r="PBS435" s="1441"/>
      <c r="PBT435" s="1441"/>
      <c r="PBU435" s="1441"/>
      <c r="PBV435" s="1441"/>
      <c r="PBW435" s="1441"/>
      <c r="PBX435" s="1441"/>
      <c r="PBY435" s="1441"/>
      <c r="PBZ435" s="1441"/>
      <c r="PCA435" s="1441"/>
      <c r="PCB435" s="1441"/>
      <c r="PCC435" s="1441"/>
      <c r="PCD435" s="1441"/>
      <c r="PCE435" s="1441"/>
      <c r="PCF435" s="1441"/>
      <c r="PCG435" s="1441"/>
      <c r="PCH435" s="1441"/>
      <c r="PCI435" s="1441"/>
      <c r="PCJ435" s="1441"/>
      <c r="PCK435" s="1441"/>
      <c r="PCL435" s="1441"/>
      <c r="PCM435" s="1441"/>
      <c r="PCN435" s="1441"/>
      <c r="PCO435" s="1441"/>
      <c r="PCP435" s="1441"/>
      <c r="PCQ435" s="1441"/>
      <c r="PCR435" s="1441"/>
      <c r="PCS435" s="1441"/>
      <c r="PCT435" s="1441"/>
      <c r="PCU435" s="1441"/>
      <c r="PCV435" s="1441"/>
      <c r="PCW435" s="1441"/>
      <c r="PCX435" s="1441"/>
      <c r="PCY435" s="1441"/>
      <c r="PCZ435" s="1441"/>
      <c r="PDA435" s="1441"/>
      <c r="PDB435" s="1441"/>
      <c r="PDC435" s="1441"/>
      <c r="PDD435" s="1441"/>
      <c r="PDE435" s="1441"/>
      <c r="PDF435" s="1441"/>
      <c r="PDG435" s="1441"/>
      <c r="PDH435" s="1441"/>
      <c r="PDI435" s="1441"/>
      <c r="PDJ435" s="1441"/>
      <c r="PDK435" s="1441"/>
      <c r="PDL435" s="1441"/>
      <c r="PDM435" s="1441"/>
      <c r="PDN435" s="1441"/>
      <c r="PDO435" s="1441"/>
      <c r="PDP435" s="1441"/>
      <c r="PDQ435" s="1441"/>
      <c r="PDR435" s="1441"/>
      <c r="PDS435" s="1441"/>
      <c r="PDT435" s="1441"/>
      <c r="PDU435" s="1441"/>
      <c r="PDV435" s="1441"/>
      <c r="PDW435" s="1441"/>
      <c r="PDX435" s="1441"/>
      <c r="PDY435" s="1441"/>
      <c r="PDZ435" s="1441"/>
      <c r="PEA435" s="1441"/>
      <c r="PEB435" s="1441"/>
      <c r="PEC435" s="1441"/>
      <c r="PED435" s="1441"/>
      <c r="PEE435" s="1441"/>
      <c r="PEF435" s="1441"/>
      <c r="PEG435" s="1441"/>
      <c r="PEH435" s="1441"/>
      <c r="PEI435" s="1441"/>
      <c r="PEJ435" s="1441"/>
      <c r="PEK435" s="1441"/>
      <c r="PEL435" s="1441"/>
      <c r="PEM435" s="1441"/>
      <c r="PEN435" s="1441"/>
      <c r="PEO435" s="1441"/>
      <c r="PEP435" s="1441"/>
      <c r="PEQ435" s="1441"/>
      <c r="PER435" s="1441"/>
      <c r="PES435" s="1441"/>
      <c r="PET435" s="1441"/>
      <c r="PEU435" s="1441"/>
      <c r="PEV435" s="1441"/>
      <c r="PEW435" s="1441"/>
      <c r="PEX435" s="1441"/>
      <c r="PEY435" s="1441"/>
      <c r="PEZ435" s="1441"/>
      <c r="PFA435" s="1441"/>
      <c r="PFB435" s="1441"/>
      <c r="PFC435" s="1441"/>
      <c r="PFD435" s="1441"/>
      <c r="PFE435" s="1441"/>
      <c r="PFF435" s="1441"/>
      <c r="PFG435" s="1441"/>
      <c r="PFH435" s="1441"/>
      <c r="PFI435" s="1441"/>
      <c r="PFJ435" s="1441"/>
      <c r="PFK435" s="1441"/>
      <c r="PFL435" s="1441"/>
      <c r="PFM435" s="1441"/>
      <c r="PFN435" s="1441"/>
      <c r="PFO435" s="1441"/>
      <c r="PFP435" s="1441"/>
      <c r="PFQ435" s="1441"/>
      <c r="PFR435" s="1441"/>
      <c r="PFS435" s="1441"/>
      <c r="PFT435" s="1441"/>
      <c r="PFU435" s="1441"/>
      <c r="PFV435" s="1441"/>
      <c r="PFW435" s="1441"/>
      <c r="PFX435" s="1441"/>
      <c r="PFY435" s="1441"/>
      <c r="PFZ435" s="1441"/>
      <c r="PGA435" s="1441"/>
      <c r="PGB435" s="1441"/>
      <c r="PGC435" s="1441"/>
      <c r="PGD435" s="1441"/>
      <c r="PGE435" s="1441"/>
      <c r="PGF435" s="1441"/>
      <c r="PGG435" s="1441"/>
      <c r="PGH435" s="1441"/>
      <c r="PGI435" s="1441"/>
      <c r="PGJ435" s="1441"/>
      <c r="PGK435" s="1441"/>
      <c r="PGL435" s="1441"/>
      <c r="PGM435" s="1441"/>
      <c r="PGN435" s="1441"/>
      <c r="PGO435" s="1441"/>
      <c r="PGP435" s="1441"/>
      <c r="PGQ435" s="1441"/>
      <c r="PGR435" s="1441"/>
      <c r="PGS435" s="1441"/>
      <c r="PGT435" s="1441"/>
      <c r="PGU435" s="1441"/>
      <c r="PGV435" s="1441"/>
      <c r="PGW435" s="1441"/>
      <c r="PGX435" s="1441"/>
      <c r="PGY435" s="1441"/>
      <c r="PGZ435" s="1441"/>
      <c r="PHA435" s="1441"/>
      <c r="PHB435" s="1441"/>
      <c r="PHC435" s="1441"/>
      <c r="PHD435" s="1441"/>
      <c r="PHE435" s="1441"/>
      <c r="PHF435" s="1441"/>
      <c r="PHG435" s="1441"/>
      <c r="PHH435" s="1441"/>
      <c r="PHI435" s="1441"/>
      <c r="PHJ435" s="1441"/>
      <c r="PHK435" s="1441"/>
      <c r="PHL435" s="1441"/>
      <c r="PHM435" s="1441"/>
      <c r="PHN435" s="1441"/>
      <c r="PHO435" s="1441"/>
      <c r="PHP435" s="1441"/>
      <c r="PHQ435" s="1441"/>
      <c r="PHR435" s="1441"/>
      <c r="PHS435" s="1441"/>
      <c r="PHT435" s="1441"/>
      <c r="PHU435" s="1441"/>
      <c r="PHV435" s="1441"/>
      <c r="PHW435" s="1441"/>
      <c r="PHX435" s="1441"/>
      <c r="PHY435" s="1441"/>
      <c r="PHZ435" s="1441"/>
      <c r="PIA435" s="1441"/>
      <c r="PIB435" s="1441"/>
      <c r="PIC435" s="1441"/>
      <c r="PID435" s="1441"/>
      <c r="PIE435" s="1441"/>
      <c r="PIF435" s="1441"/>
      <c r="PIG435" s="1441"/>
      <c r="PIH435" s="1441"/>
      <c r="PII435" s="1441"/>
      <c r="PIJ435" s="1441"/>
      <c r="PIK435" s="1441"/>
      <c r="PIL435" s="1441"/>
      <c r="PIM435" s="1441"/>
      <c r="PIN435" s="1441"/>
      <c r="PIO435" s="1441"/>
      <c r="PIP435" s="1441"/>
      <c r="PIQ435" s="1441"/>
      <c r="PIR435" s="1441"/>
      <c r="PIS435" s="1441"/>
      <c r="PIT435" s="1441"/>
      <c r="PIU435" s="1441"/>
      <c r="PIV435" s="1441"/>
      <c r="PIW435" s="1441"/>
      <c r="PIX435" s="1441"/>
      <c r="PIY435" s="1441"/>
      <c r="PIZ435" s="1441"/>
      <c r="PJA435" s="1441"/>
      <c r="PJB435" s="1441"/>
      <c r="PJC435" s="1441"/>
      <c r="PJD435" s="1441"/>
      <c r="PJE435" s="1441"/>
      <c r="PJF435" s="1441"/>
      <c r="PJG435" s="1441"/>
      <c r="PJH435" s="1441"/>
      <c r="PJI435" s="1441"/>
      <c r="PJJ435" s="1441"/>
      <c r="PJK435" s="1441"/>
      <c r="PJL435" s="1441"/>
      <c r="PJM435" s="1441"/>
      <c r="PJN435" s="1441"/>
      <c r="PJO435" s="1441"/>
      <c r="PJP435" s="1441"/>
      <c r="PJQ435" s="1441"/>
      <c r="PJR435" s="1441"/>
      <c r="PJS435" s="1441"/>
      <c r="PJT435" s="1441"/>
      <c r="PJU435" s="1441"/>
      <c r="PJV435" s="1441"/>
      <c r="PJW435" s="1441"/>
      <c r="PJX435" s="1441"/>
      <c r="PJY435" s="1441"/>
      <c r="PJZ435" s="1441"/>
      <c r="PKA435" s="1441"/>
      <c r="PKB435" s="1441"/>
      <c r="PKC435" s="1441"/>
      <c r="PKD435" s="1441"/>
      <c r="PKE435" s="1441"/>
      <c r="PKF435" s="1441"/>
      <c r="PKG435" s="1441"/>
      <c r="PKH435" s="1441"/>
      <c r="PKI435" s="1441"/>
      <c r="PKJ435" s="1441"/>
      <c r="PKK435" s="1441"/>
      <c r="PKL435" s="1441"/>
      <c r="PKM435" s="1441"/>
      <c r="PKN435" s="1441"/>
      <c r="PKO435" s="1441"/>
      <c r="PKP435" s="1441"/>
      <c r="PKQ435" s="1441"/>
      <c r="PKR435" s="1441"/>
      <c r="PKS435" s="1441"/>
      <c r="PKT435" s="1441"/>
      <c r="PKU435" s="1441"/>
      <c r="PKV435" s="1441"/>
      <c r="PKW435" s="1441"/>
      <c r="PKX435" s="1441"/>
      <c r="PKY435" s="1441"/>
      <c r="PKZ435" s="1441"/>
      <c r="PLA435" s="1441"/>
      <c r="PLB435" s="1441"/>
      <c r="PLC435" s="1441"/>
      <c r="PLD435" s="1441"/>
      <c r="PLE435" s="1441"/>
      <c r="PLF435" s="1441"/>
      <c r="PLG435" s="1441"/>
      <c r="PLH435" s="1441"/>
      <c r="PLI435" s="1441"/>
      <c r="PLJ435" s="1441"/>
      <c r="PLK435" s="1441"/>
      <c r="PLL435" s="1441"/>
      <c r="PLM435" s="1441"/>
      <c r="PLN435" s="1441"/>
      <c r="PLO435" s="1441"/>
      <c r="PLP435" s="1441"/>
      <c r="PLQ435" s="1441"/>
      <c r="PLR435" s="1441"/>
      <c r="PLS435" s="1441"/>
      <c r="PLT435" s="1441"/>
      <c r="PLU435" s="1441"/>
      <c r="PLV435" s="1441"/>
      <c r="PLW435" s="1441"/>
      <c r="PLX435" s="1441"/>
      <c r="PLY435" s="1441"/>
      <c r="PLZ435" s="1441"/>
      <c r="PMA435" s="1441"/>
      <c r="PMB435" s="1441"/>
      <c r="PMC435" s="1441"/>
      <c r="PMD435" s="1441"/>
      <c r="PME435" s="1441"/>
      <c r="PMF435" s="1441"/>
      <c r="PMG435" s="1441"/>
      <c r="PMH435" s="1441"/>
      <c r="PMI435" s="1441"/>
      <c r="PMJ435" s="1441"/>
      <c r="PMK435" s="1441"/>
      <c r="PML435" s="1441"/>
      <c r="PMM435" s="1441"/>
      <c r="PMN435" s="1441"/>
      <c r="PMO435" s="1441"/>
      <c r="PMP435" s="1441"/>
      <c r="PMQ435" s="1441"/>
      <c r="PMR435" s="1441"/>
      <c r="PMS435" s="1441"/>
      <c r="PMT435" s="1441"/>
      <c r="PMU435" s="1441"/>
      <c r="PMV435" s="1441"/>
      <c r="PMW435" s="1441"/>
      <c r="PMX435" s="1441"/>
      <c r="PMY435" s="1441"/>
      <c r="PMZ435" s="1441"/>
      <c r="PNA435" s="1441"/>
      <c r="PNB435" s="1441"/>
      <c r="PNC435" s="1441"/>
      <c r="PND435" s="1441"/>
      <c r="PNE435" s="1441"/>
      <c r="PNF435" s="1441"/>
      <c r="PNG435" s="1441"/>
      <c r="PNH435" s="1441"/>
      <c r="PNI435" s="1441"/>
      <c r="PNJ435" s="1441"/>
      <c r="PNK435" s="1441"/>
      <c r="PNL435" s="1441"/>
      <c r="PNM435" s="1441"/>
      <c r="PNN435" s="1441"/>
      <c r="PNO435" s="1441"/>
      <c r="PNP435" s="1441"/>
      <c r="PNQ435" s="1441"/>
      <c r="PNR435" s="1441"/>
      <c r="PNS435" s="1441"/>
      <c r="PNT435" s="1441"/>
      <c r="PNU435" s="1441"/>
      <c r="PNV435" s="1441"/>
      <c r="PNW435" s="1441"/>
      <c r="PNX435" s="1441"/>
      <c r="PNY435" s="1441"/>
      <c r="PNZ435" s="1441"/>
      <c r="POA435" s="1441"/>
      <c r="POB435" s="1441"/>
      <c r="POC435" s="1441"/>
      <c r="POD435" s="1441"/>
      <c r="POE435" s="1441"/>
      <c r="POF435" s="1441"/>
      <c r="POG435" s="1441"/>
      <c r="POH435" s="1441"/>
      <c r="POI435" s="1441"/>
      <c r="POJ435" s="1441"/>
      <c r="POK435" s="1441"/>
      <c r="POL435" s="1441"/>
      <c r="POM435" s="1441"/>
      <c r="PON435" s="1441"/>
      <c r="POO435" s="1441"/>
      <c r="POP435" s="1441"/>
      <c r="POQ435" s="1441"/>
      <c r="POR435" s="1441"/>
      <c r="POS435" s="1441"/>
      <c r="POT435" s="1441"/>
      <c r="POU435" s="1441"/>
      <c r="POV435" s="1441"/>
      <c r="POW435" s="1441"/>
      <c r="POX435" s="1441"/>
      <c r="POY435" s="1441"/>
      <c r="POZ435" s="1441"/>
      <c r="PPA435" s="1441"/>
      <c r="PPB435" s="1441"/>
      <c r="PPC435" s="1441"/>
      <c r="PPD435" s="1441"/>
      <c r="PPE435" s="1441"/>
      <c r="PPF435" s="1441"/>
      <c r="PPG435" s="1441"/>
      <c r="PPH435" s="1441"/>
      <c r="PPI435" s="1441"/>
      <c r="PPJ435" s="1441"/>
      <c r="PPK435" s="1441"/>
      <c r="PPL435" s="1441"/>
      <c r="PPM435" s="1441"/>
      <c r="PPN435" s="1441"/>
      <c r="PPO435" s="1441"/>
      <c r="PPP435" s="1441"/>
      <c r="PPQ435" s="1441"/>
      <c r="PPR435" s="1441"/>
      <c r="PPS435" s="1441"/>
      <c r="PPT435" s="1441"/>
      <c r="PPU435" s="1441"/>
      <c r="PPV435" s="1441"/>
      <c r="PPW435" s="1441"/>
      <c r="PPX435" s="1441"/>
      <c r="PPY435" s="1441"/>
      <c r="PPZ435" s="1441"/>
      <c r="PQA435" s="1441"/>
      <c r="PQB435" s="1441"/>
      <c r="PQC435" s="1441"/>
      <c r="PQD435" s="1441"/>
      <c r="PQE435" s="1441"/>
      <c r="PQF435" s="1441"/>
      <c r="PQG435" s="1441"/>
      <c r="PQH435" s="1441"/>
      <c r="PQI435" s="1441"/>
      <c r="PQJ435" s="1441"/>
      <c r="PQK435" s="1441"/>
      <c r="PQL435" s="1441"/>
      <c r="PQM435" s="1441"/>
      <c r="PQN435" s="1441"/>
      <c r="PQO435" s="1441"/>
      <c r="PQP435" s="1441"/>
      <c r="PQQ435" s="1441"/>
      <c r="PQR435" s="1441"/>
      <c r="PQS435" s="1441"/>
      <c r="PQT435" s="1441"/>
      <c r="PQU435" s="1441"/>
      <c r="PQV435" s="1441"/>
      <c r="PQW435" s="1441"/>
      <c r="PQX435" s="1441"/>
      <c r="PQY435" s="1441"/>
      <c r="PQZ435" s="1441"/>
      <c r="PRA435" s="1441"/>
      <c r="PRB435" s="1441"/>
      <c r="PRC435" s="1441"/>
      <c r="PRD435" s="1441"/>
      <c r="PRE435" s="1441"/>
      <c r="PRF435" s="1441"/>
      <c r="PRG435" s="1441"/>
      <c r="PRH435" s="1441"/>
      <c r="PRI435" s="1441"/>
      <c r="PRJ435" s="1441"/>
      <c r="PRK435" s="1441"/>
      <c r="PRL435" s="1441"/>
      <c r="PRM435" s="1441"/>
      <c r="PRN435" s="1441"/>
      <c r="PRO435" s="1441"/>
      <c r="PRP435" s="1441"/>
      <c r="PRQ435" s="1441"/>
      <c r="PRR435" s="1441"/>
      <c r="PRS435" s="1441"/>
      <c r="PRT435" s="1441"/>
      <c r="PRU435" s="1441"/>
      <c r="PRV435" s="1441"/>
      <c r="PRW435" s="1441"/>
      <c r="PRX435" s="1441"/>
      <c r="PRY435" s="1441"/>
      <c r="PRZ435" s="1441"/>
      <c r="PSA435" s="1441"/>
      <c r="PSB435" s="1441"/>
      <c r="PSC435" s="1441"/>
      <c r="PSD435" s="1441"/>
      <c r="PSE435" s="1441"/>
      <c r="PSF435" s="1441"/>
      <c r="PSG435" s="1441"/>
      <c r="PSH435" s="1441"/>
      <c r="PSI435" s="1441"/>
      <c r="PSJ435" s="1441"/>
      <c r="PSK435" s="1441"/>
      <c r="PSL435" s="1441"/>
      <c r="PSM435" s="1441"/>
      <c r="PSN435" s="1441"/>
      <c r="PSO435" s="1441"/>
      <c r="PSP435" s="1441"/>
      <c r="PSQ435" s="1441"/>
      <c r="PSR435" s="1441"/>
      <c r="PSS435" s="1441"/>
      <c r="PST435" s="1441"/>
      <c r="PSU435" s="1441"/>
      <c r="PSV435" s="1441"/>
      <c r="PSW435" s="1441"/>
      <c r="PSX435" s="1441"/>
      <c r="PSY435" s="1441"/>
      <c r="PSZ435" s="1441"/>
      <c r="PTA435" s="1441"/>
      <c r="PTB435" s="1441"/>
      <c r="PTC435" s="1441"/>
      <c r="PTD435" s="1441"/>
      <c r="PTE435" s="1441"/>
      <c r="PTF435" s="1441"/>
      <c r="PTG435" s="1441"/>
      <c r="PTH435" s="1441"/>
      <c r="PTI435" s="1441"/>
      <c r="PTJ435" s="1441"/>
      <c r="PTK435" s="1441"/>
      <c r="PTL435" s="1441"/>
      <c r="PTM435" s="1441"/>
      <c r="PTN435" s="1441"/>
      <c r="PTO435" s="1441"/>
      <c r="PTP435" s="1441"/>
      <c r="PTQ435" s="1441"/>
      <c r="PTR435" s="1441"/>
      <c r="PTS435" s="1441"/>
      <c r="PTT435" s="1441"/>
      <c r="PTU435" s="1441"/>
      <c r="PTV435" s="1441"/>
      <c r="PTW435" s="1441"/>
      <c r="PTX435" s="1441"/>
      <c r="PTY435" s="1441"/>
      <c r="PTZ435" s="1441"/>
      <c r="PUA435" s="1441"/>
      <c r="PUB435" s="1441"/>
      <c r="PUC435" s="1441"/>
      <c r="PUD435" s="1441"/>
      <c r="PUE435" s="1441"/>
      <c r="PUF435" s="1441"/>
      <c r="PUG435" s="1441"/>
      <c r="PUH435" s="1441"/>
      <c r="PUI435" s="1441"/>
      <c r="PUJ435" s="1441"/>
      <c r="PUK435" s="1441"/>
      <c r="PUL435" s="1441"/>
      <c r="PUM435" s="1441"/>
      <c r="PUN435" s="1441"/>
      <c r="PUO435" s="1441"/>
      <c r="PUP435" s="1441"/>
      <c r="PUQ435" s="1441"/>
      <c r="PUR435" s="1441"/>
      <c r="PUS435" s="1441"/>
      <c r="PUT435" s="1441"/>
      <c r="PUU435" s="1441"/>
      <c r="PUV435" s="1441"/>
      <c r="PUW435" s="1441"/>
      <c r="PUX435" s="1441"/>
      <c r="PUY435" s="1441"/>
      <c r="PUZ435" s="1441"/>
      <c r="PVA435" s="1441"/>
      <c r="PVB435" s="1441"/>
      <c r="PVC435" s="1441"/>
      <c r="PVD435" s="1441"/>
      <c r="PVE435" s="1441"/>
      <c r="PVF435" s="1441"/>
      <c r="PVG435" s="1441"/>
      <c r="PVH435" s="1441"/>
      <c r="PVI435" s="1441"/>
      <c r="PVJ435" s="1441"/>
      <c r="PVK435" s="1441"/>
      <c r="PVL435" s="1441"/>
      <c r="PVM435" s="1441"/>
      <c r="PVN435" s="1441"/>
      <c r="PVO435" s="1441"/>
      <c r="PVP435" s="1441"/>
      <c r="PVQ435" s="1441"/>
      <c r="PVR435" s="1441"/>
      <c r="PVS435" s="1441"/>
      <c r="PVT435" s="1441"/>
      <c r="PVU435" s="1441"/>
      <c r="PVV435" s="1441"/>
      <c r="PVW435" s="1441"/>
      <c r="PVX435" s="1441"/>
      <c r="PVY435" s="1441"/>
      <c r="PVZ435" s="1441"/>
      <c r="PWA435" s="1441"/>
      <c r="PWB435" s="1441"/>
      <c r="PWC435" s="1441"/>
      <c r="PWD435" s="1441"/>
      <c r="PWE435" s="1441"/>
      <c r="PWF435" s="1441"/>
      <c r="PWG435" s="1441"/>
      <c r="PWH435" s="1441"/>
      <c r="PWI435" s="1441"/>
      <c r="PWJ435" s="1441"/>
      <c r="PWK435" s="1441"/>
      <c r="PWL435" s="1441"/>
      <c r="PWM435" s="1441"/>
      <c r="PWN435" s="1441"/>
      <c r="PWO435" s="1441"/>
      <c r="PWP435" s="1441"/>
      <c r="PWQ435" s="1441"/>
      <c r="PWR435" s="1441"/>
      <c r="PWS435" s="1441"/>
      <c r="PWT435" s="1441"/>
      <c r="PWU435" s="1441"/>
      <c r="PWV435" s="1441"/>
      <c r="PWW435" s="1441"/>
      <c r="PWX435" s="1441"/>
      <c r="PWY435" s="1441"/>
      <c r="PWZ435" s="1441"/>
      <c r="PXA435" s="1441"/>
      <c r="PXB435" s="1441"/>
      <c r="PXC435" s="1441"/>
      <c r="PXD435" s="1441"/>
      <c r="PXE435" s="1441"/>
      <c r="PXF435" s="1441"/>
      <c r="PXG435" s="1441"/>
      <c r="PXH435" s="1441"/>
      <c r="PXI435" s="1441"/>
      <c r="PXJ435" s="1441"/>
      <c r="PXK435" s="1441"/>
      <c r="PXL435" s="1441"/>
      <c r="PXM435" s="1441"/>
      <c r="PXN435" s="1441"/>
      <c r="PXO435" s="1441"/>
      <c r="PXP435" s="1441"/>
      <c r="PXQ435" s="1441"/>
      <c r="PXR435" s="1441"/>
      <c r="PXS435" s="1441"/>
      <c r="PXT435" s="1441"/>
      <c r="PXU435" s="1441"/>
      <c r="PXV435" s="1441"/>
      <c r="PXW435" s="1441"/>
      <c r="PXX435" s="1441"/>
      <c r="PXY435" s="1441"/>
      <c r="PXZ435" s="1441"/>
      <c r="PYA435" s="1441"/>
      <c r="PYB435" s="1441"/>
      <c r="PYC435" s="1441"/>
      <c r="PYD435" s="1441"/>
      <c r="PYE435" s="1441"/>
      <c r="PYF435" s="1441"/>
      <c r="PYG435" s="1441"/>
      <c r="PYH435" s="1441"/>
      <c r="PYI435" s="1441"/>
      <c r="PYJ435" s="1441"/>
      <c r="PYK435" s="1441"/>
      <c r="PYL435" s="1441"/>
      <c r="PYM435" s="1441"/>
      <c r="PYN435" s="1441"/>
      <c r="PYO435" s="1441"/>
      <c r="PYP435" s="1441"/>
      <c r="PYQ435" s="1441"/>
      <c r="PYR435" s="1441"/>
      <c r="PYS435" s="1441"/>
      <c r="PYT435" s="1441"/>
      <c r="PYU435" s="1441"/>
      <c r="PYV435" s="1441"/>
      <c r="PYW435" s="1441"/>
      <c r="PYX435" s="1441"/>
      <c r="PYY435" s="1441"/>
      <c r="PYZ435" s="1441"/>
      <c r="PZA435" s="1441"/>
      <c r="PZB435" s="1441"/>
      <c r="PZC435" s="1441"/>
      <c r="PZD435" s="1441"/>
      <c r="PZE435" s="1441"/>
      <c r="PZF435" s="1441"/>
      <c r="PZG435" s="1441"/>
      <c r="PZH435" s="1441"/>
      <c r="PZI435" s="1441"/>
      <c r="PZJ435" s="1441"/>
      <c r="PZK435" s="1441"/>
      <c r="PZL435" s="1441"/>
      <c r="PZM435" s="1441"/>
      <c r="PZN435" s="1441"/>
      <c r="PZO435" s="1441"/>
      <c r="PZP435" s="1441"/>
      <c r="PZQ435" s="1441"/>
      <c r="PZR435" s="1441"/>
      <c r="PZS435" s="1441"/>
      <c r="PZT435" s="1441"/>
      <c r="PZU435" s="1441"/>
      <c r="PZV435" s="1441"/>
      <c r="PZW435" s="1441"/>
      <c r="PZX435" s="1441"/>
      <c r="PZY435" s="1441"/>
      <c r="PZZ435" s="1441"/>
      <c r="QAA435" s="1441"/>
      <c r="QAB435" s="1441"/>
      <c r="QAC435" s="1441"/>
      <c r="QAD435" s="1441"/>
      <c r="QAE435" s="1441"/>
      <c r="QAF435" s="1441"/>
      <c r="QAG435" s="1441"/>
      <c r="QAH435" s="1441"/>
      <c r="QAI435" s="1441"/>
      <c r="QAJ435" s="1441"/>
      <c r="QAK435" s="1441"/>
      <c r="QAL435" s="1441"/>
      <c r="QAM435" s="1441"/>
      <c r="QAN435" s="1441"/>
      <c r="QAO435" s="1441"/>
      <c r="QAP435" s="1441"/>
      <c r="QAQ435" s="1441"/>
      <c r="QAR435" s="1441"/>
      <c r="QAS435" s="1441"/>
      <c r="QAT435" s="1441"/>
      <c r="QAU435" s="1441"/>
      <c r="QAV435" s="1441"/>
      <c r="QAW435" s="1441"/>
      <c r="QAX435" s="1441"/>
      <c r="QAY435" s="1441"/>
      <c r="QAZ435" s="1441"/>
      <c r="QBA435" s="1441"/>
      <c r="QBB435" s="1441"/>
      <c r="QBC435" s="1441"/>
      <c r="QBD435" s="1441"/>
      <c r="QBE435" s="1441"/>
      <c r="QBF435" s="1441"/>
      <c r="QBG435" s="1441"/>
      <c r="QBH435" s="1441"/>
      <c r="QBI435" s="1441"/>
      <c r="QBJ435" s="1441"/>
      <c r="QBK435" s="1441"/>
      <c r="QBL435" s="1441"/>
      <c r="QBM435" s="1441"/>
      <c r="QBN435" s="1441"/>
      <c r="QBO435" s="1441"/>
      <c r="QBP435" s="1441"/>
      <c r="QBQ435" s="1441"/>
      <c r="QBR435" s="1441"/>
      <c r="QBS435" s="1441"/>
      <c r="QBT435" s="1441"/>
      <c r="QBU435" s="1441"/>
      <c r="QBV435" s="1441"/>
      <c r="QBW435" s="1441"/>
      <c r="QBX435" s="1441"/>
      <c r="QBY435" s="1441"/>
      <c r="QBZ435" s="1441"/>
      <c r="QCA435" s="1441"/>
      <c r="QCB435" s="1441"/>
      <c r="QCC435" s="1441"/>
      <c r="QCD435" s="1441"/>
      <c r="QCE435" s="1441"/>
      <c r="QCF435" s="1441"/>
      <c r="QCG435" s="1441"/>
      <c r="QCH435" s="1441"/>
      <c r="QCI435" s="1441"/>
      <c r="QCJ435" s="1441"/>
      <c r="QCK435" s="1441"/>
      <c r="QCL435" s="1441"/>
      <c r="QCM435" s="1441"/>
      <c r="QCN435" s="1441"/>
      <c r="QCO435" s="1441"/>
      <c r="QCP435" s="1441"/>
      <c r="QCQ435" s="1441"/>
      <c r="QCR435" s="1441"/>
      <c r="QCS435" s="1441"/>
      <c r="QCT435" s="1441"/>
      <c r="QCU435" s="1441"/>
      <c r="QCV435" s="1441"/>
      <c r="QCW435" s="1441"/>
      <c r="QCX435" s="1441"/>
      <c r="QCY435" s="1441"/>
      <c r="QCZ435" s="1441"/>
      <c r="QDA435" s="1441"/>
      <c r="QDB435" s="1441"/>
      <c r="QDC435" s="1441"/>
      <c r="QDD435" s="1441"/>
      <c r="QDE435" s="1441"/>
      <c r="QDF435" s="1441"/>
      <c r="QDG435" s="1441"/>
      <c r="QDH435" s="1441"/>
      <c r="QDI435" s="1441"/>
      <c r="QDJ435" s="1441"/>
      <c r="QDK435" s="1441"/>
      <c r="QDL435" s="1441"/>
      <c r="QDM435" s="1441"/>
      <c r="QDN435" s="1441"/>
      <c r="QDO435" s="1441"/>
      <c r="QDP435" s="1441"/>
      <c r="QDQ435" s="1441"/>
      <c r="QDR435" s="1441"/>
      <c r="QDS435" s="1441"/>
      <c r="QDT435" s="1441"/>
      <c r="QDU435" s="1441"/>
      <c r="QDV435" s="1441"/>
      <c r="QDW435" s="1441"/>
      <c r="QDX435" s="1441"/>
      <c r="QDY435" s="1441"/>
      <c r="QDZ435" s="1441"/>
      <c r="QEA435" s="1441"/>
      <c r="QEB435" s="1441"/>
      <c r="QEC435" s="1441"/>
      <c r="QED435" s="1441"/>
      <c r="QEE435" s="1441"/>
      <c r="QEF435" s="1441"/>
      <c r="QEG435" s="1441"/>
      <c r="QEH435" s="1441"/>
      <c r="QEI435" s="1441"/>
      <c r="QEJ435" s="1441"/>
      <c r="QEK435" s="1441"/>
      <c r="QEL435" s="1441"/>
      <c r="QEM435" s="1441"/>
      <c r="QEN435" s="1441"/>
      <c r="QEO435" s="1441"/>
      <c r="QEP435" s="1441"/>
      <c r="QEQ435" s="1441"/>
      <c r="QER435" s="1441"/>
      <c r="QES435" s="1441"/>
      <c r="QET435" s="1441"/>
      <c r="QEU435" s="1441"/>
      <c r="QEV435" s="1441"/>
      <c r="QEW435" s="1441"/>
      <c r="QEX435" s="1441"/>
      <c r="QEY435" s="1441"/>
      <c r="QEZ435" s="1441"/>
      <c r="QFA435" s="1441"/>
      <c r="QFB435" s="1441"/>
      <c r="QFC435" s="1441"/>
      <c r="QFD435" s="1441"/>
      <c r="QFE435" s="1441"/>
      <c r="QFF435" s="1441"/>
      <c r="QFG435" s="1441"/>
      <c r="QFH435" s="1441"/>
      <c r="QFI435" s="1441"/>
      <c r="QFJ435" s="1441"/>
      <c r="QFK435" s="1441"/>
      <c r="QFL435" s="1441"/>
      <c r="QFM435" s="1441"/>
      <c r="QFN435" s="1441"/>
      <c r="QFO435" s="1441"/>
      <c r="QFP435" s="1441"/>
      <c r="QFQ435" s="1441"/>
      <c r="QFR435" s="1441"/>
      <c r="QFS435" s="1441"/>
      <c r="QFT435" s="1441"/>
      <c r="QFU435" s="1441"/>
      <c r="QFV435" s="1441"/>
      <c r="QFW435" s="1441"/>
      <c r="QFX435" s="1441"/>
      <c r="QFY435" s="1441"/>
      <c r="QFZ435" s="1441"/>
      <c r="QGA435" s="1441"/>
      <c r="QGB435" s="1441"/>
      <c r="QGC435" s="1441"/>
      <c r="QGD435" s="1441"/>
      <c r="QGE435" s="1441"/>
      <c r="QGF435" s="1441"/>
      <c r="QGG435" s="1441"/>
      <c r="QGH435" s="1441"/>
      <c r="QGI435" s="1441"/>
      <c r="QGJ435" s="1441"/>
      <c r="QGK435" s="1441"/>
      <c r="QGL435" s="1441"/>
      <c r="QGM435" s="1441"/>
      <c r="QGN435" s="1441"/>
      <c r="QGO435" s="1441"/>
      <c r="QGP435" s="1441"/>
      <c r="QGQ435" s="1441"/>
      <c r="QGR435" s="1441"/>
      <c r="QGS435" s="1441"/>
      <c r="QGT435" s="1441"/>
      <c r="QGU435" s="1441"/>
      <c r="QGV435" s="1441"/>
      <c r="QGW435" s="1441"/>
      <c r="QGX435" s="1441"/>
      <c r="QGY435" s="1441"/>
      <c r="QGZ435" s="1441"/>
      <c r="QHA435" s="1441"/>
      <c r="QHB435" s="1441"/>
      <c r="QHC435" s="1441"/>
      <c r="QHD435" s="1441"/>
      <c r="QHE435" s="1441"/>
      <c r="QHF435" s="1441"/>
      <c r="QHG435" s="1441"/>
      <c r="QHH435" s="1441"/>
      <c r="QHI435" s="1441"/>
      <c r="QHJ435" s="1441"/>
      <c r="QHK435" s="1441"/>
      <c r="QHL435" s="1441"/>
      <c r="QHM435" s="1441"/>
      <c r="QHN435" s="1441"/>
      <c r="QHO435" s="1441"/>
      <c r="QHP435" s="1441"/>
      <c r="QHQ435" s="1441"/>
      <c r="QHR435" s="1441"/>
      <c r="QHS435" s="1441"/>
      <c r="QHT435" s="1441"/>
      <c r="QHU435" s="1441"/>
      <c r="QHV435" s="1441"/>
      <c r="QHW435" s="1441"/>
      <c r="QHX435" s="1441"/>
      <c r="QHY435" s="1441"/>
      <c r="QHZ435" s="1441"/>
      <c r="QIA435" s="1441"/>
      <c r="QIB435" s="1441"/>
      <c r="QIC435" s="1441"/>
      <c r="QID435" s="1441"/>
      <c r="QIE435" s="1441"/>
      <c r="QIF435" s="1441"/>
      <c r="QIG435" s="1441"/>
      <c r="QIH435" s="1441"/>
      <c r="QII435" s="1441"/>
      <c r="QIJ435" s="1441"/>
      <c r="QIK435" s="1441"/>
      <c r="QIL435" s="1441"/>
      <c r="QIM435" s="1441"/>
      <c r="QIN435" s="1441"/>
      <c r="QIO435" s="1441"/>
      <c r="QIP435" s="1441"/>
      <c r="QIQ435" s="1441"/>
      <c r="QIR435" s="1441"/>
      <c r="QIS435" s="1441"/>
      <c r="QIT435" s="1441"/>
      <c r="QIU435" s="1441"/>
      <c r="QIV435" s="1441"/>
      <c r="QIW435" s="1441"/>
      <c r="QIX435" s="1441"/>
      <c r="QIY435" s="1441"/>
      <c r="QIZ435" s="1441"/>
      <c r="QJA435" s="1441"/>
      <c r="QJB435" s="1441"/>
      <c r="QJC435" s="1441"/>
      <c r="QJD435" s="1441"/>
      <c r="QJE435" s="1441"/>
      <c r="QJF435" s="1441"/>
      <c r="QJG435" s="1441"/>
      <c r="QJH435" s="1441"/>
      <c r="QJI435" s="1441"/>
      <c r="QJJ435" s="1441"/>
      <c r="QJK435" s="1441"/>
      <c r="QJL435" s="1441"/>
      <c r="QJM435" s="1441"/>
      <c r="QJN435" s="1441"/>
      <c r="QJO435" s="1441"/>
      <c r="QJP435" s="1441"/>
      <c r="QJQ435" s="1441"/>
      <c r="QJR435" s="1441"/>
      <c r="QJS435" s="1441"/>
      <c r="QJT435" s="1441"/>
      <c r="QJU435" s="1441"/>
      <c r="QJV435" s="1441"/>
      <c r="QJW435" s="1441"/>
      <c r="QJX435" s="1441"/>
      <c r="QJY435" s="1441"/>
      <c r="QJZ435" s="1441"/>
      <c r="QKA435" s="1441"/>
      <c r="QKB435" s="1441"/>
      <c r="QKC435" s="1441"/>
      <c r="QKD435" s="1441"/>
      <c r="QKE435" s="1441"/>
      <c r="QKF435" s="1441"/>
      <c r="QKG435" s="1441"/>
      <c r="QKH435" s="1441"/>
      <c r="QKI435" s="1441"/>
      <c r="QKJ435" s="1441"/>
      <c r="QKK435" s="1441"/>
      <c r="QKL435" s="1441"/>
      <c r="QKM435" s="1441"/>
      <c r="QKN435" s="1441"/>
      <c r="QKO435" s="1441"/>
      <c r="QKP435" s="1441"/>
      <c r="QKQ435" s="1441"/>
      <c r="QKR435" s="1441"/>
      <c r="QKS435" s="1441"/>
      <c r="QKT435" s="1441"/>
      <c r="QKU435" s="1441"/>
      <c r="QKV435" s="1441"/>
      <c r="QKW435" s="1441"/>
      <c r="QKX435" s="1441"/>
      <c r="QKY435" s="1441"/>
      <c r="QKZ435" s="1441"/>
      <c r="QLA435" s="1441"/>
      <c r="QLB435" s="1441"/>
      <c r="QLC435" s="1441"/>
      <c r="QLD435" s="1441"/>
      <c r="QLE435" s="1441"/>
      <c r="QLF435" s="1441"/>
      <c r="QLG435" s="1441"/>
      <c r="QLH435" s="1441"/>
      <c r="QLI435" s="1441"/>
      <c r="QLJ435" s="1441"/>
      <c r="QLK435" s="1441"/>
      <c r="QLL435" s="1441"/>
      <c r="QLM435" s="1441"/>
      <c r="QLN435" s="1441"/>
      <c r="QLO435" s="1441"/>
      <c r="QLP435" s="1441"/>
      <c r="QLQ435" s="1441"/>
      <c r="QLR435" s="1441"/>
      <c r="QLS435" s="1441"/>
      <c r="QLT435" s="1441"/>
      <c r="QLU435" s="1441"/>
      <c r="QLV435" s="1441"/>
      <c r="QLW435" s="1441"/>
      <c r="QLX435" s="1441"/>
      <c r="QLY435" s="1441"/>
      <c r="QLZ435" s="1441"/>
      <c r="QMA435" s="1441"/>
      <c r="QMB435" s="1441"/>
      <c r="QMC435" s="1441"/>
      <c r="QMD435" s="1441"/>
      <c r="QME435" s="1441"/>
      <c r="QMF435" s="1441"/>
      <c r="QMG435" s="1441"/>
      <c r="QMH435" s="1441"/>
      <c r="QMI435" s="1441"/>
      <c r="QMJ435" s="1441"/>
      <c r="QMK435" s="1441"/>
      <c r="QML435" s="1441"/>
      <c r="QMM435" s="1441"/>
      <c r="QMN435" s="1441"/>
      <c r="QMO435" s="1441"/>
      <c r="QMP435" s="1441"/>
      <c r="QMQ435" s="1441"/>
      <c r="QMR435" s="1441"/>
      <c r="QMS435" s="1441"/>
      <c r="QMT435" s="1441"/>
      <c r="QMU435" s="1441"/>
      <c r="QMV435" s="1441"/>
      <c r="QMW435" s="1441"/>
      <c r="QMX435" s="1441"/>
      <c r="QMY435" s="1441"/>
      <c r="QMZ435" s="1441"/>
      <c r="QNA435" s="1441"/>
      <c r="QNB435" s="1441"/>
      <c r="QNC435" s="1441"/>
      <c r="QND435" s="1441"/>
      <c r="QNE435" s="1441"/>
      <c r="QNF435" s="1441"/>
      <c r="QNG435" s="1441"/>
      <c r="QNH435" s="1441"/>
      <c r="QNI435" s="1441"/>
      <c r="QNJ435" s="1441"/>
      <c r="QNK435" s="1441"/>
      <c r="QNL435" s="1441"/>
      <c r="QNM435" s="1441"/>
      <c r="QNN435" s="1441"/>
      <c r="QNO435" s="1441"/>
      <c r="QNP435" s="1441"/>
      <c r="QNQ435" s="1441"/>
      <c r="QNR435" s="1441"/>
      <c r="QNS435" s="1441"/>
      <c r="QNT435" s="1441"/>
      <c r="QNU435" s="1441"/>
      <c r="QNV435" s="1441"/>
      <c r="QNW435" s="1441"/>
      <c r="QNX435" s="1441"/>
      <c r="QNY435" s="1441"/>
      <c r="QNZ435" s="1441"/>
      <c r="QOA435" s="1441"/>
      <c r="QOB435" s="1441"/>
      <c r="QOC435" s="1441"/>
      <c r="QOD435" s="1441"/>
      <c r="QOE435" s="1441"/>
      <c r="QOF435" s="1441"/>
      <c r="QOG435" s="1441"/>
      <c r="QOH435" s="1441"/>
      <c r="QOI435" s="1441"/>
      <c r="QOJ435" s="1441"/>
      <c r="QOK435" s="1441"/>
      <c r="QOL435" s="1441"/>
      <c r="QOM435" s="1441"/>
      <c r="QON435" s="1441"/>
      <c r="QOO435" s="1441"/>
      <c r="QOP435" s="1441"/>
      <c r="QOQ435" s="1441"/>
      <c r="QOR435" s="1441"/>
      <c r="QOS435" s="1441"/>
      <c r="QOT435" s="1441"/>
      <c r="QOU435" s="1441"/>
      <c r="QOV435" s="1441"/>
      <c r="QOW435" s="1441"/>
      <c r="QOX435" s="1441"/>
      <c r="QOY435" s="1441"/>
      <c r="QOZ435" s="1441"/>
      <c r="QPA435" s="1441"/>
      <c r="QPB435" s="1441"/>
      <c r="QPC435" s="1441"/>
      <c r="QPD435" s="1441"/>
      <c r="QPE435" s="1441"/>
      <c r="QPF435" s="1441"/>
      <c r="QPG435" s="1441"/>
      <c r="QPH435" s="1441"/>
      <c r="QPI435" s="1441"/>
      <c r="QPJ435" s="1441"/>
      <c r="QPK435" s="1441"/>
      <c r="QPL435" s="1441"/>
      <c r="QPM435" s="1441"/>
      <c r="QPN435" s="1441"/>
      <c r="QPO435" s="1441"/>
      <c r="QPP435" s="1441"/>
      <c r="QPQ435" s="1441"/>
      <c r="QPR435" s="1441"/>
      <c r="QPS435" s="1441"/>
      <c r="QPT435" s="1441"/>
      <c r="QPU435" s="1441"/>
      <c r="QPV435" s="1441"/>
      <c r="QPW435" s="1441"/>
      <c r="QPX435" s="1441"/>
      <c r="QPY435" s="1441"/>
      <c r="QPZ435" s="1441"/>
      <c r="QQA435" s="1441"/>
      <c r="QQB435" s="1441"/>
      <c r="QQC435" s="1441"/>
      <c r="QQD435" s="1441"/>
      <c r="QQE435" s="1441"/>
      <c r="QQF435" s="1441"/>
      <c r="QQG435" s="1441"/>
      <c r="QQH435" s="1441"/>
      <c r="QQI435" s="1441"/>
      <c r="QQJ435" s="1441"/>
      <c r="QQK435" s="1441"/>
      <c r="QQL435" s="1441"/>
      <c r="QQM435" s="1441"/>
      <c r="QQN435" s="1441"/>
      <c r="QQO435" s="1441"/>
      <c r="QQP435" s="1441"/>
      <c r="QQQ435" s="1441"/>
      <c r="QQR435" s="1441"/>
      <c r="QQS435" s="1441"/>
      <c r="QQT435" s="1441"/>
      <c r="QQU435" s="1441"/>
      <c r="QQV435" s="1441"/>
      <c r="QQW435" s="1441"/>
      <c r="QQX435" s="1441"/>
      <c r="QQY435" s="1441"/>
      <c r="QQZ435" s="1441"/>
      <c r="QRA435" s="1441"/>
      <c r="QRB435" s="1441"/>
      <c r="QRC435" s="1441"/>
      <c r="QRD435" s="1441"/>
      <c r="QRE435" s="1441"/>
      <c r="QRF435" s="1441"/>
      <c r="QRG435" s="1441"/>
      <c r="QRH435" s="1441"/>
      <c r="QRI435" s="1441"/>
      <c r="QRJ435" s="1441"/>
      <c r="QRK435" s="1441"/>
      <c r="QRL435" s="1441"/>
      <c r="QRM435" s="1441"/>
      <c r="QRN435" s="1441"/>
      <c r="QRO435" s="1441"/>
      <c r="QRP435" s="1441"/>
      <c r="QRQ435" s="1441"/>
      <c r="QRR435" s="1441"/>
      <c r="QRS435" s="1441"/>
      <c r="QRT435" s="1441"/>
      <c r="QRU435" s="1441"/>
      <c r="QRV435" s="1441"/>
      <c r="QRW435" s="1441"/>
      <c r="QRX435" s="1441"/>
      <c r="QRY435" s="1441"/>
      <c r="QRZ435" s="1441"/>
      <c r="QSA435" s="1441"/>
      <c r="QSB435" s="1441"/>
      <c r="QSC435" s="1441"/>
      <c r="QSD435" s="1441"/>
      <c r="QSE435" s="1441"/>
      <c r="QSF435" s="1441"/>
      <c r="QSG435" s="1441"/>
      <c r="QSH435" s="1441"/>
      <c r="QSI435" s="1441"/>
      <c r="QSJ435" s="1441"/>
      <c r="QSK435" s="1441"/>
      <c r="QSL435" s="1441"/>
      <c r="QSM435" s="1441"/>
      <c r="QSN435" s="1441"/>
      <c r="QSO435" s="1441"/>
      <c r="QSP435" s="1441"/>
      <c r="QSQ435" s="1441"/>
      <c r="QSR435" s="1441"/>
      <c r="QSS435" s="1441"/>
      <c r="QST435" s="1441"/>
      <c r="QSU435" s="1441"/>
      <c r="QSV435" s="1441"/>
      <c r="QSW435" s="1441"/>
      <c r="QSX435" s="1441"/>
      <c r="QSY435" s="1441"/>
      <c r="QSZ435" s="1441"/>
      <c r="QTA435" s="1441"/>
      <c r="QTB435" s="1441"/>
      <c r="QTC435" s="1441"/>
      <c r="QTD435" s="1441"/>
      <c r="QTE435" s="1441"/>
      <c r="QTF435" s="1441"/>
      <c r="QTG435" s="1441"/>
      <c r="QTH435" s="1441"/>
      <c r="QTI435" s="1441"/>
      <c r="QTJ435" s="1441"/>
      <c r="QTK435" s="1441"/>
      <c r="QTL435" s="1441"/>
      <c r="QTM435" s="1441"/>
      <c r="QTN435" s="1441"/>
      <c r="QTO435" s="1441"/>
      <c r="QTP435" s="1441"/>
      <c r="QTQ435" s="1441"/>
      <c r="QTR435" s="1441"/>
      <c r="QTS435" s="1441"/>
      <c r="QTT435" s="1441"/>
      <c r="QTU435" s="1441"/>
      <c r="QTV435" s="1441"/>
      <c r="QTW435" s="1441"/>
      <c r="QTX435" s="1441"/>
      <c r="QTY435" s="1441"/>
      <c r="QTZ435" s="1441"/>
      <c r="QUA435" s="1441"/>
      <c r="QUB435" s="1441"/>
      <c r="QUC435" s="1441"/>
      <c r="QUD435" s="1441"/>
      <c r="QUE435" s="1441"/>
      <c r="QUF435" s="1441"/>
      <c r="QUG435" s="1441"/>
      <c r="QUH435" s="1441"/>
      <c r="QUI435" s="1441"/>
      <c r="QUJ435" s="1441"/>
      <c r="QUK435" s="1441"/>
      <c r="QUL435" s="1441"/>
      <c r="QUM435" s="1441"/>
      <c r="QUN435" s="1441"/>
      <c r="QUO435" s="1441"/>
      <c r="QUP435" s="1441"/>
      <c r="QUQ435" s="1441"/>
      <c r="QUR435" s="1441"/>
      <c r="QUS435" s="1441"/>
      <c r="QUT435" s="1441"/>
      <c r="QUU435" s="1441"/>
      <c r="QUV435" s="1441"/>
      <c r="QUW435" s="1441"/>
      <c r="QUX435" s="1441"/>
      <c r="QUY435" s="1441"/>
      <c r="QUZ435" s="1441"/>
      <c r="QVA435" s="1441"/>
      <c r="QVB435" s="1441"/>
      <c r="QVC435" s="1441"/>
      <c r="QVD435" s="1441"/>
      <c r="QVE435" s="1441"/>
      <c r="QVF435" s="1441"/>
      <c r="QVG435" s="1441"/>
      <c r="QVH435" s="1441"/>
      <c r="QVI435" s="1441"/>
      <c r="QVJ435" s="1441"/>
      <c r="QVK435" s="1441"/>
      <c r="QVL435" s="1441"/>
      <c r="QVM435" s="1441"/>
      <c r="QVN435" s="1441"/>
      <c r="QVO435" s="1441"/>
      <c r="QVP435" s="1441"/>
      <c r="QVQ435" s="1441"/>
      <c r="QVR435" s="1441"/>
      <c r="QVS435" s="1441"/>
      <c r="QVT435" s="1441"/>
      <c r="QVU435" s="1441"/>
      <c r="QVV435" s="1441"/>
      <c r="QVW435" s="1441"/>
      <c r="QVX435" s="1441"/>
      <c r="QVY435" s="1441"/>
      <c r="QVZ435" s="1441"/>
      <c r="QWA435" s="1441"/>
      <c r="QWB435" s="1441"/>
      <c r="QWC435" s="1441"/>
      <c r="QWD435" s="1441"/>
      <c r="QWE435" s="1441"/>
      <c r="QWF435" s="1441"/>
      <c r="QWG435" s="1441"/>
      <c r="QWH435" s="1441"/>
      <c r="QWI435" s="1441"/>
      <c r="QWJ435" s="1441"/>
      <c r="QWK435" s="1441"/>
      <c r="QWL435" s="1441"/>
      <c r="QWM435" s="1441"/>
      <c r="QWN435" s="1441"/>
      <c r="QWO435" s="1441"/>
      <c r="QWP435" s="1441"/>
      <c r="QWQ435" s="1441"/>
      <c r="QWR435" s="1441"/>
      <c r="QWS435" s="1441"/>
      <c r="QWT435" s="1441"/>
      <c r="QWU435" s="1441"/>
      <c r="QWV435" s="1441"/>
      <c r="QWW435" s="1441"/>
      <c r="QWX435" s="1441"/>
      <c r="QWY435" s="1441"/>
      <c r="QWZ435" s="1441"/>
      <c r="QXA435" s="1441"/>
      <c r="QXB435" s="1441"/>
      <c r="QXC435" s="1441"/>
      <c r="QXD435" s="1441"/>
      <c r="QXE435" s="1441"/>
      <c r="QXF435" s="1441"/>
      <c r="QXG435" s="1441"/>
      <c r="QXH435" s="1441"/>
      <c r="QXI435" s="1441"/>
      <c r="QXJ435" s="1441"/>
      <c r="QXK435" s="1441"/>
      <c r="QXL435" s="1441"/>
      <c r="QXM435" s="1441"/>
      <c r="QXN435" s="1441"/>
      <c r="QXO435" s="1441"/>
      <c r="QXP435" s="1441"/>
      <c r="QXQ435" s="1441"/>
      <c r="QXR435" s="1441"/>
      <c r="QXS435" s="1441"/>
      <c r="QXT435" s="1441"/>
      <c r="QXU435" s="1441"/>
      <c r="QXV435" s="1441"/>
      <c r="QXW435" s="1441"/>
      <c r="QXX435" s="1441"/>
      <c r="QXY435" s="1441"/>
      <c r="QXZ435" s="1441"/>
      <c r="QYA435" s="1441"/>
      <c r="QYB435" s="1441"/>
      <c r="QYC435" s="1441"/>
      <c r="QYD435" s="1441"/>
      <c r="QYE435" s="1441"/>
      <c r="QYF435" s="1441"/>
      <c r="QYG435" s="1441"/>
      <c r="QYH435" s="1441"/>
      <c r="QYI435" s="1441"/>
      <c r="QYJ435" s="1441"/>
      <c r="QYK435" s="1441"/>
      <c r="QYL435" s="1441"/>
      <c r="QYM435" s="1441"/>
      <c r="QYN435" s="1441"/>
      <c r="QYO435" s="1441"/>
      <c r="QYP435" s="1441"/>
      <c r="QYQ435" s="1441"/>
      <c r="QYR435" s="1441"/>
      <c r="QYS435" s="1441"/>
      <c r="QYT435" s="1441"/>
      <c r="QYU435" s="1441"/>
      <c r="QYV435" s="1441"/>
      <c r="QYW435" s="1441"/>
      <c r="QYX435" s="1441"/>
      <c r="QYY435" s="1441"/>
      <c r="QYZ435" s="1441"/>
      <c r="QZA435" s="1441"/>
      <c r="QZB435" s="1441"/>
      <c r="QZC435" s="1441"/>
      <c r="QZD435" s="1441"/>
      <c r="QZE435" s="1441"/>
      <c r="QZF435" s="1441"/>
      <c r="QZG435" s="1441"/>
      <c r="QZH435" s="1441"/>
      <c r="QZI435" s="1441"/>
      <c r="QZJ435" s="1441"/>
      <c r="QZK435" s="1441"/>
      <c r="QZL435" s="1441"/>
      <c r="QZM435" s="1441"/>
      <c r="QZN435" s="1441"/>
      <c r="QZO435" s="1441"/>
      <c r="QZP435" s="1441"/>
      <c r="QZQ435" s="1441"/>
      <c r="QZR435" s="1441"/>
      <c r="QZS435" s="1441"/>
      <c r="QZT435" s="1441"/>
      <c r="QZU435" s="1441"/>
      <c r="QZV435" s="1441"/>
      <c r="QZW435" s="1441"/>
      <c r="QZX435" s="1441"/>
      <c r="QZY435" s="1441"/>
      <c r="QZZ435" s="1441"/>
      <c r="RAA435" s="1441"/>
      <c r="RAB435" s="1441"/>
      <c r="RAC435" s="1441"/>
      <c r="RAD435" s="1441"/>
      <c r="RAE435" s="1441"/>
      <c r="RAF435" s="1441"/>
      <c r="RAG435" s="1441"/>
      <c r="RAH435" s="1441"/>
      <c r="RAI435" s="1441"/>
      <c r="RAJ435" s="1441"/>
      <c r="RAK435" s="1441"/>
      <c r="RAL435" s="1441"/>
      <c r="RAM435" s="1441"/>
      <c r="RAN435" s="1441"/>
      <c r="RAO435" s="1441"/>
      <c r="RAP435" s="1441"/>
      <c r="RAQ435" s="1441"/>
      <c r="RAR435" s="1441"/>
      <c r="RAS435" s="1441"/>
      <c r="RAT435" s="1441"/>
      <c r="RAU435" s="1441"/>
      <c r="RAV435" s="1441"/>
      <c r="RAW435" s="1441"/>
      <c r="RAX435" s="1441"/>
      <c r="RAY435" s="1441"/>
      <c r="RAZ435" s="1441"/>
      <c r="RBA435" s="1441"/>
      <c r="RBB435" s="1441"/>
      <c r="RBC435" s="1441"/>
      <c r="RBD435" s="1441"/>
      <c r="RBE435" s="1441"/>
      <c r="RBF435" s="1441"/>
      <c r="RBG435" s="1441"/>
      <c r="RBH435" s="1441"/>
      <c r="RBI435" s="1441"/>
      <c r="RBJ435" s="1441"/>
      <c r="RBK435" s="1441"/>
      <c r="RBL435" s="1441"/>
      <c r="RBM435" s="1441"/>
      <c r="RBN435" s="1441"/>
      <c r="RBO435" s="1441"/>
      <c r="RBP435" s="1441"/>
      <c r="RBQ435" s="1441"/>
      <c r="RBR435" s="1441"/>
      <c r="RBS435" s="1441"/>
      <c r="RBT435" s="1441"/>
      <c r="RBU435" s="1441"/>
      <c r="RBV435" s="1441"/>
      <c r="RBW435" s="1441"/>
      <c r="RBX435" s="1441"/>
      <c r="RBY435" s="1441"/>
      <c r="RBZ435" s="1441"/>
      <c r="RCA435" s="1441"/>
      <c r="RCB435" s="1441"/>
      <c r="RCC435" s="1441"/>
      <c r="RCD435" s="1441"/>
      <c r="RCE435" s="1441"/>
      <c r="RCF435" s="1441"/>
      <c r="RCG435" s="1441"/>
      <c r="RCH435" s="1441"/>
      <c r="RCI435" s="1441"/>
      <c r="RCJ435" s="1441"/>
      <c r="RCK435" s="1441"/>
      <c r="RCL435" s="1441"/>
      <c r="RCM435" s="1441"/>
      <c r="RCN435" s="1441"/>
      <c r="RCO435" s="1441"/>
      <c r="RCP435" s="1441"/>
      <c r="RCQ435" s="1441"/>
      <c r="RCR435" s="1441"/>
      <c r="RCS435" s="1441"/>
      <c r="RCT435" s="1441"/>
      <c r="RCU435" s="1441"/>
      <c r="RCV435" s="1441"/>
      <c r="RCW435" s="1441"/>
      <c r="RCX435" s="1441"/>
      <c r="RCY435" s="1441"/>
      <c r="RCZ435" s="1441"/>
      <c r="RDA435" s="1441"/>
      <c r="RDB435" s="1441"/>
      <c r="RDC435" s="1441"/>
      <c r="RDD435" s="1441"/>
      <c r="RDE435" s="1441"/>
      <c r="RDF435" s="1441"/>
      <c r="RDG435" s="1441"/>
      <c r="RDH435" s="1441"/>
      <c r="RDI435" s="1441"/>
      <c r="RDJ435" s="1441"/>
      <c r="RDK435" s="1441"/>
      <c r="RDL435" s="1441"/>
      <c r="RDM435" s="1441"/>
      <c r="RDN435" s="1441"/>
      <c r="RDO435" s="1441"/>
      <c r="RDP435" s="1441"/>
      <c r="RDQ435" s="1441"/>
      <c r="RDR435" s="1441"/>
      <c r="RDS435" s="1441"/>
      <c r="RDT435" s="1441"/>
      <c r="RDU435" s="1441"/>
      <c r="RDV435" s="1441"/>
      <c r="RDW435" s="1441"/>
      <c r="RDX435" s="1441"/>
      <c r="RDY435" s="1441"/>
      <c r="RDZ435" s="1441"/>
      <c r="REA435" s="1441"/>
      <c r="REB435" s="1441"/>
      <c r="REC435" s="1441"/>
      <c r="RED435" s="1441"/>
      <c r="REE435" s="1441"/>
      <c r="REF435" s="1441"/>
      <c r="REG435" s="1441"/>
      <c r="REH435" s="1441"/>
      <c r="REI435" s="1441"/>
      <c r="REJ435" s="1441"/>
      <c r="REK435" s="1441"/>
      <c r="REL435" s="1441"/>
      <c r="REM435" s="1441"/>
      <c r="REN435" s="1441"/>
      <c r="REO435" s="1441"/>
      <c r="REP435" s="1441"/>
      <c r="REQ435" s="1441"/>
      <c r="RER435" s="1441"/>
      <c r="RES435" s="1441"/>
      <c r="RET435" s="1441"/>
      <c r="REU435" s="1441"/>
      <c r="REV435" s="1441"/>
      <c r="REW435" s="1441"/>
      <c r="REX435" s="1441"/>
      <c r="REY435" s="1441"/>
      <c r="REZ435" s="1441"/>
      <c r="RFA435" s="1441"/>
      <c r="RFB435" s="1441"/>
      <c r="RFC435" s="1441"/>
      <c r="RFD435" s="1441"/>
      <c r="RFE435" s="1441"/>
      <c r="RFF435" s="1441"/>
      <c r="RFG435" s="1441"/>
      <c r="RFH435" s="1441"/>
      <c r="RFI435" s="1441"/>
      <c r="RFJ435" s="1441"/>
      <c r="RFK435" s="1441"/>
      <c r="RFL435" s="1441"/>
      <c r="RFM435" s="1441"/>
      <c r="RFN435" s="1441"/>
      <c r="RFO435" s="1441"/>
      <c r="RFP435" s="1441"/>
      <c r="RFQ435" s="1441"/>
      <c r="RFR435" s="1441"/>
      <c r="RFS435" s="1441"/>
      <c r="RFT435" s="1441"/>
      <c r="RFU435" s="1441"/>
      <c r="RFV435" s="1441"/>
      <c r="RFW435" s="1441"/>
      <c r="RFX435" s="1441"/>
      <c r="RFY435" s="1441"/>
      <c r="RFZ435" s="1441"/>
      <c r="RGA435" s="1441"/>
      <c r="RGB435" s="1441"/>
      <c r="RGC435" s="1441"/>
      <c r="RGD435" s="1441"/>
      <c r="RGE435" s="1441"/>
      <c r="RGF435" s="1441"/>
      <c r="RGG435" s="1441"/>
      <c r="RGH435" s="1441"/>
      <c r="RGI435" s="1441"/>
      <c r="RGJ435" s="1441"/>
      <c r="RGK435" s="1441"/>
      <c r="RGL435" s="1441"/>
      <c r="RGM435" s="1441"/>
      <c r="RGN435" s="1441"/>
      <c r="RGO435" s="1441"/>
      <c r="RGP435" s="1441"/>
      <c r="RGQ435" s="1441"/>
      <c r="RGR435" s="1441"/>
      <c r="RGS435" s="1441"/>
      <c r="RGT435" s="1441"/>
      <c r="RGU435" s="1441"/>
      <c r="RGV435" s="1441"/>
      <c r="RGW435" s="1441"/>
      <c r="RGX435" s="1441"/>
      <c r="RGY435" s="1441"/>
      <c r="RGZ435" s="1441"/>
      <c r="RHA435" s="1441"/>
      <c r="RHB435" s="1441"/>
      <c r="RHC435" s="1441"/>
      <c r="RHD435" s="1441"/>
      <c r="RHE435" s="1441"/>
      <c r="RHF435" s="1441"/>
      <c r="RHG435" s="1441"/>
      <c r="RHH435" s="1441"/>
      <c r="RHI435" s="1441"/>
      <c r="RHJ435" s="1441"/>
      <c r="RHK435" s="1441"/>
      <c r="RHL435" s="1441"/>
      <c r="RHM435" s="1441"/>
      <c r="RHN435" s="1441"/>
      <c r="RHO435" s="1441"/>
      <c r="RHP435" s="1441"/>
      <c r="RHQ435" s="1441"/>
      <c r="RHR435" s="1441"/>
      <c r="RHS435" s="1441"/>
      <c r="RHT435" s="1441"/>
      <c r="RHU435" s="1441"/>
      <c r="RHV435" s="1441"/>
      <c r="RHW435" s="1441"/>
      <c r="RHX435" s="1441"/>
      <c r="RHY435" s="1441"/>
      <c r="RHZ435" s="1441"/>
      <c r="RIA435" s="1441"/>
      <c r="RIB435" s="1441"/>
      <c r="RIC435" s="1441"/>
      <c r="RID435" s="1441"/>
      <c r="RIE435" s="1441"/>
      <c r="RIF435" s="1441"/>
      <c r="RIG435" s="1441"/>
      <c r="RIH435" s="1441"/>
      <c r="RII435" s="1441"/>
      <c r="RIJ435" s="1441"/>
      <c r="RIK435" s="1441"/>
      <c r="RIL435" s="1441"/>
      <c r="RIM435" s="1441"/>
      <c r="RIN435" s="1441"/>
      <c r="RIO435" s="1441"/>
      <c r="RIP435" s="1441"/>
      <c r="RIQ435" s="1441"/>
      <c r="RIR435" s="1441"/>
      <c r="RIS435" s="1441"/>
      <c r="RIT435" s="1441"/>
      <c r="RIU435" s="1441"/>
      <c r="RIV435" s="1441"/>
      <c r="RIW435" s="1441"/>
      <c r="RIX435" s="1441"/>
      <c r="RIY435" s="1441"/>
      <c r="RIZ435" s="1441"/>
      <c r="RJA435" s="1441"/>
      <c r="RJB435" s="1441"/>
      <c r="RJC435" s="1441"/>
      <c r="RJD435" s="1441"/>
      <c r="RJE435" s="1441"/>
      <c r="RJF435" s="1441"/>
      <c r="RJG435" s="1441"/>
      <c r="RJH435" s="1441"/>
      <c r="RJI435" s="1441"/>
      <c r="RJJ435" s="1441"/>
      <c r="RJK435" s="1441"/>
      <c r="RJL435" s="1441"/>
      <c r="RJM435" s="1441"/>
      <c r="RJN435" s="1441"/>
      <c r="RJO435" s="1441"/>
      <c r="RJP435" s="1441"/>
      <c r="RJQ435" s="1441"/>
      <c r="RJR435" s="1441"/>
      <c r="RJS435" s="1441"/>
      <c r="RJT435" s="1441"/>
      <c r="RJU435" s="1441"/>
      <c r="RJV435" s="1441"/>
      <c r="RJW435" s="1441"/>
      <c r="RJX435" s="1441"/>
      <c r="RJY435" s="1441"/>
      <c r="RJZ435" s="1441"/>
      <c r="RKA435" s="1441"/>
      <c r="RKB435" s="1441"/>
      <c r="RKC435" s="1441"/>
      <c r="RKD435" s="1441"/>
      <c r="RKE435" s="1441"/>
      <c r="RKF435" s="1441"/>
      <c r="RKG435" s="1441"/>
      <c r="RKH435" s="1441"/>
      <c r="RKI435" s="1441"/>
      <c r="RKJ435" s="1441"/>
      <c r="RKK435" s="1441"/>
      <c r="RKL435" s="1441"/>
      <c r="RKM435" s="1441"/>
      <c r="RKN435" s="1441"/>
      <c r="RKO435" s="1441"/>
      <c r="RKP435" s="1441"/>
      <c r="RKQ435" s="1441"/>
      <c r="RKR435" s="1441"/>
      <c r="RKS435" s="1441"/>
      <c r="RKT435" s="1441"/>
      <c r="RKU435" s="1441"/>
      <c r="RKV435" s="1441"/>
      <c r="RKW435" s="1441"/>
      <c r="RKX435" s="1441"/>
      <c r="RKY435" s="1441"/>
      <c r="RKZ435" s="1441"/>
      <c r="RLA435" s="1441"/>
      <c r="RLB435" s="1441"/>
      <c r="RLC435" s="1441"/>
      <c r="RLD435" s="1441"/>
      <c r="RLE435" s="1441"/>
      <c r="RLF435" s="1441"/>
      <c r="RLG435" s="1441"/>
      <c r="RLH435" s="1441"/>
      <c r="RLI435" s="1441"/>
      <c r="RLJ435" s="1441"/>
      <c r="RLK435" s="1441"/>
      <c r="RLL435" s="1441"/>
      <c r="RLM435" s="1441"/>
      <c r="RLN435" s="1441"/>
      <c r="RLO435" s="1441"/>
      <c r="RLP435" s="1441"/>
      <c r="RLQ435" s="1441"/>
      <c r="RLR435" s="1441"/>
      <c r="RLS435" s="1441"/>
      <c r="RLT435" s="1441"/>
      <c r="RLU435" s="1441"/>
      <c r="RLV435" s="1441"/>
      <c r="RLW435" s="1441"/>
      <c r="RLX435" s="1441"/>
      <c r="RLY435" s="1441"/>
      <c r="RLZ435" s="1441"/>
      <c r="RMA435" s="1441"/>
      <c r="RMB435" s="1441"/>
      <c r="RMC435" s="1441"/>
      <c r="RMD435" s="1441"/>
      <c r="RME435" s="1441"/>
      <c r="RMF435" s="1441"/>
      <c r="RMG435" s="1441"/>
      <c r="RMH435" s="1441"/>
      <c r="RMI435" s="1441"/>
      <c r="RMJ435" s="1441"/>
      <c r="RMK435" s="1441"/>
      <c r="RML435" s="1441"/>
      <c r="RMM435" s="1441"/>
      <c r="RMN435" s="1441"/>
      <c r="RMO435" s="1441"/>
      <c r="RMP435" s="1441"/>
      <c r="RMQ435" s="1441"/>
      <c r="RMR435" s="1441"/>
      <c r="RMS435" s="1441"/>
      <c r="RMT435" s="1441"/>
      <c r="RMU435" s="1441"/>
      <c r="RMV435" s="1441"/>
      <c r="RMW435" s="1441"/>
      <c r="RMX435" s="1441"/>
      <c r="RMY435" s="1441"/>
      <c r="RMZ435" s="1441"/>
      <c r="RNA435" s="1441"/>
      <c r="RNB435" s="1441"/>
      <c r="RNC435" s="1441"/>
      <c r="RND435" s="1441"/>
      <c r="RNE435" s="1441"/>
      <c r="RNF435" s="1441"/>
      <c r="RNG435" s="1441"/>
      <c r="RNH435" s="1441"/>
      <c r="RNI435" s="1441"/>
      <c r="RNJ435" s="1441"/>
      <c r="RNK435" s="1441"/>
      <c r="RNL435" s="1441"/>
      <c r="RNM435" s="1441"/>
      <c r="RNN435" s="1441"/>
      <c r="RNO435" s="1441"/>
      <c r="RNP435" s="1441"/>
      <c r="RNQ435" s="1441"/>
      <c r="RNR435" s="1441"/>
      <c r="RNS435" s="1441"/>
      <c r="RNT435" s="1441"/>
      <c r="RNU435" s="1441"/>
      <c r="RNV435" s="1441"/>
      <c r="RNW435" s="1441"/>
      <c r="RNX435" s="1441"/>
      <c r="RNY435" s="1441"/>
      <c r="RNZ435" s="1441"/>
      <c r="ROA435" s="1441"/>
      <c r="ROB435" s="1441"/>
      <c r="ROC435" s="1441"/>
      <c r="ROD435" s="1441"/>
      <c r="ROE435" s="1441"/>
      <c r="ROF435" s="1441"/>
      <c r="ROG435" s="1441"/>
      <c r="ROH435" s="1441"/>
      <c r="ROI435" s="1441"/>
      <c r="ROJ435" s="1441"/>
      <c r="ROK435" s="1441"/>
      <c r="ROL435" s="1441"/>
      <c r="ROM435" s="1441"/>
      <c r="RON435" s="1441"/>
      <c r="ROO435" s="1441"/>
      <c r="ROP435" s="1441"/>
      <c r="ROQ435" s="1441"/>
      <c r="ROR435" s="1441"/>
      <c r="ROS435" s="1441"/>
      <c r="ROT435" s="1441"/>
      <c r="ROU435" s="1441"/>
      <c r="ROV435" s="1441"/>
      <c r="ROW435" s="1441"/>
      <c r="ROX435" s="1441"/>
      <c r="ROY435" s="1441"/>
      <c r="ROZ435" s="1441"/>
      <c r="RPA435" s="1441"/>
      <c r="RPB435" s="1441"/>
      <c r="RPC435" s="1441"/>
      <c r="RPD435" s="1441"/>
      <c r="RPE435" s="1441"/>
      <c r="RPF435" s="1441"/>
      <c r="RPG435" s="1441"/>
      <c r="RPH435" s="1441"/>
      <c r="RPI435" s="1441"/>
      <c r="RPJ435" s="1441"/>
      <c r="RPK435" s="1441"/>
      <c r="RPL435" s="1441"/>
      <c r="RPM435" s="1441"/>
      <c r="RPN435" s="1441"/>
      <c r="RPO435" s="1441"/>
      <c r="RPP435" s="1441"/>
      <c r="RPQ435" s="1441"/>
      <c r="RPR435" s="1441"/>
      <c r="RPS435" s="1441"/>
      <c r="RPT435" s="1441"/>
      <c r="RPU435" s="1441"/>
      <c r="RPV435" s="1441"/>
      <c r="RPW435" s="1441"/>
      <c r="RPX435" s="1441"/>
      <c r="RPY435" s="1441"/>
      <c r="RPZ435" s="1441"/>
      <c r="RQA435" s="1441"/>
      <c r="RQB435" s="1441"/>
      <c r="RQC435" s="1441"/>
      <c r="RQD435" s="1441"/>
      <c r="RQE435" s="1441"/>
      <c r="RQF435" s="1441"/>
      <c r="RQG435" s="1441"/>
      <c r="RQH435" s="1441"/>
      <c r="RQI435" s="1441"/>
      <c r="RQJ435" s="1441"/>
      <c r="RQK435" s="1441"/>
      <c r="RQL435" s="1441"/>
      <c r="RQM435" s="1441"/>
      <c r="RQN435" s="1441"/>
      <c r="RQO435" s="1441"/>
      <c r="RQP435" s="1441"/>
      <c r="RQQ435" s="1441"/>
      <c r="RQR435" s="1441"/>
      <c r="RQS435" s="1441"/>
      <c r="RQT435" s="1441"/>
      <c r="RQU435" s="1441"/>
      <c r="RQV435" s="1441"/>
      <c r="RQW435" s="1441"/>
      <c r="RQX435" s="1441"/>
      <c r="RQY435" s="1441"/>
      <c r="RQZ435" s="1441"/>
      <c r="RRA435" s="1441"/>
      <c r="RRB435" s="1441"/>
      <c r="RRC435" s="1441"/>
      <c r="RRD435" s="1441"/>
      <c r="RRE435" s="1441"/>
      <c r="RRF435" s="1441"/>
      <c r="RRG435" s="1441"/>
      <c r="RRH435" s="1441"/>
      <c r="RRI435" s="1441"/>
      <c r="RRJ435" s="1441"/>
      <c r="RRK435" s="1441"/>
      <c r="RRL435" s="1441"/>
      <c r="RRM435" s="1441"/>
      <c r="RRN435" s="1441"/>
      <c r="RRO435" s="1441"/>
      <c r="RRP435" s="1441"/>
      <c r="RRQ435" s="1441"/>
      <c r="RRR435" s="1441"/>
      <c r="RRS435" s="1441"/>
      <c r="RRT435" s="1441"/>
      <c r="RRU435" s="1441"/>
      <c r="RRV435" s="1441"/>
      <c r="RRW435" s="1441"/>
      <c r="RRX435" s="1441"/>
      <c r="RRY435" s="1441"/>
      <c r="RRZ435" s="1441"/>
      <c r="RSA435" s="1441"/>
      <c r="RSB435" s="1441"/>
      <c r="RSC435" s="1441"/>
      <c r="RSD435" s="1441"/>
      <c r="RSE435" s="1441"/>
      <c r="RSF435" s="1441"/>
      <c r="RSG435" s="1441"/>
      <c r="RSH435" s="1441"/>
      <c r="RSI435" s="1441"/>
      <c r="RSJ435" s="1441"/>
      <c r="RSK435" s="1441"/>
      <c r="RSL435" s="1441"/>
      <c r="RSM435" s="1441"/>
      <c r="RSN435" s="1441"/>
      <c r="RSO435" s="1441"/>
      <c r="RSP435" s="1441"/>
      <c r="RSQ435" s="1441"/>
      <c r="RSR435" s="1441"/>
      <c r="RSS435" s="1441"/>
      <c r="RST435" s="1441"/>
      <c r="RSU435" s="1441"/>
      <c r="RSV435" s="1441"/>
      <c r="RSW435" s="1441"/>
      <c r="RSX435" s="1441"/>
      <c r="RSY435" s="1441"/>
      <c r="RSZ435" s="1441"/>
      <c r="RTA435" s="1441"/>
      <c r="RTB435" s="1441"/>
      <c r="RTC435" s="1441"/>
      <c r="RTD435" s="1441"/>
      <c r="RTE435" s="1441"/>
      <c r="RTF435" s="1441"/>
      <c r="RTG435" s="1441"/>
      <c r="RTH435" s="1441"/>
      <c r="RTI435" s="1441"/>
      <c r="RTJ435" s="1441"/>
      <c r="RTK435" s="1441"/>
      <c r="RTL435" s="1441"/>
      <c r="RTM435" s="1441"/>
      <c r="RTN435" s="1441"/>
      <c r="RTO435" s="1441"/>
      <c r="RTP435" s="1441"/>
      <c r="RTQ435" s="1441"/>
      <c r="RTR435" s="1441"/>
      <c r="RTS435" s="1441"/>
      <c r="RTT435" s="1441"/>
      <c r="RTU435" s="1441"/>
      <c r="RTV435" s="1441"/>
      <c r="RTW435" s="1441"/>
      <c r="RTX435" s="1441"/>
      <c r="RTY435" s="1441"/>
      <c r="RTZ435" s="1441"/>
      <c r="RUA435" s="1441"/>
      <c r="RUB435" s="1441"/>
      <c r="RUC435" s="1441"/>
      <c r="RUD435" s="1441"/>
      <c r="RUE435" s="1441"/>
      <c r="RUF435" s="1441"/>
      <c r="RUG435" s="1441"/>
      <c r="RUH435" s="1441"/>
      <c r="RUI435" s="1441"/>
      <c r="RUJ435" s="1441"/>
      <c r="RUK435" s="1441"/>
      <c r="RUL435" s="1441"/>
      <c r="RUM435" s="1441"/>
      <c r="RUN435" s="1441"/>
      <c r="RUO435" s="1441"/>
      <c r="RUP435" s="1441"/>
      <c r="RUQ435" s="1441"/>
      <c r="RUR435" s="1441"/>
      <c r="RUS435" s="1441"/>
      <c r="RUT435" s="1441"/>
      <c r="RUU435" s="1441"/>
      <c r="RUV435" s="1441"/>
      <c r="RUW435" s="1441"/>
      <c r="RUX435" s="1441"/>
      <c r="RUY435" s="1441"/>
      <c r="RUZ435" s="1441"/>
      <c r="RVA435" s="1441"/>
      <c r="RVB435" s="1441"/>
      <c r="RVC435" s="1441"/>
      <c r="RVD435" s="1441"/>
      <c r="RVE435" s="1441"/>
      <c r="RVF435" s="1441"/>
      <c r="RVG435" s="1441"/>
      <c r="RVH435" s="1441"/>
      <c r="RVI435" s="1441"/>
      <c r="RVJ435" s="1441"/>
      <c r="RVK435" s="1441"/>
      <c r="RVL435" s="1441"/>
      <c r="RVM435" s="1441"/>
      <c r="RVN435" s="1441"/>
      <c r="RVO435" s="1441"/>
      <c r="RVP435" s="1441"/>
      <c r="RVQ435" s="1441"/>
      <c r="RVR435" s="1441"/>
      <c r="RVS435" s="1441"/>
      <c r="RVT435" s="1441"/>
      <c r="RVU435" s="1441"/>
      <c r="RVV435" s="1441"/>
      <c r="RVW435" s="1441"/>
      <c r="RVX435" s="1441"/>
      <c r="RVY435" s="1441"/>
      <c r="RVZ435" s="1441"/>
      <c r="RWA435" s="1441"/>
      <c r="RWB435" s="1441"/>
      <c r="RWC435" s="1441"/>
      <c r="RWD435" s="1441"/>
      <c r="RWE435" s="1441"/>
      <c r="RWF435" s="1441"/>
      <c r="RWG435" s="1441"/>
      <c r="RWH435" s="1441"/>
      <c r="RWI435" s="1441"/>
      <c r="RWJ435" s="1441"/>
      <c r="RWK435" s="1441"/>
      <c r="RWL435" s="1441"/>
      <c r="RWM435" s="1441"/>
      <c r="RWN435" s="1441"/>
      <c r="RWO435" s="1441"/>
      <c r="RWP435" s="1441"/>
      <c r="RWQ435" s="1441"/>
      <c r="RWR435" s="1441"/>
      <c r="RWS435" s="1441"/>
      <c r="RWT435" s="1441"/>
      <c r="RWU435" s="1441"/>
      <c r="RWV435" s="1441"/>
      <c r="RWW435" s="1441"/>
      <c r="RWX435" s="1441"/>
      <c r="RWY435" s="1441"/>
      <c r="RWZ435" s="1441"/>
      <c r="RXA435" s="1441"/>
      <c r="RXB435" s="1441"/>
      <c r="RXC435" s="1441"/>
      <c r="RXD435" s="1441"/>
      <c r="RXE435" s="1441"/>
      <c r="RXF435" s="1441"/>
      <c r="RXG435" s="1441"/>
      <c r="RXH435" s="1441"/>
      <c r="RXI435" s="1441"/>
      <c r="RXJ435" s="1441"/>
      <c r="RXK435" s="1441"/>
      <c r="RXL435" s="1441"/>
      <c r="RXM435" s="1441"/>
      <c r="RXN435" s="1441"/>
      <c r="RXO435" s="1441"/>
      <c r="RXP435" s="1441"/>
      <c r="RXQ435" s="1441"/>
      <c r="RXR435" s="1441"/>
      <c r="RXS435" s="1441"/>
      <c r="RXT435" s="1441"/>
      <c r="RXU435" s="1441"/>
      <c r="RXV435" s="1441"/>
      <c r="RXW435" s="1441"/>
      <c r="RXX435" s="1441"/>
      <c r="RXY435" s="1441"/>
      <c r="RXZ435" s="1441"/>
      <c r="RYA435" s="1441"/>
      <c r="RYB435" s="1441"/>
      <c r="RYC435" s="1441"/>
      <c r="RYD435" s="1441"/>
      <c r="RYE435" s="1441"/>
      <c r="RYF435" s="1441"/>
      <c r="RYG435" s="1441"/>
      <c r="RYH435" s="1441"/>
      <c r="RYI435" s="1441"/>
      <c r="RYJ435" s="1441"/>
      <c r="RYK435" s="1441"/>
      <c r="RYL435" s="1441"/>
      <c r="RYM435" s="1441"/>
      <c r="RYN435" s="1441"/>
      <c r="RYO435" s="1441"/>
      <c r="RYP435" s="1441"/>
      <c r="RYQ435" s="1441"/>
      <c r="RYR435" s="1441"/>
      <c r="RYS435" s="1441"/>
      <c r="RYT435" s="1441"/>
      <c r="RYU435" s="1441"/>
      <c r="RYV435" s="1441"/>
      <c r="RYW435" s="1441"/>
      <c r="RYX435" s="1441"/>
      <c r="RYY435" s="1441"/>
      <c r="RYZ435" s="1441"/>
      <c r="RZA435" s="1441"/>
      <c r="RZB435" s="1441"/>
      <c r="RZC435" s="1441"/>
      <c r="RZD435" s="1441"/>
      <c r="RZE435" s="1441"/>
      <c r="RZF435" s="1441"/>
      <c r="RZG435" s="1441"/>
      <c r="RZH435" s="1441"/>
      <c r="RZI435" s="1441"/>
      <c r="RZJ435" s="1441"/>
      <c r="RZK435" s="1441"/>
      <c r="RZL435" s="1441"/>
      <c r="RZM435" s="1441"/>
      <c r="RZN435" s="1441"/>
      <c r="RZO435" s="1441"/>
      <c r="RZP435" s="1441"/>
      <c r="RZQ435" s="1441"/>
      <c r="RZR435" s="1441"/>
      <c r="RZS435" s="1441"/>
      <c r="RZT435" s="1441"/>
      <c r="RZU435" s="1441"/>
      <c r="RZV435" s="1441"/>
      <c r="RZW435" s="1441"/>
      <c r="RZX435" s="1441"/>
      <c r="RZY435" s="1441"/>
      <c r="RZZ435" s="1441"/>
      <c r="SAA435" s="1441"/>
      <c r="SAB435" s="1441"/>
      <c r="SAC435" s="1441"/>
      <c r="SAD435" s="1441"/>
      <c r="SAE435" s="1441"/>
      <c r="SAF435" s="1441"/>
      <c r="SAG435" s="1441"/>
      <c r="SAH435" s="1441"/>
      <c r="SAI435" s="1441"/>
      <c r="SAJ435" s="1441"/>
      <c r="SAK435" s="1441"/>
      <c r="SAL435" s="1441"/>
      <c r="SAM435" s="1441"/>
      <c r="SAN435" s="1441"/>
      <c r="SAO435" s="1441"/>
      <c r="SAP435" s="1441"/>
      <c r="SAQ435" s="1441"/>
      <c r="SAR435" s="1441"/>
      <c r="SAS435" s="1441"/>
      <c r="SAT435" s="1441"/>
      <c r="SAU435" s="1441"/>
      <c r="SAV435" s="1441"/>
      <c r="SAW435" s="1441"/>
      <c r="SAX435" s="1441"/>
      <c r="SAY435" s="1441"/>
      <c r="SAZ435" s="1441"/>
      <c r="SBA435" s="1441"/>
      <c r="SBB435" s="1441"/>
      <c r="SBC435" s="1441"/>
      <c r="SBD435" s="1441"/>
      <c r="SBE435" s="1441"/>
      <c r="SBF435" s="1441"/>
      <c r="SBG435" s="1441"/>
      <c r="SBH435" s="1441"/>
      <c r="SBI435" s="1441"/>
      <c r="SBJ435" s="1441"/>
      <c r="SBK435" s="1441"/>
      <c r="SBL435" s="1441"/>
      <c r="SBM435" s="1441"/>
      <c r="SBN435" s="1441"/>
      <c r="SBO435" s="1441"/>
      <c r="SBP435" s="1441"/>
      <c r="SBQ435" s="1441"/>
      <c r="SBR435" s="1441"/>
      <c r="SBS435" s="1441"/>
      <c r="SBT435" s="1441"/>
      <c r="SBU435" s="1441"/>
      <c r="SBV435" s="1441"/>
      <c r="SBW435" s="1441"/>
      <c r="SBX435" s="1441"/>
      <c r="SBY435" s="1441"/>
      <c r="SBZ435" s="1441"/>
      <c r="SCA435" s="1441"/>
      <c r="SCB435" s="1441"/>
      <c r="SCC435" s="1441"/>
      <c r="SCD435" s="1441"/>
      <c r="SCE435" s="1441"/>
      <c r="SCF435" s="1441"/>
      <c r="SCG435" s="1441"/>
      <c r="SCH435" s="1441"/>
      <c r="SCI435" s="1441"/>
      <c r="SCJ435" s="1441"/>
      <c r="SCK435" s="1441"/>
      <c r="SCL435" s="1441"/>
      <c r="SCM435" s="1441"/>
      <c r="SCN435" s="1441"/>
      <c r="SCO435" s="1441"/>
      <c r="SCP435" s="1441"/>
      <c r="SCQ435" s="1441"/>
      <c r="SCR435" s="1441"/>
      <c r="SCS435" s="1441"/>
      <c r="SCT435" s="1441"/>
      <c r="SCU435" s="1441"/>
      <c r="SCV435" s="1441"/>
      <c r="SCW435" s="1441"/>
      <c r="SCX435" s="1441"/>
      <c r="SCY435" s="1441"/>
      <c r="SCZ435" s="1441"/>
      <c r="SDA435" s="1441"/>
      <c r="SDB435" s="1441"/>
      <c r="SDC435" s="1441"/>
      <c r="SDD435" s="1441"/>
      <c r="SDE435" s="1441"/>
      <c r="SDF435" s="1441"/>
      <c r="SDG435" s="1441"/>
      <c r="SDH435" s="1441"/>
      <c r="SDI435" s="1441"/>
      <c r="SDJ435" s="1441"/>
      <c r="SDK435" s="1441"/>
      <c r="SDL435" s="1441"/>
      <c r="SDM435" s="1441"/>
      <c r="SDN435" s="1441"/>
      <c r="SDO435" s="1441"/>
      <c r="SDP435" s="1441"/>
      <c r="SDQ435" s="1441"/>
      <c r="SDR435" s="1441"/>
      <c r="SDS435" s="1441"/>
      <c r="SDT435" s="1441"/>
      <c r="SDU435" s="1441"/>
      <c r="SDV435" s="1441"/>
      <c r="SDW435" s="1441"/>
      <c r="SDX435" s="1441"/>
      <c r="SDY435" s="1441"/>
      <c r="SDZ435" s="1441"/>
      <c r="SEA435" s="1441"/>
      <c r="SEB435" s="1441"/>
      <c r="SEC435" s="1441"/>
      <c r="SED435" s="1441"/>
      <c r="SEE435" s="1441"/>
      <c r="SEF435" s="1441"/>
      <c r="SEG435" s="1441"/>
      <c r="SEH435" s="1441"/>
      <c r="SEI435" s="1441"/>
      <c r="SEJ435" s="1441"/>
      <c r="SEK435" s="1441"/>
      <c r="SEL435" s="1441"/>
      <c r="SEM435" s="1441"/>
      <c r="SEN435" s="1441"/>
      <c r="SEO435" s="1441"/>
      <c r="SEP435" s="1441"/>
      <c r="SEQ435" s="1441"/>
      <c r="SER435" s="1441"/>
      <c r="SES435" s="1441"/>
      <c r="SET435" s="1441"/>
      <c r="SEU435" s="1441"/>
      <c r="SEV435" s="1441"/>
      <c r="SEW435" s="1441"/>
      <c r="SEX435" s="1441"/>
      <c r="SEY435" s="1441"/>
      <c r="SEZ435" s="1441"/>
      <c r="SFA435" s="1441"/>
      <c r="SFB435" s="1441"/>
      <c r="SFC435" s="1441"/>
      <c r="SFD435" s="1441"/>
      <c r="SFE435" s="1441"/>
      <c r="SFF435" s="1441"/>
      <c r="SFG435" s="1441"/>
      <c r="SFH435" s="1441"/>
      <c r="SFI435" s="1441"/>
      <c r="SFJ435" s="1441"/>
      <c r="SFK435" s="1441"/>
      <c r="SFL435" s="1441"/>
      <c r="SFM435" s="1441"/>
      <c r="SFN435" s="1441"/>
      <c r="SFO435" s="1441"/>
      <c r="SFP435" s="1441"/>
      <c r="SFQ435" s="1441"/>
      <c r="SFR435" s="1441"/>
      <c r="SFS435" s="1441"/>
      <c r="SFT435" s="1441"/>
      <c r="SFU435" s="1441"/>
      <c r="SFV435" s="1441"/>
      <c r="SFW435" s="1441"/>
      <c r="SFX435" s="1441"/>
      <c r="SFY435" s="1441"/>
      <c r="SFZ435" s="1441"/>
      <c r="SGA435" s="1441"/>
      <c r="SGB435" s="1441"/>
      <c r="SGC435" s="1441"/>
      <c r="SGD435" s="1441"/>
      <c r="SGE435" s="1441"/>
      <c r="SGF435" s="1441"/>
      <c r="SGG435" s="1441"/>
      <c r="SGH435" s="1441"/>
      <c r="SGI435" s="1441"/>
      <c r="SGJ435" s="1441"/>
      <c r="SGK435" s="1441"/>
      <c r="SGL435" s="1441"/>
      <c r="SGM435" s="1441"/>
      <c r="SGN435" s="1441"/>
      <c r="SGO435" s="1441"/>
      <c r="SGP435" s="1441"/>
      <c r="SGQ435" s="1441"/>
      <c r="SGR435" s="1441"/>
      <c r="SGS435" s="1441"/>
      <c r="SGT435" s="1441"/>
      <c r="SGU435" s="1441"/>
      <c r="SGV435" s="1441"/>
      <c r="SGW435" s="1441"/>
      <c r="SGX435" s="1441"/>
      <c r="SGY435" s="1441"/>
      <c r="SGZ435" s="1441"/>
      <c r="SHA435" s="1441"/>
      <c r="SHB435" s="1441"/>
      <c r="SHC435" s="1441"/>
      <c r="SHD435" s="1441"/>
      <c r="SHE435" s="1441"/>
      <c r="SHF435" s="1441"/>
      <c r="SHG435" s="1441"/>
      <c r="SHH435" s="1441"/>
      <c r="SHI435" s="1441"/>
      <c r="SHJ435" s="1441"/>
      <c r="SHK435" s="1441"/>
      <c r="SHL435" s="1441"/>
      <c r="SHM435" s="1441"/>
      <c r="SHN435" s="1441"/>
      <c r="SHO435" s="1441"/>
      <c r="SHP435" s="1441"/>
      <c r="SHQ435" s="1441"/>
      <c r="SHR435" s="1441"/>
      <c r="SHS435" s="1441"/>
      <c r="SHT435" s="1441"/>
      <c r="SHU435" s="1441"/>
      <c r="SHV435" s="1441"/>
      <c r="SHW435" s="1441"/>
      <c r="SHX435" s="1441"/>
      <c r="SHY435" s="1441"/>
      <c r="SHZ435" s="1441"/>
      <c r="SIA435" s="1441"/>
      <c r="SIB435" s="1441"/>
      <c r="SIC435" s="1441"/>
      <c r="SID435" s="1441"/>
      <c r="SIE435" s="1441"/>
      <c r="SIF435" s="1441"/>
      <c r="SIG435" s="1441"/>
      <c r="SIH435" s="1441"/>
      <c r="SII435" s="1441"/>
      <c r="SIJ435" s="1441"/>
      <c r="SIK435" s="1441"/>
      <c r="SIL435" s="1441"/>
      <c r="SIM435" s="1441"/>
      <c r="SIN435" s="1441"/>
      <c r="SIO435" s="1441"/>
      <c r="SIP435" s="1441"/>
      <c r="SIQ435" s="1441"/>
      <c r="SIR435" s="1441"/>
      <c r="SIS435" s="1441"/>
      <c r="SIT435" s="1441"/>
      <c r="SIU435" s="1441"/>
      <c r="SIV435" s="1441"/>
      <c r="SIW435" s="1441"/>
      <c r="SIX435" s="1441"/>
      <c r="SIY435" s="1441"/>
      <c r="SIZ435" s="1441"/>
      <c r="SJA435" s="1441"/>
      <c r="SJB435" s="1441"/>
      <c r="SJC435" s="1441"/>
      <c r="SJD435" s="1441"/>
      <c r="SJE435" s="1441"/>
      <c r="SJF435" s="1441"/>
      <c r="SJG435" s="1441"/>
      <c r="SJH435" s="1441"/>
      <c r="SJI435" s="1441"/>
      <c r="SJJ435" s="1441"/>
      <c r="SJK435" s="1441"/>
      <c r="SJL435" s="1441"/>
      <c r="SJM435" s="1441"/>
      <c r="SJN435" s="1441"/>
      <c r="SJO435" s="1441"/>
      <c r="SJP435" s="1441"/>
      <c r="SJQ435" s="1441"/>
      <c r="SJR435" s="1441"/>
      <c r="SJS435" s="1441"/>
      <c r="SJT435" s="1441"/>
      <c r="SJU435" s="1441"/>
      <c r="SJV435" s="1441"/>
      <c r="SJW435" s="1441"/>
      <c r="SJX435" s="1441"/>
      <c r="SJY435" s="1441"/>
      <c r="SJZ435" s="1441"/>
      <c r="SKA435" s="1441"/>
      <c r="SKB435" s="1441"/>
      <c r="SKC435" s="1441"/>
      <c r="SKD435" s="1441"/>
      <c r="SKE435" s="1441"/>
      <c r="SKF435" s="1441"/>
      <c r="SKG435" s="1441"/>
      <c r="SKH435" s="1441"/>
      <c r="SKI435" s="1441"/>
      <c r="SKJ435" s="1441"/>
      <c r="SKK435" s="1441"/>
      <c r="SKL435" s="1441"/>
      <c r="SKM435" s="1441"/>
      <c r="SKN435" s="1441"/>
      <c r="SKO435" s="1441"/>
      <c r="SKP435" s="1441"/>
      <c r="SKQ435" s="1441"/>
      <c r="SKR435" s="1441"/>
      <c r="SKS435" s="1441"/>
      <c r="SKT435" s="1441"/>
      <c r="SKU435" s="1441"/>
      <c r="SKV435" s="1441"/>
      <c r="SKW435" s="1441"/>
      <c r="SKX435" s="1441"/>
      <c r="SKY435" s="1441"/>
      <c r="SKZ435" s="1441"/>
      <c r="SLA435" s="1441"/>
      <c r="SLB435" s="1441"/>
      <c r="SLC435" s="1441"/>
      <c r="SLD435" s="1441"/>
      <c r="SLE435" s="1441"/>
      <c r="SLF435" s="1441"/>
      <c r="SLG435" s="1441"/>
      <c r="SLH435" s="1441"/>
      <c r="SLI435" s="1441"/>
      <c r="SLJ435" s="1441"/>
      <c r="SLK435" s="1441"/>
      <c r="SLL435" s="1441"/>
      <c r="SLM435" s="1441"/>
      <c r="SLN435" s="1441"/>
      <c r="SLO435" s="1441"/>
      <c r="SLP435" s="1441"/>
      <c r="SLQ435" s="1441"/>
      <c r="SLR435" s="1441"/>
      <c r="SLS435" s="1441"/>
      <c r="SLT435" s="1441"/>
      <c r="SLU435" s="1441"/>
      <c r="SLV435" s="1441"/>
      <c r="SLW435" s="1441"/>
      <c r="SLX435" s="1441"/>
      <c r="SLY435" s="1441"/>
      <c r="SLZ435" s="1441"/>
      <c r="SMA435" s="1441"/>
      <c r="SMB435" s="1441"/>
      <c r="SMC435" s="1441"/>
      <c r="SMD435" s="1441"/>
      <c r="SME435" s="1441"/>
      <c r="SMF435" s="1441"/>
      <c r="SMG435" s="1441"/>
      <c r="SMH435" s="1441"/>
      <c r="SMI435" s="1441"/>
      <c r="SMJ435" s="1441"/>
      <c r="SMK435" s="1441"/>
      <c r="SML435" s="1441"/>
      <c r="SMM435" s="1441"/>
      <c r="SMN435" s="1441"/>
      <c r="SMO435" s="1441"/>
      <c r="SMP435" s="1441"/>
      <c r="SMQ435" s="1441"/>
      <c r="SMR435" s="1441"/>
      <c r="SMS435" s="1441"/>
      <c r="SMT435" s="1441"/>
      <c r="SMU435" s="1441"/>
      <c r="SMV435" s="1441"/>
      <c r="SMW435" s="1441"/>
      <c r="SMX435" s="1441"/>
      <c r="SMY435" s="1441"/>
      <c r="SMZ435" s="1441"/>
      <c r="SNA435" s="1441"/>
      <c r="SNB435" s="1441"/>
      <c r="SNC435" s="1441"/>
      <c r="SND435" s="1441"/>
      <c r="SNE435" s="1441"/>
      <c r="SNF435" s="1441"/>
      <c r="SNG435" s="1441"/>
      <c r="SNH435" s="1441"/>
      <c r="SNI435" s="1441"/>
      <c r="SNJ435" s="1441"/>
      <c r="SNK435" s="1441"/>
      <c r="SNL435" s="1441"/>
      <c r="SNM435" s="1441"/>
      <c r="SNN435" s="1441"/>
      <c r="SNO435" s="1441"/>
      <c r="SNP435" s="1441"/>
      <c r="SNQ435" s="1441"/>
      <c r="SNR435" s="1441"/>
      <c r="SNS435" s="1441"/>
      <c r="SNT435" s="1441"/>
      <c r="SNU435" s="1441"/>
      <c r="SNV435" s="1441"/>
      <c r="SNW435" s="1441"/>
      <c r="SNX435" s="1441"/>
      <c r="SNY435" s="1441"/>
      <c r="SNZ435" s="1441"/>
      <c r="SOA435" s="1441"/>
      <c r="SOB435" s="1441"/>
      <c r="SOC435" s="1441"/>
      <c r="SOD435" s="1441"/>
      <c r="SOE435" s="1441"/>
      <c r="SOF435" s="1441"/>
      <c r="SOG435" s="1441"/>
      <c r="SOH435" s="1441"/>
      <c r="SOI435" s="1441"/>
      <c r="SOJ435" s="1441"/>
      <c r="SOK435" s="1441"/>
      <c r="SOL435" s="1441"/>
      <c r="SOM435" s="1441"/>
      <c r="SON435" s="1441"/>
      <c r="SOO435" s="1441"/>
      <c r="SOP435" s="1441"/>
      <c r="SOQ435" s="1441"/>
      <c r="SOR435" s="1441"/>
      <c r="SOS435" s="1441"/>
      <c r="SOT435" s="1441"/>
      <c r="SOU435" s="1441"/>
      <c r="SOV435" s="1441"/>
      <c r="SOW435" s="1441"/>
      <c r="SOX435" s="1441"/>
      <c r="SOY435" s="1441"/>
      <c r="SOZ435" s="1441"/>
      <c r="SPA435" s="1441"/>
      <c r="SPB435" s="1441"/>
      <c r="SPC435" s="1441"/>
      <c r="SPD435" s="1441"/>
      <c r="SPE435" s="1441"/>
      <c r="SPF435" s="1441"/>
      <c r="SPG435" s="1441"/>
      <c r="SPH435" s="1441"/>
      <c r="SPI435" s="1441"/>
      <c r="SPJ435" s="1441"/>
      <c r="SPK435" s="1441"/>
      <c r="SPL435" s="1441"/>
      <c r="SPM435" s="1441"/>
      <c r="SPN435" s="1441"/>
      <c r="SPO435" s="1441"/>
      <c r="SPP435" s="1441"/>
      <c r="SPQ435" s="1441"/>
      <c r="SPR435" s="1441"/>
      <c r="SPS435" s="1441"/>
      <c r="SPT435" s="1441"/>
      <c r="SPU435" s="1441"/>
      <c r="SPV435" s="1441"/>
      <c r="SPW435" s="1441"/>
      <c r="SPX435" s="1441"/>
      <c r="SPY435" s="1441"/>
      <c r="SPZ435" s="1441"/>
      <c r="SQA435" s="1441"/>
      <c r="SQB435" s="1441"/>
      <c r="SQC435" s="1441"/>
      <c r="SQD435" s="1441"/>
      <c r="SQE435" s="1441"/>
      <c r="SQF435" s="1441"/>
      <c r="SQG435" s="1441"/>
      <c r="SQH435" s="1441"/>
      <c r="SQI435" s="1441"/>
      <c r="SQJ435" s="1441"/>
      <c r="SQK435" s="1441"/>
      <c r="SQL435" s="1441"/>
      <c r="SQM435" s="1441"/>
      <c r="SQN435" s="1441"/>
      <c r="SQO435" s="1441"/>
      <c r="SQP435" s="1441"/>
      <c r="SQQ435" s="1441"/>
      <c r="SQR435" s="1441"/>
      <c r="SQS435" s="1441"/>
      <c r="SQT435" s="1441"/>
      <c r="SQU435" s="1441"/>
      <c r="SQV435" s="1441"/>
      <c r="SQW435" s="1441"/>
      <c r="SQX435" s="1441"/>
      <c r="SQY435" s="1441"/>
      <c r="SQZ435" s="1441"/>
      <c r="SRA435" s="1441"/>
      <c r="SRB435" s="1441"/>
      <c r="SRC435" s="1441"/>
      <c r="SRD435" s="1441"/>
      <c r="SRE435" s="1441"/>
      <c r="SRF435" s="1441"/>
      <c r="SRG435" s="1441"/>
      <c r="SRH435" s="1441"/>
      <c r="SRI435" s="1441"/>
      <c r="SRJ435" s="1441"/>
      <c r="SRK435" s="1441"/>
      <c r="SRL435" s="1441"/>
      <c r="SRM435" s="1441"/>
      <c r="SRN435" s="1441"/>
      <c r="SRO435" s="1441"/>
      <c r="SRP435" s="1441"/>
      <c r="SRQ435" s="1441"/>
      <c r="SRR435" s="1441"/>
      <c r="SRS435" s="1441"/>
      <c r="SRT435" s="1441"/>
      <c r="SRU435" s="1441"/>
      <c r="SRV435" s="1441"/>
      <c r="SRW435" s="1441"/>
      <c r="SRX435" s="1441"/>
      <c r="SRY435" s="1441"/>
      <c r="SRZ435" s="1441"/>
      <c r="SSA435" s="1441"/>
      <c r="SSB435" s="1441"/>
      <c r="SSC435" s="1441"/>
      <c r="SSD435" s="1441"/>
      <c r="SSE435" s="1441"/>
      <c r="SSF435" s="1441"/>
      <c r="SSG435" s="1441"/>
      <c r="SSH435" s="1441"/>
      <c r="SSI435" s="1441"/>
      <c r="SSJ435" s="1441"/>
      <c r="SSK435" s="1441"/>
      <c r="SSL435" s="1441"/>
      <c r="SSM435" s="1441"/>
      <c r="SSN435" s="1441"/>
      <c r="SSO435" s="1441"/>
      <c r="SSP435" s="1441"/>
      <c r="SSQ435" s="1441"/>
      <c r="SSR435" s="1441"/>
      <c r="SSS435" s="1441"/>
      <c r="SST435" s="1441"/>
      <c r="SSU435" s="1441"/>
      <c r="SSV435" s="1441"/>
      <c r="SSW435" s="1441"/>
      <c r="SSX435" s="1441"/>
      <c r="SSY435" s="1441"/>
      <c r="SSZ435" s="1441"/>
      <c r="STA435" s="1441"/>
      <c r="STB435" s="1441"/>
      <c r="STC435" s="1441"/>
      <c r="STD435" s="1441"/>
      <c r="STE435" s="1441"/>
      <c r="STF435" s="1441"/>
      <c r="STG435" s="1441"/>
      <c r="STH435" s="1441"/>
      <c r="STI435" s="1441"/>
      <c r="STJ435" s="1441"/>
      <c r="STK435" s="1441"/>
      <c r="STL435" s="1441"/>
      <c r="STM435" s="1441"/>
      <c r="STN435" s="1441"/>
      <c r="STO435" s="1441"/>
      <c r="STP435" s="1441"/>
      <c r="STQ435" s="1441"/>
      <c r="STR435" s="1441"/>
      <c r="STS435" s="1441"/>
      <c r="STT435" s="1441"/>
      <c r="STU435" s="1441"/>
      <c r="STV435" s="1441"/>
      <c r="STW435" s="1441"/>
      <c r="STX435" s="1441"/>
      <c r="STY435" s="1441"/>
      <c r="STZ435" s="1441"/>
      <c r="SUA435" s="1441"/>
      <c r="SUB435" s="1441"/>
      <c r="SUC435" s="1441"/>
      <c r="SUD435" s="1441"/>
      <c r="SUE435" s="1441"/>
      <c r="SUF435" s="1441"/>
      <c r="SUG435" s="1441"/>
      <c r="SUH435" s="1441"/>
      <c r="SUI435" s="1441"/>
      <c r="SUJ435" s="1441"/>
      <c r="SUK435" s="1441"/>
      <c r="SUL435" s="1441"/>
      <c r="SUM435" s="1441"/>
      <c r="SUN435" s="1441"/>
      <c r="SUO435" s="1441"/>
      <c r="SUP435" s="1441"/>
      <c r="SUQ435" s="1441"/>
      <c r="SUR435" s="1441"/>
      <c r="SUS435" s="1441"/>
      <c r="SUT435" s="1441"/>
      <c r="SUU435" s="1441"/>
      <c r="SUV435" s="1441"/>
      <c r="SUW435" s="1441"/>
      <c r="SUX435" s="1441"/>
      <c r="SUY435" s="1441"/>
      <c r="SUZ435" s="1441"/>
      <c r="SVA435" s="1441"/>
      <c r="SVB435" s="1441"/>
      <c r="SVC435" s="1441"/>
      <c r="SVD435" s="1441"/>
      <c r="SVE435" s="1441"/>
      <c r="SVF435" s="1441"/>
      <c r="SVG435" s="1441"/>
      <c r="SVH435" s="1441"/>
      <c r="SVI435" s="1441"/>
      <c r="SVJ435" s="1441"/>
      <c r="SVK435" s="1441"/>
      <c r="SVL435" s="1441"/>
      <c r="SVM435" s="1441"/>
      <c r="SVN435" s="1441"/>
      <c r="SVO435" s="1441"/>
      <c r="SVP435" s="1441"/>
      <c r="SVQ435" s="1441"/>
      <c r="SVR435" s="1441"/>
      <c r="SVS435" s="1441"/>
      <c r="SVT435" s="1441"/>
      <c r="SVU435" s="1441"/>
      <c r="SVV435" s="1441"/>
      <c r="SVW435" s="1441"/>
      <c r="SVX435" s="1441"/>
      <c r="SVY435" s="1441"/>
      <c r="SVZ435" s="1441"/>
      <c r="SWA435" s="1441"/>
      <c r="SWB435" s="1441"/>
      <c r="SWC435" s="1441"/>
      <c r="SWD435" s="1441"/>
      <c r="SWE435" s="1441"/>
      <c r="SWF435" s="1441"/>
      <c r="SWG435" s="1441"/>
      <c r="SWH435" s="1441"/>
      <c r="SWI435" s="1441"/>
      <c r="SWJ435" s="1441"/>
      <c r="SWK435" s="1441"/>
      <c r="SWL435" s="1441"/>
      <c r="SWM435" s="1441"/>
      <c r="SWN435" s="1441"/>
      <c r="SWO435" s="1441"/>
      <c r="SWP435" s="1441"/>
      <c r="SWQ435" s="1441"/>
      <c r="SWR435" s="1441"/>
      <c r="SWS435" s="1441"/>
      <c r="SWT435" s="1441"/>
      <c r="SWU435" s="1441"/>
      <c r="SWV435" s="1441"/>
      <c r="SWW435" s="1441"/>
      <c r="SWX435" s="1441"/>
      <c r="SWY435" s="1441"/>
      <c r="SWZ435" s="1441"/>
      <c r="SXA435" s="1441"/>
      <c r="SXB435" s="1441"/>
      <c r="SXC435" s="1441"/>
      <c r="SXD435" s="1441"/>
      <c r="SXE435" s="1441"/>
      <c r="SXF435" s="1441"/>
      <c r="SXG435" s="1441"/>
      <c r="SXH435" s="1441"/>
      <c r="SXI435" s="1441"/>
      <c r="SXJ435" s="1441"/>
      <c r="SXK435" s="1441"/>
      <c r="SXL435" s="1441"/>
      <c r="SXM435" s="1441"/>
      <c r="SXN435" s="1441"/>
      <c r="SXO435" s="1441"/>
      <c r="SXP435" s="1441"/>
      <c r="SXQ435" s="1441"/>
      <c r="SXR435" s="1441"/>
      <c r="SXS435" s="1441"/>
      <c r="SXT435" s="1441"/>
      <c r="SXU435" s="1441"/>
      <c r="SXV435" s="1441"/>
      <c r="SXW435" s="1441"/>
      <c r="SXX435" s="1441"/>
      <c r="SXY435" s="1441"/>
      <c r="SXZ435" s="1441"/>
      <c r="SYA435" s="1441"/>
      <c r="SYB435" s="1441"/>
      <c r="SYC435" s="1441"/>
      <c r="SYD435" s="1441"/>
      <c r="SYE435" s="1441"/>
      <c r="SYF435" s="1441"/>
      <c r="SYG435" s="1441"/>
      <c r="SYH435" s="1441"/>
      <c r="SYI435" s="1441"/>
      <c r="SYJ435" s="1441"/>
      <c r="SYK435" s="1441"/>
      <c r="SYL435" s="1441"/>
      <c r="SYM435" s="1441"/>
      <c r="SYN435" s="1441"/>
      <c r="SYO435" s="1441"/>
      <c r="SYP435" s="1441"/>
      <c r="SYQ435" s="1441"/>
      <c r="SYR435" s="1441"/>
      <c r="SYS435" s="1441"/>
      <c r="SYT435" s="1441"/>
      <c r="SYU435" s="1441"/>
      <c r="SYV435" s="1441"/>
      <c r="SYW435" s="1441"/>
      <c r="SYX435" s="1441"/>
      <c r="SYY435" s="1441"/>
      <c r="SYZ435" s="1441"/>
      <c r="SZA435" s="1441"/>
      <c r="SZB435" s="1441"/>
      <c r="SZC435" s="1441"/>
      <c r="SZD435" s="1441"/>
      <c r="SZE435" s="1441"/>
      <c r="SZF435" s="1441"/>
      <c r="SZG435" s="1441"/>
      <c r="SZH435" s="1441"/>
      <c r="SZI435" s="1441"/>
      <c r="SZJ435" s="1441"/>
      <c r="SZK435" s="1441"/>
      <c r="SZL435" s="1441"/>
      <c r="SZM435" s="1441"/>
      <c r="SZN435" s="1441"/>
      <c r="SZO435" s="1441"/>
      <c r="SZP435" s="1441"/>
      <c r="SZQ435" s="1441"/>
      <c r="SZR435" s="1441"/>
      <c r="SZS435" s="1441"/>
      <c r="SZT435" s="1441"/>
      <c r="SZU435" s="1441"/>
      <c r="SZV435" s="1441"/>
      <c r="SZW435" s="1441"/>
      <c r="SZX435" s="1441"/>
      <c r="SZY435" s="1441"/>
      <c r="SZZ435" s="1441"/>
      <c r="TAA435" s="1441"/>
      <c r="TAB435" s="1441"/>
      <c r="TAC435" s="1441"/>
      <c r="TAD435" s="1441"/>
      <c r="TAE435" s="1441"/>
      <c r="TAF435" s="1441"/>
      <c r="TAG435" s="1441"/>
      <c r="TAH435" s="1441"/>
      <c r="TAI435" s="1441"/>
      <c r="TAJ435" s="1441"/>
      <c r="TAK435" s="1441"/>
      <c r="TAL435" s="1441"/>
      <c r="TAM435" s="1441"/>
      <c r="TAN435" s="1441"/>
      <c r="TAO435" s="1441"/>
      <c r="TAP435" s="1441"/>
      <c r="TAQ435" s="1441"/>
      <c r="TAR435" s="1441"/>
      <c r="TAS435" s="1441"/>
      <c r="TAT435" s="1441"/>
      <c r="TAU435" s="1441"/>
      <c r="TAV435" s="1441"/>
      <c r="TAW435" s="1441"/>
      <c r="TAX435" s="1441"/>
      <c r="TAY435" s="1441"/>
      <c r="TAZ435" s="1441"/>
      <c r="TBA435" s="1441"/>
      <c r="TBB435" s="1441"/>
      <c r="TBC435" s="1441"/>
      <c r="TBD435" s="1441"/>
      <c r="TBE435" s="1441"/>
      <c r="TBF435" s="1441"/>
      <c r="TBG435" s="1441"/>
      <c r="TBH435" s="1441"/>
      <c r="TBI435" s="1441"/>
      <c r="TBJ435" s="1441"/>
      <c r="TBK435" s="1441"/>
      <c r="TBL435" s="1441"/>
      <c r="TBM435" s="1441"/>
      <c r="TBN435" s="1441"/>
      <c r="TBO435" s="1441"/>
      <c r="TBP435" s="1441"/>
      <c r="TBQ435" s="1441"/>
      <c r="TBR435" s="1441"/>
      <c r="TBS435" s="1441"/>
      <c r="TBT435" s="1441"/>
      <c r="TBU435" s="1441"/>
      <c r="TBV435" s="1441"/>
      <c r="TBW435" s="1441"/>
      <c r="TBX435" s="1441"/>
      <c r="TBY435" s="1441"/>
      <c r="TBZ435" s="1441"/>
      <c r="TCA435" s="1441"/>
      <c r="TCB435" s="1441"/>
      <c r="TCC435" s="1441"/>
      <c r="TCD435" s="1441"/>
      <c r="TCE435" s="1441"/>
      <c r="TCF435" s="1441"/>
      <c r="TCG435" s="1441"/>
      <c r="TCH435" s="1441"/>
      <c r="TCI435" s="1441"/>
      <c r="TCJ435" s="1441"/>
      <c r="TCK435" s="1441"/>
      <c r="TCL435" s="1441"/>
      <c r="TCM435" s="1441"/>
      <c r="TCN435" s="1441"/>
      <c r="TCO435" s="1441"/>
      <c r="TCP435" s="1441"/>
      <c r="TCQ435" s="1441"/>
      <c r="TCR435" s="1441"/>
      <c r="TCS435" s="1441"/>
      <c r="TCT435" s="1441"/>
      <c r="TCU435" s="1441"/>
      <c r="TCV435" s="1441"/>
      <c r="TCW435" s="1441"/>
      <c r="TCX435" s="1441"/>
      <c r="TCY435" s="1441"/>
      <c r="TCZ435" s="1441"/>
      <c r="TDA435" s="1441"/>
      <c r="TDB435" s="1441"/>
      <c r="TDC435" s="1441"/>
      <c r="TDD435" s="1441"/>
      <c r="TDE435" s="1441"/>
      <c r="TDF435" s="1441"/>
      <c r="TDG435" s="1441"/>
      <c r="TDH435" s="1441"/>
      <c r="TDI435" s="1441"/>
      <c r="TDJ435" s="1441"/>
      <c r="TDK435" s="1441"/>
      <c r="TDL435" s="1441"/>
      <c r="TDM435" s="1441"/>
      <c r="TDN435" s="1441"/>
      <c r="TDO435" s="1441"/>
      <c r="TDP435" s="1441"/>
      <c r="TDQ435" s="1441"/>
      <c r="TDR435" s="1441"/>
      <c r="TDS435" s="1441"/>
      <c r="TDT435" s="1441"/>
      <c r="TDU435" s="1441"/>
      <c r="TDV435" s="1441"/>
      <c r="TDW435" s="1441"/>
      <c r="TDX435" s="1441"/>
      <c r="TDY435" s="1441"/>
      <c r="TDZ435" s="1441"/>
      <c r="TEA435" s="1441"/>
      <c r="TEB435" s="1441"/>
      <c r="TEC435" s="1441"/>
      <c r="TED435" s="1441"/>
      <c r="TEE435" s="1441"/>
      <c r="TEF435" s="1441"/>
      <c r="TEG435" s="1441"/>
      <c r="TEH435" s="1441"/>
      <c r="TEI435" s="1441"/>
      <c r="TEJ435" s="1441"/>
      <c r="TEK435" s="1441"/>
      <c r="TEL435" s="1441"/>
      <c r="TEM435" s="1441"/>
      <c r="TEN435" s="1441"/>
      <c r="TEO435" s="1441"/>
      <c r="TEP435" s="1441"/>
      <c r="TEQ435" s="1441"/>
      <c r="TER435" s="1441"/>
      <c r="TES435" s="1441"/>
      <c r="TET435" s="1441"/>
      <c r="TEU435" s="1441"/>
      <c r="TEV435" s="1441"/>
      <c r="TEW435" s="1441"/>
      <c r="TEX435" s="1441"/>
      <c r="TEY435" s="1441"/>
      <c r="TEZ435" s="1441"/>
      <c r="TFA435" s="1441"/>
      <c r="TFB435" s="1441"/>
      <c r="TFC435" s="1441"/>
      <c r="TFD435" s="1441"/>
      <c r="TFE435" s="1441"/>
      <c r="TFF435" s="1441"/>
      <c r="TFG435" s="1441"/>
      <c r="TFH435" s="1441"/>
      <c r="TFI435" s="1441"/>
      <c r="TFJ435" s="1441"/>
      <c r="TFK435" s="1441"/>
      <c r="TFL435" s="1441"/>
      <c r="TFM435" s="1441"/>
      <c r="TFN435" s="1441"/>
      <c r="TFO435" s="1441"/>
      <c r="TFP435" s="1441"/>
      <c r="TFQ435" s="1441"/>
      <c r="TFR435" s="1441"/>
      <c r="TFS435" s="1441"/>
      <c r="TFT435" s="1441"/>
      <c r="TFU435" s="1441"/>
      <c r="TFV435" s="1441"/>
      <c r="TFW435" s="1441"/>
      <c r="TFX435" s="1441"/>
      <c r="TFY435" s="1441"/>
      <c r="TFZ435" s="1441"/>
      <c r="TGA435" s="1441"/>
      <c r="TGB435" s="1441"/>
      <c r="TGC435" s="1441"/>
      <c r="TGD435" s="1441"/>
      <c r="TGE435" s="1441"/>
      <c r="TGF435" s="1441"/>
      <c r="TGG435" s="1441"/>
      <c r="TGH435" s="1441"/>
      <c r="TGI435" s="1441"/>
      <c r="TGJ435" s="1441"/>
      <c r="TGK435" s="1441"/>
      <c r="TGL435" s="1441"/>
      <c r="TGM435" s="1441"/>
      <c r="TGN435" s="1441"/>
      <c r="TGO435" s="1441"/>
      <c r="TGP435" s="1441"/>
      <c r="TGQ435" s="1441"/>
      <c r="TGR435" s="1441"/>
      <c r="TGS435" s="1441"/>
      <c r="TGT435" s="1441"/>
      <c r="TGU435" s="1441"/>
      <c r="TGV435" s="1441"/>
      <c r="TGW435" s="1441"/>
      <c r="TGX435" s="1441"/>
      <c r="TGY435" s="1441"/>
      <c r="TGZ435" s="1441"/>
      <c r="THA435" s="1441"/>
      <c r="THB435" s="1441"/>
      <c r="THC435" s="1441"/>
      <c r="THD435" s="1441"/>
      <c r="THE435" s="1441"/>
      <c r="THF435" s="1441"/>
      <c r="THG435" s="1441"/>
      <c r="THH435" s="1441"/>
      <c r="THI435" s="1441"/>
      <c r="THJ435" s="1441"/>
      <c r="THK435" s="1441"/>
      <c r="THL435" s="1441"/>
      <c r="THM435" s="1441"/>
      <c r="THN435" s="1441"/>
      <c r="THO435" s="1441"/>
      <c r="THP435" s="1441"/>
      <c r="THQ435" s="1441"/>
      <c r="THR435" s="1441"/>
      <c r="THS435" s="1441"/>
      <c r="THT435" s="1441"/>
      <c r="THU435" s="1441"/>
      <c r="THV435" s="1441"/>
      <c r="THW435" s="1441"/>
      <c r="THX435" s="1441"/>
      <c r="THY435" s="1441"/>
      <c r="THZ435" s="1441"/>
      <c r="TIA435" s="1441"/>
      <c r="TIB435" s="1441"/>
      <c r="TIC435" s="1441"/>
      <c r="TID435" s="1441"/>
      <c r="TIE435" s="1441"/>
      <c r="TIF435" s="1441"/>
      <c r="TIG435" s="1441"/>
      <c r="TIH435" s="1441"/>
      <c r="TII435" s="1441"/>
      <c r="TIJ435" s="1441"/>
      <c r="TIK435" s="1441"/>
      <c r="TIL435" s="1441"/>
      <c r="TIM435" s="1441"/>
      <c r="TIN435" s="1441"/>
      <c r="TIO435" s="1441"/>
      <c r="TIP435" s="1441"/>
      <c r="TIQ435" s="1441"/>
      <c r="TIR435" s="1441"/>
      <c r="TIS435" s="1441"/>
      <c r="TIT435" s="1441"/>
      <c r="TIU435" s="1441"/>
      <c r="TIV435" s="1441"/>
      <c r="TIW435" s="1441"/>
      <c r="TIX435" s="1441"/>
      <c r="TIY435" s="1441"/>
      <c r="TIZ435" s="1441"/>
      <c r="TJA435" s="1441"/>
      <c r="TJB435" s="1441"/>
      <c r="TJC435" s="1441"/>
      <c r="TJD435" s="1441"/>
      <c r="TJE435" s="1441"/>
      <c r="TJF435" s="1441"/>
      <c r="TJG435" s="1441"/>
      <c r="TJH435" s="1441"/>
      <c r="TJI435" s="1441"/>
      <c r="TJJ435" s="1441"/>
      <c r="TJK435" s="1441"/>
      <c r="TJL435" s="1441"/>
      <c r="TJM435" s="1441"/>
      <c r="TJN435" s="1441"/>
      <c r="TJO435" s="1441"/>
      <c r="TJP435" s="1441"/>
      <c r="TJQ435" s="1441"/>
      <c r="TJR435" s="1441"/>
      <c r="TJS435" s="1441"/>
      <c r="TJT435" s="1441"/>
      <c r="TJU435" s="1441"/>
      <c r="TJV435" s="1441"/>
      <c r="TJW435" s="1441"/>
      <c r="TJX435" s="1441"/>
      <c r="TJY435" s="1441"/>
      <c r="TJZ435" s="1441"/>
      <c r="TKA435" s="1441"/>
      <c r="TKB435" s="1441"/>
      <c r="TKC435" s="1441"/>
      <c r="TKD435" s="1441"/>
      <c r="TKE435" s="1441"/>
      <c r="TKF435" s="1441"/>
      <c r="TKG435" s="1441"/>
      <c r="TKH435" s="1441"/>
      <c r="TKI435" s="1441"/>
      <c r="TKJ435" s="1441"/>
      <c r="TKK435" s="1441"/>
      <c r="TKL435" s="1441"/>
      <c r="TKM435" s="1441"/>
      <c r="TKN435" s="1441"/>
      <c r="TKO435" s="1441"/>
      <c r="TKP435" s="1441"/>
      <c r="TKQ435" s="1441"/>
      <c r="TKR435" s="1441"/>
      <c r="TKS435" s="1441"/>
      <c r="TKT435" s="1441"/>
      <c r="TKU435" s="1441"/>
      <c r="TKV435" s="1441"/>
      <c r="TKW435" s="1441"/>
      <c r="TKX435" s="1441"/>
      <c r="TKY435" s="1441"/>
      <c r="TKZ435" s="1441"/>
      <c r="TLA435" s="1441"/>
      <c r="TLB435" s="1441"/>
      <c r="TLC435" s="1441"/>
      <c r="TLD435" s="1441"/>
      <c r="TLE435" s="1441"/>
      <c r="TLF435" s="1441"/>
      <c r="TLG435" s="1441"/>
      <c r="TLH435" s="1441"/>
      <c r="TLI435" s="1441"/>
      <c r="TLJ435" s="1441"/>
      <c r="TLK435" s="1441"/>
      <c r="TLL435" s="1441"/>
      <c r="TLM435" s="1441"/>
      <c r="TLN435" s="1441"/>
      <c r="TLO435" s="1441"/>
      <c r="TLP435" s="1441"/>
      <c r="TLQ435" s="1441"/>
      <c r="TLR435" s="1441"/>
      <c r="TLS435" s="1441"/>
      <c r="TLT435" s="1441"/>
      <c r="TLU435" s="1441"/>
      <c r="TLV435" s="1441"/>
      <c r="TLW435" s="1441"/>
      <c r="TLX435" s="1441"/>
      <c r="TLY435" s="1441"/>
      <c r="TLZ435" s="1441"/>
      <c r="TMA435" s="1441"/>
      <c r="TMB435" s="1441"/>
      <c r="TMC435" s="1441"/>
      <c r="TMD435" s="1441"/>
      <c r="TME435" s="1441"/>
      <c r="TMF435" s="1441"/>
      <c r="TMG435" s="1441"/>
      <c r="TMH435" s="1441"/>
      <c r="TMI435" s="1441"/>
      <c r="TMJ435" s="1441"/>
      <c r="TMK435" s="1441"/>
      <c r="TML435" s="1441"/>
      <c r="TMM435" s="1441"/>
      <c r="TMN435" s="1441"/>
      <c r="TMO435" s="1441"/>
      <c r="TMP435" s="1441"/>
      <c r="TMQ435" s="1441"/>
      <c r="TMR435" s="1441"/>
      <c r="TMS435" s="1441"/>
      <c r="TMT435" s="1441"/>
      <c r="TMU435" s="1441"/>
      <c r="TMV435" s="1441"/>
      <c r="TMW435" s="1441"/>
      <c r="TMX435" s="1441"/>
      <c r="TMY435" s="1441"/>
      <c r="TMZ435" s="1441"/>
      <c r="TNA435" s="1441"/>
      <c r="TNB435" s="1441"/>
      <c r="TNC435" s="1441"/>
      <c r="TND435" s="1441"/>
      <c r="TNE435" s="1441"/>
      <c r="TNF435" s="1441"/>
      <c r="TNG435" s="1441"/>
      <c r="TNH435" s="1441"/>
      <c r="TNI435" s="1441"/>
      <c r="TNJ435" s="1441"/>
      <c r="TNK435" s="1441"/>
      <c r="TNL435" s="1441"/>
      <c r="TNM435" s="1441"/>
      <c r="TNN435" s="1441"/>
      <c r="TNO435" s="1441"/>
      <c r="TNP435" s="1441"/>
      <c r="TNQ435" s="1441"/>
      <c r="TNR435" s="1441"/>
      <c r="TNS435" s="1441"/>
      <c r="TNT435" s="1441"/>
      <c r="TNU435" s="1441"/>
      <c r="TNV435" s="1441"/>
      <c r="TNW435" s="1441"/>
      <c r="TNX435" s="1441"/>
      <c r="TNY435" s="1441"/>
      <c r="TNZ435" s="1441"/>
      <c r="TOA435" s="1441"/>
      <c r="TOB435" s="1441"/>
      <c r="TOC435" s="1441"/>
      <c r="TOD435" s="1441"/>
      <c r="TOE435" s="1441"/>
      <c r="TOF435" s="1441"/>
      <c r="TOG435" s="1441"/>
      <c r="TOH435" s="1441"/>
      <c r="TOI435" s="1441"/>
      <c r="TOJ435" s="1441"/>
      <c r="TOK435" s="1441"/>
      <c r="TOL435" s="1441"/>
      <c r="TOM435" s="1441"/>
      <c r="TON435" s="1441"/>
      <c r="TOO435" s="1441"/>
      <c r="TOP435" s="1441"/>
      <c r="TOQ435" s="1441"/>
      <c r="TOR435" s="1441"/>
      <c r="TOS435" s="1441"/>
      <c r="TOT435" s="1441"/>
      <c r="TOU435" s="1441"/>
      <c r="TOV435" s="1441"/>
      <c r="TOW435" s="1441"/>
      <c r="TOX435" s="1441"/>
      <c r="TOY435" s="1441"/>
      <c r="TOZ435" s="1441"/>
      <c r="TPA435" s="1441"/>
      <c r="TPB435" s="1441"/>
      <c r="TPC435" s="1441"/>
      <c r="TPD435" s="1441"/>
      <c r="TPE435" s="1441"/>
      <c r="TPF435" s="1441"/>
      <c r="TPG435" s="1441"/>
      <c r="TPH435" s="1441"/>
      <c r="TPI435" s="1441"/>
      <c r="TPJ435" s="1441"/>
      <c r="TPK435" s="1441"/>
      <c r="TPL435" s="1441"/>
      <c r="TPM435" s="1441"/>
      <c r="TPN435" s="1441"/>
      <c r="TPO435" s="1441"/>
      <c r="TPP435" s="1441"/>
      <c r="TPQ435" s="1441"/>
      <c r="TPR435" s="1441"/>
      <c r="TPS435" s="1441"/>
      <c r="TPT435" s="1441"/>
      <c r="TPU435" s="1441"/>
      <c r="TPV435" s="1441"/>
      <c r="TPW435" s="1441"/>
      <c r="TPX435" s="1441"/>
      <c r="TPY435" s="1441"/>
      <c r="TPZ435" s="1441"/>
      <c r="TQA435" s="1441"/>
      <c r="TQB435" s="1441"/>
      <c r="TQC435" s="1441"/>
      <c r="TQD435" s="1441"/>
      <c r="TQE435" s="1441"/>
      <c r="TQF435" s="1441"/>
      <c r="TQG435" s="1441"/>
      <c r="TQH435" s="1441"/>
      <c r="TQI435" s="1441"/>
      <c r="TQJ435" s="1441"/>
      <c r="TQK435" s="1441"/>
      <c r="TQL435" s="1441"/>
      <c r="TQM435" s="1441"/>
      <c r="TQN435" s="1441"/>
      <c r="TQO435" s="1441"/>
      <c r="TQP435" s="1441"/>
      <c r="TQQ435" s="1441"/>
      <c r="TQR435" s="1441"/>
      <c r="TQS435" s="1441"/>
      <c r="TQT435" s="1441"/>
      <c r="TQU435" s="1441"/>
      <c r="TQV435" s="1441"/>
      <c r="TQW435" s="1441"/>
      <c r="TQX435" s="1441"/>
      <c r="TQY435" s="1441"/>
      <c r="TQZ435" s="1441"/>
      <c r="TRA435" s="1441"/>
      <c r="TRB435" s="1441"/>
      <c r="TRC435" s="1441"/>
      <c r="TRD435" s="1441"/>
      <c r="TRE435" s="1441"/>
      <c r="TRF435" s="1441"/>
      <c r="TRG435" s="1441"/>
      <c r="TRH435" s="1441"/>
      <c r="TRI435" s="1441"/>
      <c r="TRJ435" s="1441"/>
      <c r="TRK435" s="1441"/>
      <c r="TRL435" s="1441"/>
      <c r="TRM435" s="1441"/>
      <c r="TRN435" s="1441"/>
      <c r="TRO435" s="1441"/>
      <c r="TRP435" s="1441"/>
      <c r="TRQ435" s="1441"/>
      <c r="TRR435" s="1441"/>
      <c r="TRS435" s="1441"/>
      <c r="TRT435" s="1441"/>
      <c r="TRU435" s="1441"/>
      <c r="TRV435" s="1441"/>
      <c r="TRW435" s="1441"/>
      <c r="TRX435" s="1441"/>
      <c r="TRY435" s="1441"/>
      <c r="TRZ435" s="1441"/>
      <c r="TSA435" s="1441"/>
      <c r="TSB435" s="1441"/>
      <c r="TSC435" s="1441"/>
      <c r="TSD435" s="1441"/>
      <c r="TSE435" s="1441"/>
      <c r="TSF435" s="1441"/>
      <c r="TSG435" s="1441"/>
      <c r="TSH435" s="1441"/>
      <c r="TSI435" s="1441"/>
      <c r="TSJ435" s="1441"/>
      <c r="TSK435" s="1441"/>
      <c r="TSL435" s="1441"/>
      <c r="TSM435" s="1441"/>
      <c r="TSN435" s="1441"/>
      <c r="TSO435" s="1441"/>
      <c r="TSP435" s="1441"/>
      <c r="TSQ435" s="1441"/>
      <c r="TSR435" s="1441"/>
      <c r="TSS435" s="1441"/>
      <c r="TST435" s="1441"/>
      <c r="TSU435" s="1441"/>
      <c r="TSV435" s="1441"/>
      <c r="TSW435" s="1441"/>
      <c r="TSX435" s="1441"/>
      <c r="TSY435" s="1441"/>
      <c r="TSZ435" s="1441"/>
      <c r="TTA435" s="1441"/>
      <c r="TTB435" s="1441"/>
      <c r="TTC435" s="1441"/>
      <c r="TTD435" s="1441"/>
      <c r="TTE435" s="1441"/>
      <c r="TTF435" s="1441"/>
      <c r="TTG435" s="1441"/>
      <c r="TTH435" s="1441"/>
      <c r="TTI435" s="1441"/>
      <c r="TTJ435" s="1441"/>
      <c r="TTK435" s="1441"/>
      <c r="TTL435" s="1441"/>
      <c r="TTM435" s="1441"/>
      <c r="TTN435" s="1441"/>
      <c r="TTO435" s="1441"/>
      <c r="TTP435" s="1441"/>
      <c r="TTQ435" s="1441"/>
      <c r="TTR435" s="1441"/>
      <c r="TTS435" s="1441"/>
      <c r="TTT435" s="1441"/>
      <c r="TTU435" s="1441"/>
      <c r="TTV435" s="1441"/>
      <c r="TTW435" s="1441"/>
      <c r="TTX435" s="1441"/>
      <c r="TTY435" s="1441"/>
      <c r="TTZ435" s="1441"/>
      <c r="TUA435" s="1441"/>
      <c r="TUB435" s="1441"/>
      <c r="TUC435" s="1441"/>
      <c r="TUD435" s="1441"/>
      <c r="TUE435" s="1441"/>
      <c r="TUF435" s="1441"/>
      <c r="TUG435" s="1441"/>
      <c r="TUH435" s="1441"/>
      <c r="TUI435" s="1441"/>
      <c r="TUJ435" s="1441"/>
      <c r="TUK435" s="1441"/>
      <c r="TUL435" s="1441"/>
      <c r="TUM435" s="1441"/>
      <c r="TUN435" s="1441"/>
      <c r="TUO435" s="1441"/>
      <c r="TUP435" s="1441"/>
      <c r="TUQ435" s="1441"/>
      <c r="TUR435" s="1441"/>
      <c r="TUS435" s="1441"/>
      <c r="TUT435" s="1441"/>
      <c r="TUU435" s="1441"/>
      <c r="TUV435" s="1441"/>
      <c r="TUW435" s="1441"/>
      <c r="TUX435" s="1441"/>
      <c r="TUY435" s="1441"/>
      <c r="TUZ435" s="1441"/>
      <c r="TVA435" s="1441"/>
      <c r="TVB435" s="1441"/>
      <c r="TVC435" s="1441"/>
      <c r="TVD435" s="1441"/>
      <c r="TVE435" s="1441"/>
      <c r="TVF435" s="1441"/>
      <c r="TVG435" s="1441"/>
      <c r="TVH435" s="1441"/>
      <c r="TVI435" s="1441"/>
      <c r="TVJ435" s="1441"/>
      <c r="TVK435" s="1441"/>
      <c r="TVL435" s="1441"/>
      <c r="TVM435" s="1441"/>
      <c r="TVN435" s="1441"/>
      <c r="TVO435" s="1441"/>
      <c r="TVP435" s="1441"/>
      <c r="TVQ435" s="1441"/>
      <c r="TVR435" s="1441"/>
      <c r="TVS435" s="1441"/>
      <c r="TVT435" s="1441"/>
      <c r="TVU435" s="1441"/>
      <c r="TVV435" s="1441"/>
      <c r="TVW435" s="1441"/>
      <c r="TVX435" s="1441"/>
      <c r="TVY435" s="1441"/>
      <c r="TVZ435" s="1441"/>
      <c r="TWA435" s="1441"/>
      <c r="TWB435" s="1441"/>
      <c r="TWC435" s="1441"/>
      <c r="TWD435" s="1441"/>
      <c r="TWE435" s="1441"/>
      <c r="TWF435" s="1441"/>
      <c r="TWG435" s="1441"/>
      <c r="TWH435" s="1441"/>
      <c r="TWI435" s="1441"/>
      <c r="TWJ435" s="1441"/>
      <c r="TWK435" s="1441"/>
      <c r="TWL435" s="1441"/>
      <c r="TWM435" s="1441"/>
      <c r="TWN435" s="1441"/>
      <c r="TWO435" s="1441"/>
      <c r="TWP435" s="1441"/>
      <c r="TWQ435" s="1441"/>
      <c r="TWR435" s="1441"/>
      <c r="TWS435" s="1441"/>
      <c r="TWT435" s="1441"/>
      <c r="TWU435" s="1441"/>
      <c r="TWV435" s="1441"/>
      <c r="TWW435" s="1441"/>
      <c r="TWX435" s="1441"/>
      <c r="TWY435" s="1441"/>
      <c r="TWZ435" s="1441"/>
      <c r="TXA435" s="1441"/>
      <c r="TXB435" s="1441"/>
      <c r="TXC435" s="1441"/>
      <c r="TXD435" s="1441"/>
      <c r="TXE435" s="1441"/>
      <c r="TXF435" s="1441"/>
      <c r="TXG435" s="1441"/>
      <c r="TXH435" s="1441"/>
      <c r="TXI435" s="1441"/>
      <c r="TXJ435" s="1441"/>
      <c r="TXK435" s="1441"/>
      <c r="TXL435" s="1441"/>
      <c r="TXM435" s="1441"/>
      <c r="TXN435" s="1441"/>
      <c r="TXO435" s="1441"/>
      <c r="TXP435" s="1441"/>
      <c r="TXQ435" s="1441"/>
      <c r="TXR435" s="1441"/>
      <c r="TXS435" s="1441"/>
      <c r="TXT435" s="1441"/>
      <c r="TXU435" s="1441"/>
      <c r="TXV435" s="1441"/>
      <c r="TXW435" s="1441"/>
      <c r="TXX435" s="1441"/>
      <c r="TXY435" s="1441"/>
      <c r="TXZ435" s="1441"/>
      <c r="TYA435" s="1441"/>
      <c r="TYB435" s="1441"/>
      <c r="TYC435" s="1441"/>
      <c r="TYD435" s="1441"/>
      <c r="TYE435" s="1441"/>
      <c r="TYF435" s="1441"/>
      <c r="TYG435" s="1441"/>
      <c r="TYH435" s="1441"/>
      <c r="TYI435" s="1441"/>
      <c r="TYJ435" s="1441"/>
      <c r="TYK435" s="1441"/>
      <c r="TYL435" s="1441"/>
      <c r="TYM435" s="1441"/>
      <c r="TYN435" s="1441"/>
      <c r="TYO435" s="1441"/>
      <c r="TYP435" s="1441"/>
      <c r="TYQ435" s="1441"/>
      <c r="TYR435" s="1441"/>
      <c r="TYS435" s="1441"/>
      <c r="TYT435" s="1441"/>
      <c r="TYU435" s="1441"/>
      <c r="TYV435" s="1441"/>
      <c r="TYW435" s="1441"/>
      <c r="TYX435" s="1441"/>
      <c r="TYY435" s="1441"/>
      <c r="TYZ435" s="1441"/>
      <c r="TZA435" s="1441"/>
      <c r="TZB435" s="1441"/>
      <c r="TZC435" s="1441"/>
      <c r="TZD435" s="1441"/>
      <c r="TZE435" s="1441"/>
      <c r="TZF435" s="1441"/>
      <c r="TZG435" s="1441"/>
      <c r="TZH435" s="1441"/>
      <c r="TZI435" s="1441"/>
      <c r="TZJ435" s="1441"/>
      <c r="TZK435" s="1441"/>
      <c r="TZL435" s="1441"/>
      <c r="TZM435" s="1441"/>
      <c r="TZN435" s="1441"/>
      <c r="TZO435" s="1441"/>
      <c r="TZP435" s="1441"/>
      <c r="TZQ435" s="1441"/>
      <c r="TZR435" s="1441"/>
      <c r="TZS435" s="1441"/>
      <c r="TZT435" s="1441"/>
      <c r="TZU435" s="1441"/>
      <c r="TZV435" s="1441"/>
      <c r="TZW435" s="1441"/>
      <c r="TZX435" s="1441"/>
      <c r="TZY435" s="1441"/>
      <c r="TZZ435" s="1441"/>
      <c r="UAA435" s="1441"/>
      <c r="UAB435" s="1441"/>
      <c r="UAC435" s="1441"/>
      <c r="UAD435" s="1441"/>
      <c r="UAE435" s="1441"/>
      <c r="UAF435" s="1441"/>
      <c r="UAG435" s="1441"/>
      <c r="UAH435" s="1441"/>
      <c r="UAI435" s="1441"/>
      <c r="UAJ435" s="1441"/>
      <c r="UAK435" s="1441"/>
      <c r="UAL435" s="1441"/>
      <c r="UAM435" s="1441"/>
      <c r="UAN435" s="1441"/>
      <c r="UAO435" s="1441"/>
      <c r="UAP435" s="1441"/>
      <c r="UAQ435" s="1441"/>
      <c r="UAR435" s="1441"/>
      <c r="UAS435" s="1441"/>
      <c r="UAT435" s="1441"/>
      <c r="UAU435" s="1441"/>
      <c r="UAV435" s="1441"/>
      <c r="UAW435" s="1441"/>
      <c r="UAX435" s="1441"/>
      <c r="UAY435" s="1441"/>
      <c r="UAZ435" s="1441"/>
      <c r="UBA435" s="1441"/>
      <c r="UBB435" s="1441"/>
      <c r="UBC435" s="1441"/>
      <c r="UBD435" s="1441"/>
      <c r="UBE435" s="1441"/>
      <c r="UBF435" s="1441"/>
      <c r="UBG435" s="1441"/>
      <c r="UBH435" s="1441"/>
      <c r="UBI435" s="1441"/>
      <c r="UBJ435" s="1441"/>
      <c r="UBK435" s="1441"/>
      <c r="UBL435" s="1441"/>
      <c r="UBM435" s="1441"/>
      <c r="UBN435" s="1441"/>
      <c r="UBO435" s="1441"/>
      <c r="UBP435" s="1441"/>
      <c r="UBQ435" s="1441"/>
      <c r="UBR435" s="1441"/>
      <c r="UBS435" s="1441"/>
      <c r="UBT435" s="1441"/>
      <c r="UBU435" s="1441"/>
      <c r="UBV435" s="1441"/>
      <c r="UBW435" s="1441"/>
      <c r="UBX435" s="1441"/>
      <c r="UBY435" s="1441"/>
      <c r="UBZ435" s="1441"/>
      <c r="UCA435" s="1441"/>
      <c r="UCB435" s="1441"/>
      <c r="UCC435" s="1441"/>
      <c r="UCD435" s="1441"/>
      <c r="UCE435" s="1441"/>
      <c r="UCF435" s="1441"/>
      <c r="UCG435" s="1441"/>
      <c r="UCH435" s="1441"/>
      <c r="UCI435" s="1441"/>
      <c r="UCJ435" s="1441"/>
      <c r="UCK435" s="1441"/>
      <c r="UCL435" s="1441"/>
      <c r="UCM435" s="1441"/>
      <c r="UCN435" s="1441"/>
      <c r="UCO435" s="1441"/>
      <c r="UCP435" s="1441"/>
      <c r="UCQ435" s="1441"/>
      <c r="UCR435" s="1441"/>
      <c r="UCS435" s="1441"/>
      <c r="UCT435" s="1441"/>
      <c r="UCU435" s="1441"/>
      <c r="UCV435" s="1441"/>
      <c r="UCW435" s="1441"/>
      <c r="UCX435" s="1441"/>
      <c r="UCY435" s="1441"/>
      <c r="UCZ435" s="1441"/>
      <c r="UDA435" s="1441"/>
      <c r="UDB435" s="1441"/>
      <c r="UDC435" s="1441"/>
      <c r="UDD435" s="1441"/>
      <c r="UDE435" s="1441"/>
      <c r="UDF435" s="1441"/>
      <c r="UDG435" s="1441"/>
      <c r="UDH435" s="1441"/>
      <c r="UDI435" s="1441"/>
      <c r="UDJ435" s="1441"/>
      <c r="UDK435" s="1441"/>
      <c r="UDL435" s="1441"/>
      <c r="UDM435" s="1441"/>
      <c r="UDN435" s="1441"/>
      <c r="UDO435" s="1441"/>
      <c r="UDP435" s="1441"/>
      <c r="UDQ435" s="1441"/>
      <c r="UDR435" s="1441"/>
      <c r="UDS435" s="1441"/>
      <c r="UDT435" s="1441"/>
      <c r="UDU435" s="1441"/>
      <c r="UDV435" s="1441"/>
      <c r="UDW435" s="1441"/>
      <c r="UDX435" s="1441"/>
      <c r="UDY435" s="1441"/>
      <c r="UDZ435" s="1441"/>
      <c r="UEA435" s="1441"/>
      <c r="UEB435" s="1441"/>
      <c r="UEC435" s="1441"/>
      <c r="UED435" s="1441"/>
      <c r="UEE435" s="1441"/>
      <c r="UEF435" s="1441"/>
      <c r="UEG435" s="1441"/>
      <c r="UEH435" s="1441"/>
      <c r="UEI435" s="1441"/>
      <c r="UEJ435" s="1441"/>
      <c r="UEK435" s="1441"/>
      <c r="UEL435" s="1441"/>
      <c r="UEM435" s="1441"/>
      <c r="UEN435" s="1441"/>
      <c r="UEO435" s="1441"/>
      <c r="UEP435" s="1441"/>
      <c r="UEQ435" s="1441"/>
      <c r="UER435" s="1441"/>
      <c r="UES435" s="1441"/>
      <c r="UET435" s="1441"/>
      <c r="UEU435" s="1441"/>
      <c r="UEV435" s="1441"/>
      <c r="UEW435" s="1441"/>
      <c r="UEX435" s="1441"/>
      <c r="UEY435" s="1441"/>
      <c r="UEZ435" s="1441"/>
      <c r="UFA435" s="1441"/>
      <c r="UFB435" s="1441"/>
      <c r="UFC435" s="1441"/>
      <c r="UFD435" s="1441"/>
      <c r="UFE435" s="1441"/>
      <c r="UFF435" s="1441"/>
      <c r="UFG435" s="1441"/>
      <c r="UFH435" s="1441"/>
      <c r="UFI435" s="1441"/>
      <c r="UFJ435" s="1441"/>
      <c r="UFK435" s="1441"/>
      <c r="UFL435" s="1441"/>
      <c r="UFM435" s="1441"/>
      <c r="UFN435" s="1441"/>
      <c r="UFO435" s="1441"/>
      <c r="UFP435" s="1441"/>
      <c r="UFQ435" s="1441"/>
      <c r="UFR435" s="1441"/>
      <c r="UFS435" s="1441"/>
      <c r="UFT435" s="1441"/>
      <c r="UFU435" s="1441"/>
      <c r="UFV435" s="1441"/>
      <c r="UFW435" s="1441"/>
      <c r="UFX435" s="1441"/>
      <c r="UFY435" s="1441"/>
      <c r="UFZ435" s="1441"/>
      <c r="UGA435" s="1441"/>
      <c r="UGB435" s="1441"/>
      <c r="UGC435" s="1441"/>
      <c r="UGD435" s="1441"/>
      <c r="UGE435" s="1441"/>
      <c r="UGF435" s="1441"/>
      <c r="UGG435" s="1441"/>
      <c r="UGH435" s="1441"/>
      <c r="UGI435" s="1441"/>
      <c r="UGJ435" s="1441"/>
      <c r="UGK435" s="1441"/>
      <c r="UGL435" s="1441"/>
      <c r="UGM435" s="1441"/>
      <c r="UGN435" s="1441"/>
      <c r="UGO435" s="1441"/>
      <c r="UGP435" s="1441"/>
      <c r="UGQ435" s="1441"/>
      <c r="UGR435" s="1441"/>
      <c r="UGS435" s="1441"/>
      <c r="UGT435" s="1441"/>
      <c r="UGU435" s="1441"/>
      <c r="UGV435" s="1441"/>
      <c r="UGW435" s="1441"/>
      <c r="UGX435" s="1441"/>
      <c r="UGY435" s="1441"/>
      <c r="UGZ435" s="1441"/>
      <c r="UHA435" s="1441"/>
      <c r="UHB435" s="1441"/>
      <c r="UHC435" s="1441"/>
      <c r="UHD435" s="1441"/>
      <c r="UHE435" s="1441"/>
      <c r="UHF435" s="1441"/>
      <c r="UHG435" s="1441"/>
      <c r="UHH435" s="1441"/>
      <c r="UHI435" s="1441"/>
      <c r="UHJ435" s="1441"/>
      <c r="UHK435" s="1441"/>
      <c r="UHL435" s="1441"/>
      <c r="UHM435" s="1441"/>
      <c r="UHN435" s="1441"/>
      <c r="UHO435" s="1441"/>
      <c r="UHP435" s="1441"/>
      <c r="UHQ435" s="1441"/>
      <c r="UHR435" s="1441"/>
      <c r="UHS435" s="1441"/>
      <c r="UHT435" s="1441"/>
      <c r="UHU435" s="1441"/>
      <c r="UHV435" s="1441"/>
      <c r="UHW435" s="1441"/>
      <c r="UHX435" s="1441"/>
      <c r="UHY435" s="1441"/>
      <c r="UHZ435" s="1441"/>
      <c r="UIA435" s="1441"/>
      <c r="UIB435" s="1441"/>
      <c r="UIC435" s="1441"/>
      <c r="UID435" s="1441"/>
      <c r="UIE435" s="1441"/>
      <c r="UIF435" s="1441"/>
      <c r="UIG435" s="1441"/>
      <c r="UIH435" s="1441"/>
      <c r="UII435" s="1441"/>
      <c r="UIJ435" s="1441"/>
      <c r="UIK435" s="1441"/>
      <c r="UIL435" s="1441"/>
      <c r="UIM435" s="1441"/>
      <c r="UIN435" s="1441"/>
      <c r="UIO435" s="1441"/>
      <c r="UIP435" s="1441"/>
      <c r="UIQ435" s="1441"/>
      <c r="UIR435" s="1441"/>
      <c r="UIS435" s="1441"/>
      <c r="UIT435" s="1441"/>
      <c r="UIU435" s="1441"/>
      <c r="UIV435" s="1441"/>
      <c r="UIW435" s="1441"/>
      <c r="UIX435" s="1441"/>
      <c r="UIY435" s="1441"/>
      <c r="UIZ435" s="1441"/>
      <c r="UJA435" s="1441"/>
      <c r="UJB435" s="1441"/>
      <c r="UJC435" s="1441"/>
      <c r="UJD435" s="1441"/>
      <c r="UJE435" s="1441"/>
      <c r="UJF435" s="1441"/>
      <c r="UJG435" s="1441"/>
      <c r="UJH435" s="1441"/>
      <c r="UJI435" s="1441"/>
      <c r="UJJ435" s="1441"/>
      <c r="UJK435" s="1441"/>
      <c r="UJL435" s="1441"/>
      <c r="UJM435" s="1441"/>
      <c r="UJN435" s="1441"/>
      <c r="UJO435" s="1441"/>
      <c r="UJP435" s="1441"/>
      <c r="UJQ435" s="1441"/>
      <c r="UJR435" s="1441"/>
      <c r="UJS435" s="1441"/>
      <c r="UJT435" s="1441"/>
      <c r="UJU435" s="1441"/>
      <c r="UJV435" s="1441"/>
      <c r="UJW435" s="1441"/>
      <c r="UJX435" s="1441"/>
      <c r="UJY435" s="1441"/>
      <c r="UJZ435" s="1441"/>
      <c r="UKA435" s="1441"/>
      <c r="UKB435" s="1441"/>
      <c r="UKC435" s="1441"/>
      <c r="UKD435" s="1441"/>
      <c r="UKE435" s="1441"/>
      <c r="UKF435" s="1441"/>
      <c r="UKG435" s="1441"/>
      <c r="UKH435" s="1441"/>
      <c r="UKI435" s="1441"/>
      <c r="UKJ435" s="1441"/>
      <c r="UKK435" s="1441"/>
      <c r="UKL435" s="1441"/>
      <c r="UKM435" s="1441"/>
      <c r="UKN435" s="1441"/>
      <c r="UKO435" s="1441"/>
      <c r="UKP435" s="1441"/>
      <c r="UKQ435" s="1441"/>
      <c r="UKR435" s="1441"/>
      <c r="UKS435" s="1441"/>
      <c r="UKT435" s="1441"/>
      <c r="UKU435" s="1441"/>
      <c r="UKV435" s="1441"/>
      <c r="UKW435" s="1441"/>
      <c r="UKX435" s="1441"/>
      <c r="UKY435" s="1441"/>
      <c r="UKZ435" s="1441"/>
      <c r="ULA435" s="1441"/>
      <c r="ULB435" s="1441"/>
      <c r="ULC435" s="1441"/>
      <c r="ULD435" s="1441"/>
      <c r="ULE435" s="1441"/>
      <c r="ULF435" s="1441"/>
      <c r="ULG435" s="1441"/>
      <c r="ULH435" s="1441"/>
      <c r="ULI435" s="1441"/>
      <c r="ULJ435" s="1441"/>
      <c r="ULK435" s="1441"/>
      <c r="ULL435" s="1441"/>
      <c r="ULM435" s="1441"/>
      <c r="ULN435" s="1441"/>
      <c r="ULO435" s="1441"/>
      <c r="ULP435" s="1441"/>
      <c r="ULQ435" s="1441"/>
      <c r="ULR435" s="1441"/>
      <c r="ULS435" s="1441"/>
      <c r="ULT435" s="1441"/>
      <c r="ULU435" s="1441"/>
      <c r="ULV435" s="1441"/>
      <c r="ULW435" s="1441"/>
      <c r="ULX435" s="1441"/>
      <c r="ULY435" s="1441"/>
      <c r="ULZ435" s="1441"/>
      <c r="UMA435" s="1441"/>
      <c r="UMB435" s="1441"/>
      <c r="UMC435" s="1441"/>
      <c r="UMD435" s="1441"/>
      <c r="UME435" s="1441"/>
      <c r="UMF435" s="1441"/>
      <c r="UMG435" s="1441"/>
      <c r="UMH435" s="1441"/>
      <c r="UMI435" s="1441"/>
      <c r="UMJ435" s="1441"/>
      <c r="UMK435" s="1441"/>
      <c r="UML435" s="1441"/>
      <c r="UMM435" s="1441"/>
      <c r="UMN435" s="1441"/>
      <c r="UMO435" s="1441"/>
      <c r="UMP435" s="1441"/>
      <c r="UMQ435" s="1441"/>
      <c r="UMR435" s="1441"/>
      <c r="UMS435" s="1441"/>
      <c r="UMT435" s="1441"/>
      <c r="UMU435" s="1441"/>
      <c r="UMV435" s="1441"/>
      <c r="UMW435" s="1441"/>
      <c r="UMX435" s="1441"/>
      <c r="UMY435" s="1441"/>
      <c r="UMZ435" s="1441"/>
      <c r="UNA435" s="1441"/>
      <c r="UNB435" s="1441"/>
      <c r="UNC435" s="1441"/>
      <c r="UND435" s="1441"/>
      <c r="UNE435" s="1441"/>
      <c r="UNF435" s="1441"/>
      <c r="UNG435" s="1441"/>
      <c r="UNH435" s="1441"/>
      <c r="UNI435" s="1441"/>
      <c r="UNJ435" s="1441"/>
      <c r="UNK435" s="1441"/>
      <c r="UNL435" s="1441"/>
      <c r="UNM435" s="1441"/>
      <c r="UNN435" s="1441"/>
      <c r="UNO435" s="1441"/>
      <c r="UNP435" s="1441"/>
      <c r="UNQ435" s="1441"/>
      <c r="UNR435" s="1441"/>
      <c r="UNS435" s="1441"/>
      <c r="UNT435" s="1441"/>
      <c r="UNU435" s="1441"/>
      <c r="UNV435" s="1441"/>
      <c r="UNW435" s="1441"/>
      <c r="UNX435" s="1441"/>
      <c r="UNY435" s="1441"/>
      <c r="UNZ435" s="1441"/>
      <c r="UOA435" s="1441"/>
      <c r="UOB435" s="1441"/>
      <c r="UOC435" s="1441"/>
      <c r="UOD435" s="1441"/>
      <c r="UOE435" s="1441"/>
      <c r="UOF435" s="1441"/>
      <c r="UOG435" s="1441"/>
      <c r="UOH435" s="1441"/>
      <c r="UOI435" s="1441"/>
      <c r="UOJ435" s="1441"/>
      <c r="UOK435" s="1441"/>
      <c r="UOL435" s="1441"/>
      <c r="UOM435" s="1441"/>
      <c r="UON435" s="1441"/>
      <c r="UOO435" s="1441"/>
      <c r="UOP435" s="1441"/>
      <c r="UOQ435" s="1441"/>
      <c r="UOR435" s="1441"/>
      <c r="UOS435" s="1441"/>
      <c r="UOT435" s="1441"/>
      <c r="UOU435" s="1441"/>
      <c r="UOV435" s="1441"/>
      <c r="UOW435" s="1441"/>
      <c r="UOX435" s="1441"/>
      <c r="UOY435" s="1441"/>
      <c r="UOZ435" s="1441"/>
      <c r="UPA435" s="1441"/>
      <c r="UPB435" s="1441"/>
      <c r="UPC435" s="1441"/>
      <c r="UPD435" s="1441"/>
      <c r="UPE435" s="1441"/>
      <c r="UPF435" s="1441"/>
      <c r="UPG435" s="1441"/>
      <c r="UPH435" s="1441"/>
      <c r="UPI435" s="1441"/>
      <c r="UPJ435" s="1441"/>
      <c r="UPK435" s="1441"/>
      <c r="UPL435" s="1441"/>
      <c r="UPM435" s="1441"/>
      <c r="UPN435" s="1441"/>
      <c r="UPO435" s="1441"/>
      <c r="UPP435" s="1441"/>
      <c r="UPQ435" s="1441"/>
      <c r="UPR435" s="1441"/>
      <c r="UPS435" s="1441"/>
      <c r="UPT435" s="1441"/>
      <c r="UPU435" s="1441"/>
      <c r="UPV435" s="1441"/>
      <c r="UPW435" s="1441"/>
      <c r="UPX435" s="1441"/>
      <c r="UPY435" s="1441"/>
      <c r="UPZ435" s="1441"/>
      <c r="UQA435" s="1441"/>
      <c r="UQB435" s="1441"/>
      <c r="UQC435" s="1441"/>
      <c r="UQD435" s="1441"/>
      <c r="UQE435" s="1441"/>
      <c r="UQF435" s="1441"/>
      <c r="UQG435" s="1441"/>
      <c r="UQH435" s="1441"/>
      <c r="UQI435" s="1441"/>
      <c r="UQJ435" s="1441"/>
      <c r="UQK435" s="1441"/>
      <c r="UQL435" s="1441"/>
      <c r="UQM435" s="1441"/>
      <c r="UQN435" s="1441"/>
      <c r="UQO435" s="1441"/>
      <c r="UQP435" s="1441"/>
      <c r="UQQ435" s="1441"/>
      <c r="UQR435" s="1441"/>
      <c r="UQS435" s="1441"/>
      <c r="UQT435" s="1441"/>
      <c r="UQU435" s="1441"/>
      <c r="UQV435" s="1441"/>
      <c r="UQW435" s="1441"/>
      <c r="UQX435" s="1441"/>
      <c r="UQY435" s="1441"/>
      <c r="UQZ435" s="1441"/>
      <c r="URA435" s="1441"/>
      <c r="URB435" s="1441"/>
      <c r="URC435" s="1441"/>
      <c r="URD435" s="1441"/>
      <c r="URE435" s="1441"/>
      <c r="URF435" s="1441"/>
      <c r="URG435" s="1441"/>
      <c r="URH435" s="1441"/>
      <c r="URI435" s="1441"/>
      <c r="URJ435" s="1441"/>
      <c r="URK435" s="1441"/>
      <c r="URL435" s="1441"/>
      <c r="URM435" s="1441"/>
      <c r="URN435" s="1441"/>
      <c r="URO435" s="1441"/>
      <c r="URP435" s="1441"/>
      <c r="URQ435" s="1441"/>
      <c r="URR435" s="1441"/>
      <c r="URS435" s="1441"/>
      <c r="URT435" s="1441"/>
      <c r="URU435" s="1441"/>
      <c r="URV435" s="1441"/>
      <c r="URW435" s="1441"/>
      <c r="URX435" s="1441"/>
      <c r="URY435" s="1441"/>
      <c r="URZ435" s="1441"/>
      <c r="USA435" s="1441"/>
      <c r="USB435" s="1441"/>
      <c r="USC435" s="1441"/>
      <c r="USD435" s="1441"/>
      <c r="USE435" s="1441"/>
      <c r="USF435" s="1441"/>
      <c r="USG435" s="1441"/>
      <c r="USH435" s="1441"/>
      <c r="USI435" s="1441"/>
      <c r="USJ435" s="1441"/>
      <c r="USK435" s="1441"/>
      <c r="USL435" s="1441"/>
      <c r="USM435" s="1441"/>
      <c r="USN435" s="1441"/>
      <c r="USO435" s="1441"/>
      <c r="USP435" s="1441"/>
      <c r="USQ435" s="1441"/>
      <c r="USR435" s="1441"/>
      <c r="USS435" s="1441"/>
      <c r="UST435" s="1441"/>
      <c r="USU435" s="1441"/>
      <c r="USV435" s="1441"/>
      <c r="USW435" s="1441"/>
      <c r="USX435" s="1441"/>
      <c r="USY435" s="1441"/>
      <c r="USZ435" s="1441"/>
      <c r="UTA435" s="1441"/>
      <c r="UTB435" s="1441"/>
      <c r="UTC435" s="1441"/>
      <c r="UTD435" s="1441"/>
      <c r="UTE435" s="1441"/>
      <c r="UTF435" s="1441"/>
      <c r="UTG435" s="1441"/>
      <c r="UTH435" s="1441"/>
      <c r="UTI435" s="1441"/>
      <c r="UTJ435" s="1441"/>
      <c r="UTK435" s="1441"/>
      <c r="UTL435" s="1441"/>
      <c r="UTM435" s="1441"/>
      <c r="UTN435" s="1441"/>
      <c r="UTO435" s="1441"/>
      <c r="UTP435" s="1441"/>
      <c r="UTQ435" s="1441"/>
      <c r="UTR435" s="1441"/>
      <c r="UTS435" s="1441"/>
      <c r="UTT435" s="1441"/>
      <c r="UTU435" s="1441"/>
      <c r="UTV435" s="1441"/>
      <c r="UTW435" s="1441"/>
      <c r="UTX435" s="1441"/>
      <c r="UTY435" s="1441"/>
      <c r="UTZ435" s="1441"/>
      <c r="UUA435" s="1441"/>
      <c r="UUB435" s="1441"/>
      <c r="UUC435" s="1441"/>
      <c r="UUD435" s="1441"/>
      <c r="UUE435" s="1441"/>
      <c r="UUF435" s="1441"/>
      <c r="UUG435" s="1441"/>
      <c r="UUH435" s="1441"/>
      <c r="UUI435" s="1441"/>
      <c r="UUJ435" s="1441"/>
      <c r="UUK435" s="1441"/>
      <c r="UUL435" s="1441"/>
      <c r="UUM435" s="1441"/>
      <c r="UUN435" s="1441"/>
      <c r="UUO435" s="1441"/>
      <c r="UUP435" s="1441"/>
      <c r="UUQ435" s="1441"/>
      <c r="UUR435" s="1441"/>
      <c r="UUS435" s="1441"/>
      <c r="UUT435" s="1441"/>
      <c r="UUU435" s="1441"/>
      <c r="UUV435" s="1441"/>
      <c r="UUW435" s="1441"/>
      <c r="UUX435" s="1441"/>
      <c r="UUY435" s="1441"/>
      <c r="UUZ435" s="1441"/>
      <c r="UVA435" s="1441"/>
      <c r="UVB435" s="1441"/>
      <c r="UVC435" s="1441"/>
      <c r="UVD435" s="1441"/>
      <c r="UVE435" s="1441"/>
      <c r="UVF435" s="1441"/>
      <c r="UVG435" s="1441"/>
      <c r="UVH435" s="1441"/>
      <c r="UVI435" s="1441"/>
      <c r="UVJ435" s="1441"/>
      <c r="UVK435" s="1441"/>
      <c r="UVL435" s="1441"/>
      <c r="UVM435" s="1441"/>
      <c r="UVN435" s="1441"/>
      <c r="UVO435" s="1441"/>
      <c r="UVP435" s="1441"/>
      <c r="UVQ435" s="1441"/>
      <c r="UVR435" s="1441"/>
      <c r="UVS435" s="1441"/>
      <c r="UVT435" s="1441"/>
      <c r="UVU435" s="1441"/>
      <c r="UVV435" s="1441"/>
      <c r="UVW435" s="1441"/>
      <c r="UVX435" s="1441"/>
      <c r="UVY435" s="1441"/>
      <c r="UVZ435" s="1441"/>
      <c r="UWA435" s="1441"/>
      <c r="UWB435" s="1441"/>
      <c r="UWC435" s="1441"/>
      <c r="UWD435" s="1441"/>
      <c r="UWE435" s="1441"/>
      <c r="UWF435" s="1441"/>
      <c r="UWG435" s="1441"/>
      <c r="UWH435" s="1441"/>
      <c r="UWI435" s="1441"/>
      <c r="UWJ435" s="1441"/>
      <c r="UWK435" s="1441"/>
      <c r="UWL435" s="1441"/>
      <c r="UWM435" s="1441"/>
      <c r="UWN435" s="1441"/>
      <c r="UWO435" s="1441"/>
      <c r="UWP435" s="1441"/>
      <c r="UWQ435" s="1441"/>
      <c r="UWR435" s="1441"/>
      <c r="UWS435" s="1441"/>
      <c r="UWT435" s="1441"/>
      <c r="UWU435" s="1441"/>
      <c r="UWV435" s="1441"/>
      <c r="UWW435" s="1441"/>
      <c r="UWX435" s="1441"/>
      <c r="UWY435" s="1441"/>
      <c r="UWZ435" s="1441"/>
      <c r="UXA435" s="1441"/>
      <c r="UXB435" s="1441"/>
      <c r="UXC435" s="1441"/>
      <c r="UXD435" s="1441"/>
      <c r="UXE435" s="1441"/>
      <c r="UXF435" s="1441"/>
      <c r="UXG435" s="1441"/>
      <c r="UXH435" s="1441"/>
      <c r="UXI435" s="1441"/>
      <c r="UXJ435" s="1441"/>
      <c r="UXK435" s="1441"/>
      <c r="UXL435" s="1441"/>
      <c r="UXM435" s="1441"/>
      <c r="UXN435" s="1441"/>
      <c r="UXO435" s="1441"/>
      <c r="UXP435" s="1441"/>
      <c r="UXQ435" s="1441"/>
      <c r="UXR435" s="1441"/>
      <c r="UXS435" s="1441"/>
      <c r="UXT435" s="1441"/>
      <c r="UXU435" s="1441"/>
      <c r="UXV435" s="1441"/>
      <c r="UXW435" s="1441"/>
      <c r="UXX435" s="1441"/>
      <c r="UXY435" s="1441"/>
      <c r="UXZ435" s="1441"/>
      <c r="UYA435" s="1441"/>
      <c r="UYB435" s="1441"/>
      <c r="UYC435" s="1441"/>
      <c r="UYD435" s="1441"/>
      <c r="UYE435" s="1441"/>
      <c r="UYF435" s="1441"/>
      <c r="UYG435" s="1441"/>
      <c r="UYH435" s="1441"/>
      <c r="UYI435" s="1441"/>
      <c r="UYJ435" s="1441"/>
      <c r="UYK435" s="1441"/>
      <c r="UYL435" s="1441"/>
      <c r="UYM435" s="1441"/>
      <c r="UYN435" s="1441"/>
      <c r="UYO435" s="1441"/>
      <c r="UYP435" s="1441"/>
      <c r="UYQ435" s="1441"/>
      <c r="UYR435" s="1441"/>
      <c r="UYS435" s="1441"/>
      <c r="UYT435" s="1441"/>
      <c r="UYU435" s="1441"/>
      <c r="UYV435" s="1441"/>
      <c r="UYW435" s="1441"/>
      <c r="UYX435" s="1441"/>
      <c r="UYY435" s="1441"/>
      <c r="UYZ435" s="1441"/>
      <c r="UZA435" s="1441"/>
      <c r="UZB435" s="1441"/>
      <c r="UZC435" s="1441"/>
      <c r="UZD435" s="1441"/>
      <c r="UZE435" s="1441"/>
      <c r="UZF435" s="1441"/>
      <c r="UZG435" s="1441"/>
      <c r="UZH435" s="1441"/>
      <c r="UZI435" s="1441"/>
      <c r="UZJ435" s="1441"/>
      <c r="UZK435" s="1441"/>
      <c r="UZL435" s="1441"/>
      <c r="UZM435" s="1441"/>
      <c r="UZN435" s="1441"/>
      <c r="UZO435" s="1441"/>
      <c r="UZP435" s="1441"/>
      <c r="UZQ435" s="1441"/>
      <c r="UZR435" s="1441"/>
      <c r="UZS435" s="1441"/>
      <c r="UZT435" s="1441"/>
      <c r="UZU435" s="1441"/>
      <c r="UZV435" s="1441"/>
      <c r="UZW435" s="1441"/>
      <c r="UZX435" s="1441"/>
      <c r="UZY435" s="1441"/>
      <c r="UZZ435" s="1441"/>
      <c r="VAA435" s="1441"/>
      <c r="VAB435" s="1441"/>
      <c r="VAC435" s="1441"/>
      <c r="VAD435" s="1441"/>
      <c r="VAE435" s="1441"/>
      <c r="VAF435" s="1441"/>
      <c r="VAG435" s="1441"/>
      <c r="VAH435" s="1441"/>
      <c r="VAI435" s="1441"/>
      <c r="VAJ435" s="1441"/>
      <c r="VAK435" s="1441"/>
      <c r="VAL435" s="1441"/>
      <c r="VAM435" s="1441"/>
      <c r="VAN435" s="1441"/>
      <c r="VAO435" s="1441"/>
      <c r="VAP435" s="1441"/>
      <c r="VAQ435" s="1441"/>
      <c r="VAR435" s="1441"/>
      <c r="VAS435" s="1441"/>
      <c r="VAT435" s="1441"/>
      <c r="VAU435" s="1441"/>
      <c r="VAV435" s="1441"/>
      <c r="VAW435" s="1441"/>
      <c r="VAX435" s="1441"/>
      <c r="VAY435" s="1441"/>
      <c r="VAZ435" s="1441"/>
      <c r="VBA435" s="1441"/>
      <c r="VBB435" s="1441"/>
      <c r="VBC435" s="1441"/>
      <c r="VBD435" s="1441"/>
      <c r="VBE435" s="1441"/>
      <c r="VBF435" s="1441"/>
      <c r="VBG435" s="1441"/>
      <c r="VBH435" s="1441"/>
      <c r="VBI435" s="1441"/>
      <c r="VBJ435" s="1441"/>
      <c r="VBK435" s="1441"/>
      <c r="VBL435" s="1441"/>
      <c r="VBM435" s="1441"/>
      <c r="VBN435" s="1441"/>
      <c r="VBO435" s="1441"/>
      <c r="VBP435" s="1441"/>
      <c r="VBQ435" s="1441"/>
      <c r="VBR435" s="1441"/>
      <c r="VBS435" s="1441"/>
      <c r="VBT435" s="1441"/>
      <c r="VBU435" s="1441"/>
      <c r="VBV435" s="1441"/>
      <c r="VBW435" s="1441"/>
      <c r="VBX435" s="1441"/>
      <c r="VBY435" s="1441"/>
      <c r="VBZ435" s="1441"/>
      <c r="VCA435" s="1441"/>
      <c r="VCB435" s="1441"/>
      <c r="VCC435" s="1441"/>
      <c r="VCD435" s="1441"/>
      <c r="VCE435" s="1441"/>
      <c r="VCF435" s="1441"/>
      <c r="VCG435" s="1441"/>
      <c r="VCH435" s="1441"/>
      <c r="VCI435" s="1441"/>
      <c r="VCJ435" s="1441"/>
      <c r="VCK435" s="1441"/>
      <c r="VCL435" s="1441"/>
      <c r="VCM435" s="1441"/>
      <c r="VCN435" s="1441"/>
      <c r="VCO435" s="1441"/>
      <c r="VCP435" s="1441"/>
      <c r="VCQ435" s="1441"/>
      <c r="VCR435" s="1441"/>
      <c r="VCS435" s="1441"/>
      <c r="VCT435" s="1441"/>
      <c r="VCU435" s="1441"/>
      <c r="VCV435" s="1441"/>
      <c r="VCW435" s="1441"/>
      <c r="VCX435" s="1441"/>
      <c r="VCY435" s="1441"/>
      <c r="VCZ435" s="1441"/>
      <c r="VDA435" s="1441"/>
      <c r="VDB435" s="1441"/>
      <c r="VDC435" s="1441"/>
      <c r="VDD435" s="1441"/>
      <c r="VDE435" s="1441"/>
      <c r="VDF435" s="1441"/>
      <c r="VDG435" s="1441"/>
      <c r="VDH435" s="1441"/>
      <c r="VDI435" s="1441"/>
      <c r="VDJ435" s="1441"/>
      <c r="VDK435" s="1441"/>
      <c r="VDL435" s="1441"/>
      <c r="VDM435" s="1441"/>
      <c r="VDN435" s="1441"/>
      <c r="VDO435" s="1441"/>
      <c r="VDP435" s="1441"/>
      <c r="VDQ435" s="1441"/>
      <c r="VDR435" s="1441"/>
      <c r="VDS435" s="1441"/>
      <c r="VDT435" s="1441"/>
      <c r="VDU435" s="1441"/>
      <c r="VDV435" s="1441"/>
      <c r="VDW435" s="1441"/>
      <c r="VDX435" s="1441"/>
      <c r="VDY435" s="1441"/>
      <c r="VDZ435" s="1441"/>
      <c r="VEA435" s="1441"/>
      <c r="VEB435" s="1441"/>
      <c r="VEC435" s="1441"/>
      <c r="VED435" s="1441"/>
      <c r="VEE435" s="1441"/>
      <c r="VEF435" s="1441"/>
      <c r="VEG435" s="1441"/>
      <c r="VEH435" s="1441"/>
      <c r="VEI435" s="1441"/>
      <c r="VEJ435" s="1441"/>
      <c r="VEK435" s="1441"/>
      <c r="VEL435" s="1441"/>
      <c r="VEM435" s="1441"/>
      <c r="VEN435" s="1441"/>
      <c r="VEO435" s="1441"/>
      <c r="VEP435" s="1441"/>
      <c r="VEQ435" s="1441"/>
      <c r="VER435" s="1441"/>
      <c r="VES435" s="1441"/>
      <c r="VET435" s="1441"/>
      <c r="VEU435" s="1441"/>
      <c r="VEV435" s="1441"/>
      <c r="VEW435" s="1441"/>
      <c r="VEX435" s="1441"/>
      <c r="VEY435" s="1441"/>
      <c r="VEZ435" s="1441"/>
      <c r="VFA435" s="1441"/>
      <c r="VFB435" s="1441"/>
      <c r="VFC435" s="1441"/>
      <c r="VFD435" s="1441"/>
      <c r="VFE435" s="1441"/>
      <c r="VFF435" s="1441"/>
      <c r="VFG435" s="1441"/>
      <c r="VFH435" s="1441"/>
      <c r="VFI435" s="1441"/>
      <c r="VFJ435" s="1441"/>
      <c r="VFK435" s="1441"/>
      <c r="VFL435" s="1441"/>
      <c r="VFM435" s="1441"/>
      <c r="VFN435" s="1441"/>
      <c r="VFO435" s="1441"/>
      <c r="VFP435" s="1441"/>
      <c r="VFQ435" s="1441"/>
      <c r="VFR435" s="1441"/>
      <c r="VFS435" s="1441"/>
      <c r="VFT435" s="1441"/>
      <c r="VFU435" s="1441"/>
      <c r="VFV435" s="1441"/>
      <c r="VFW435" s="1441"/>
      <c r="VFX435" s="1441"/>
      <c r="VFY435" s="1441"/>
      <c r="VFZ435" s="1441"/>
      <c r="VGA435" s="1441"/>
      <c r="VGB435" s="1441"/>
      <c r="VGC435" s="1441"/>
      <c r="VGD435" s="1441"/>
      <c r="VGE435" s="1441"/>
      <c r="VGF435" s="1441"/>
      <c r="VGG435" s="1441"/>
      <c r="VGH435" s="1441"/>
      <c r="VGI435" s="1441"/>
      <c r="VGJ435" s="1441"/>
      <c r="VGK435" s="1441"/>
      <c r="VGL435" s="1441"/>
      <c r="VGM435" s="1441"/>
      <c r="VGN435" s="1441"/>
      <c r="VGO435" s="1441"/>
      <c r="VGP435" s="1441"/>
      <c r="VGQ435" s="1441"/>
      <c r="VGR435" s="1441"/>
      <c r="VGS435" s="1441"/>
      <c r="VGT435" s="1441"/>
      <c r="VGU435" s="1441"/>
      <c r="VGV435" s="1441"/>
      <c r="VGW435" s="1441"/>
      <c r="VGX435" s="1441"/>
      <c r="VGY435" s="1441"/>
      <c r="VGZ435" s="1441"/>
      <c r="VHA435" s="1441"/>
      <c r="VHB435" s="1441"/>
      <c r="VHC435" s="1441"/>
      <c r="VHD435" s="1441"/>
      <c r="VHE435" s="1441"/>
      <c r="VHF435" s="1441"/>
      <c r="VHG435" s="1441"/>
      <c r="VHH435" s="1441"/>
      <c r="VHI435" s="1441"/>
      <c r="VHJ435" s="1441"/>
      <c r="VHK435" s="1441"/>
      <c r="VHL435" s="1441"/>
      <c r="VHM435" s="1441"/>
      <c r="VHN435" s="1441"/>
      <c r="VHO435" s="1441"/>
      <c r="VHP435" s="1441"/>
      <c r="VHQ435" s="1441"/>
      <c r="VHR435" s="1441"/>
      <c r="VHS435" s="1441"/>
      <c r="VHT435" s="1441"/>
      <c r="VHU435" s="1441"/>
      <c r="VHV435" s="1441"/>
      <c r="VHW435" s="1441"/>
      <c r="VHX435" s="1441"/>
      <c r="VHY435" s="1441"/>
      <c r="VHZ435" s="1441"/>
      <c r="VIA435" s="1441"/>
      <c r="VIB435" s="1441"/>
      <c r="VIC435" s="1441"/>
      <c r="VID435" s="1441"/>
      <c r="VIE435" s="1441"/>
      <c r="VIF435" s="1441"/>
      <c r="VIG435" s="1441"/>
      <c r="VIH435" s="1441"/>
      <c r="VII435" s="1441"/>
      <c r="VIJ435" s="1441"/>
      <c r="VIK435" s="1441"/>
      <c r="VIL435" s="1441"/>
      <c r="VIM435" s="1441"/>
      <c r="VIN435" s="1441"/>
      <c r="VIO435" s="1441"/>
      <c r="VIP435" s="1441"/>
      <c r="VIQ435" s="1441"/>
      <c r="VIR435" s="1441"/>
      <c r="VIS435" s="1441"/>
      <c r="VIT435" s="1441"/>
      <c r="VIU435" s="1441"/>
      <c r="VIV435" s="1441"/>
      <c r="VIW435" s="1441"/>
      <c r="VIX435" s="1441"/>
      <c r="VIY435" s="1441"/>
      <c r="VIZ435" s="1441"/>
      <c r="VJA435" s="1441"/>
      <c r="VJB435" s="1441"/>
      <c r="VJC435" s="1441"/>
      <c r="VJD435" s="1441"/>
      <c r="VJE435" s="1441"/>
      <c r="VJF435" s="1441"/>
      <c r="VJG435" s="1441"/>
      <c r="VJH435" s="1441"/>
      <c r="VJI435" s="1441"/>
      <c r="VJJ435" s="1441"/>
      <c r="VJK435" s="1441"/>
      <c r="VJL435" s="1441"/>
      <c r="VJM435" s="1441"/>
      <c r="VJN435" s="1441"/>
      <c r="VJO435" s="1441"/>
      <c r="VJP435" s="1441"/>
      <c r="VJQ435" s="1441"/>
      <c r="VJR435" s="1441"/>
      <c r="VJS435" s="1441"/>
      <c r="VJT435" s="1441"/>
      <c r="VJU435" s="1441"/>
      <c r="VJV435" s="1441"/>
      <c r="VJW435" s="1441"/>
      <c r="VJX435" s="1441"/>
      <c r="VJY435" s="1441"/>
      <c r="VJZ435" s="1441"/>
      <c r="VKA435" s="1441"/>
      <c r="VKB435" s="1441"/>
      <c r="VKC435" s="1441"/>
      <c r="VKD435" s="1441"/>
      <c r="VKE435" s="1441"/>
      <c r="VKF435" s="1441"/>
      <c r="VKG435" s="1441"/>
      <c r="VKH435" s="1441"/>
      <c r="VKI435" s="1441"/>
      <c r="VKJ435" s="1441"/>
      <c r="VKK435" s="1441"/>
      <c r="VKL435" s="1441"/>
      <c r="VKM435" s="1441"/>
      <c r="VKN435" s="1441"/>
      <c r="VKO435" s="1441"/>
      <c r="VKP435" s="1441"/>
      <c r="VKQ435" s="1441"/>
      <c r="VKR435" s="1441"/>
      <c r="VKS435" s="1441"/>
      <c r="VKT435" s="1441"/>
      <c r="VKU435" s="1441"/>
      <c r="VKV435" s="1441"/>
      <c r="VKW435" s="1441"/>
      <c r="VKX435" s="1441"/>
      <c r="VKY435" s="1441"/>
      <c r="VKZ435" s="1441"/>
      <c r="VLA435" s="1441"/>
      <c r="VLB435" s="1441"/>
      <c r="VLC435" s="1441"/>
      <c r="VLD435" s="1441"/>
      <c r="VLE435" s="1441"/>
      <c r="VLF435" s="1441"/>
      <c r="VLG435" s="1441"/>
      <c r="VLH435" s="1441"/>
      <c r="VLI435" s="1441"/>
      <c r="VLJ435" s="1441"/>
      <c r="VLK435" s="1441"/>
      <c r="VLL435" s="1441"/>
      <c r="VLM435" s="1441"/>
      <c r="VLN435" s="1441"/>
      <c r="VLO435" s="1441"/>
      <c r="VLP435" s="1441"/>
      <c r="VLQ435" s="1441"/>
      <c r="VLR435" s="1441"/>
      <c r="VLS435" s="1441"/>
      <c r="VLT435" s="1441"/>
      <c r="VLU435" s="1441"/>
      <c r="VLV435" s="1441"/>
      <c r="VLW435" s="1441"/>
      <c r="VLX435" s="1441"/>
      <c r="VLY435" s="1441"/>
      <c r="VLZ435" s="1441"/>
      <c r="VMA435" s="1441"/>
      <c r="VMB435" s="1441"/>
      <c r="VMC435" s="1441"/>
      <c r="VMD435" s="1441"/>
      <c r="VME435" s="1441"/>
      <c r="VMF435" s="1441"/>
      <c r="VMG435" s="1441"/>
      <c r="VMH435" s="1441"/>
      <c r="VMI435" s="1441"/>
      <c r="VMJ435" s="1441"/>
      <c r="VMK435" s="1441"/>
      <c r="VML435" s="1441"/>
      <c r="VMM435" s="1441"/>
      <c r="VMN435" s="1441"/>
      <c r="VMO435" s="1441"/>
      <c r="VMP435" s="1441"/>
      <c r="VMQ435" s="1441"/>
      <c r="VMR435" s="1441"/>
      <c r="VMS435" s="1441"/>
      <c r="VMT435" s="1441"/>
      <c r="VMU435" s="1441"/>
      <c r="VMV435" s="1441"/>
      <c r="VMW435" s="1441"/>
      <c r="VMX435" s="1441"/>
      <c r="VMY435" s="1441"/>
      <c r="VMZ435" s="1441"/>
      <c r="VNA435" s="1441"/>
      <c r="VNB435" s="1441"/>
      <c r="VNC435" s="1441"/>
      <c r="VND435" s="1441"/>
      <c r="VNE435" s="1441"/>
      <c r="VNF435" s="1441"/>
      <c r="VNG435" s="1441"/>
      <c r="VNH435" s="1441"/>
      <c r="VNI435" s="1441"/>
      <c r="VNJ435" s="1441"/>
      <c r="VNK435" s="1441"/>
      <c r="VNL435" s="1441"/>
      <c r="VNM435" s="1441"/>
      <c r="VNN435" s="1441"/>
      <c r="VNO435" s="1441"/>
      <c r="VNP435" s="1441"/>
      <c r="VNQ435" s="1441"/>
      <c r="VNR435" s="1441"/>
      <c r="VNS435" s="1441"/>
      <c r="VNT435" s="1441"/>
      <c r="VNU435" s="1441"/>
      <c r="VNV435" s="1441"/>
      <c r="VNW435" s="1441"/>
      <c r="VNX435" s="1441"/>
      <c r="VNY435" s="1441"/>
      <c r="VNZ435" s="1441"/>
      <c r="VOA435" s="1441"/>
      <c r="VOB435" s="1441"/>
      <c r="VOC435" s="1441"/>
      <c r="VOD435" s="1441"/>
      <c r="VOE435" s="1441"/>
      <c r="VOF435" s="1441"/>
      <c r="VOG435" s="1441"/>
      <c r="VOH435" s="1441"/>
      <c r="VOI435" s="1441"/>
      <c r="VOJ435" s="1441"/>
      <c r="VOK435" s="1441"/>
      <c r="VOL435" s="1441"/>
      <c r="VOM435" s="1441"/>
      <c r="VON435" s="1441"/>
      <c r="VOO435" s="1441"/>
      <c r="VOP435" s="1441"/>
      <c r="VOQ435" s="1441"/>
      <c r="VOR435" s="1441"/>
      <c r="VOS435" s="1441"/>
      <c r="VOT435" s="1441"/>
      <c r="VOU435" s="1441"/>
      <c r="VOV435" s="1441"/>
      <c r="VOW435" s="1441"/>
      <c r="VOX435" s="1441"/>
      <c r="VOY435" s="1441"/>
      <c r="VOZ435" s="1441"/>
      <c r="VPA435" s="1441"/>
      <c r="VPB435" s="1441"/>
      <c r="VPC435" s="1441"/>
      <c r="VPD435" s="1441"/>
      <c r="VPE435" s="1441"/>
      <c r="VPF435" s="1441"/>
      <c r="VPG435" s="1441"/>
      <c r="VPH435" s="1441"/>
      <c r="VPI435" s="1441"/>
      <c r="VPJ435" s="1441"/>
      <c r="VPK435" s="1441"/>
      <c r="VPL435" s="1441"/>
      <c r="VPM435" s="1441"/>
      <c r="VPN435" s="1441"/>
      <c r="VPO435" s="1441"/>
      <c r="VPP435" s="1441"/>
      <c r="VPQ435" s="1441"/>
      <c r="VPR435" s="1441"/>
      <c r="VPS435" s="1441"/>
      <c r="VPT435" s="1441"/>
      <c r="VPU435" s="1441"/>
      <c r="VPV435" s="1441"/>
      <c r="VPW435" s="1441"/>
      <c r="VPX435" s="1441"/>
      <c r="VPY435" s="1441"/>
      <c r="VPZ435" s="1441"/>
      <c r="VQA435" s="1441"/>
      <c r="VQB435" s="1441"/>
      <c r="VQC435" s="1441"/>
      <c r="VQD435" s="1441"/>
      <c r="VQE435" s="1441"/>
      <c r="VQF435" s="1441"/>
      <c r="VQG435" s="1441"/>
      <c r="VQH435" s="1441"/>
      <c r="VQI435" s="1441"/>
      <c r="VQJ435" s="1441"/>
      <c r="VQK435" s="1441"/>
      <c r="VQL435" s="1441"/>
      <c r="VQM435" s="1441"/>
      <c r="VQN435" s="1441"/>
      <c r="VQO435" s="1441"/>
      <c r="VQP435" s="1441"/>
      <c r="VQQ435" s="1441"/>
      <c r="VQR435" s="1441"/>
      <c r="VQS435" s="1441"/>
      <c r="VQT435" s="1441"/>
      <c r="VQU435" s="1441"/>
      <c r="VQV435" s="1441"/>
      <c r="VQW435" s="1441"/>
      <c r="VQX435" s="1441"/>
      <c r="VQY435" s="1441"/>
      <c r="VQZ435" s="1441"/>
      <c r="VRA435" s="1441"/>
      <c r="VRB435" s="1441"/>
      <c r="VRC435" s="1441"/>
      <c r="VRD435" s="1441"/>
      <c r="VRE435" s="1441"/>
      <c r="VRF435" s="1441"/>
      <c r="VRG435" s="1441"/>
      <c r="VRH435" s="1441"/>
      <c r="VRI435" s="1441"/>
      <c r="VRJ435" s="1441"/>
      <c r="VRK435" s="1441"/>
      <c r="VRL435" s="1441"/>
      <c r="VRM435" s="1441"/>
      <c r="VRN435" s="1441"/>
      <c r="VRO435" s="1441"/>
      <c r="VRP435" s="1441"/>
      <c r="VRQ435" s="1441"/>
      <c r="VRR435" s="1441"/>
      <c r="VRS435" s="1441"/>
      <c r="VRT435" s="1441"/>
      <c r="VRU435" s="1441"/>
      <c r="VRV435" s="1441"/>
      <c r="VRW435" s="1441"/>
      <c r="VRX435" s="1441"/>
      <c r="VRY435" s="1441"/>
      <c r="VRZ435" s="1441"/>
      <c r="VSA435" s="1441"/>
      <c r="VSB435" s="1441"/>
      <c r="VSC435" s="1441"/>
      <c r="VSD435" s="1441"/>
      <c r="VSE435" s="1441"/>
      <c r="VSF435" s="1441"/>
      <c r="VSG435" s="1441"/>
      <c r="VSH435" s="1441"/>
      <c r="VSI435" s="1441"/>
      <c r="VSJ435" s="1441"/>
      <c r="VSK435" s="1441"/>
      <c r="VSL435" s="1441"/>
      <c r="VSM435" s="1441"/>
      <c r="VSN435" s="1441"/>
      <c r="VSO435" s="1441"/>
      <c r="VSP435" s="1441"/>
      <c r="VSQ435" s="1441"/>
      <c r="VSR435" s="1441"/>
      <c r="VSS435" s="1441"/>
      <c r="VST435" s="1441"/>
      <c r="VSU435" s="1441"/>
      <c r="VSV435" s="1441"/>
      <c r="VSW435" s="1441"/>
      <c r="VSX435" s="1441"/>
      <c r="VSY435" s="1441"/>
      <c r="VSZ435" s="1441"/>
      <c r="VTA435" s="1441"/>
      <c r="VTB435" s="1441"/>
      <c r="VTC435" s="1441"/>
      <c r="VTD435" s="1441"/>
      <c r="VTE435" s="1441"/>
      <c r="VTF435" s="1441"/>
      <c r="VTG435" s="1441"/>
      <c r="VTH435" s="1441"/>
      <c r="VTI435" s="1441"/>
      <c r="VTJ435" s="1441"/>
      <c r="VTK435" s="1441"/>
      <c r="VTL435" s="1441"/>
      <c r="VTM435" s="1441"/>
      <c r="VTN435" s="1441"/>
      <c r="VTO435" s="1441"/>
      <c r="VTP435" s="1441"/>
      <c r="VTQ435" s="1441"/>
      <c r="VTR435" s="1441"/>
      <c r="VTS435" s="1441"/>
      <c r="VTT435" s="1441"/>
      <c r="VTU435" s="1441"/>
      <c r="VTV435" s="1441"/>
      <c r="VTW435" s="1441"/>
      <c r="VTX435" s="1441"/>
      <c r="VTY435" s="1441"/>
      <c r="VTZ435" s="1441"/>
      <c r="VUA435" s="1441"/>
      <c r="VUB435" s="1441"/>
      <c r="VUC435" s="1441"/>
      <c r="VUD435" s="1441"/>
      <c r="VUE435" s="1441"/>
      <c r="VUF435" s="1441"/>
      <c r="VUG435" s="1441"/>
      <c r="VUH435" s="1441"/>
      <c r="VUI435" s="1441"/>
      <c r="VUJ435" s="1441"/>
      <c r="VUK435" s="1441"/>
      <c r="VUL435" s="1441"/>
      <c r="VUM435" s="1441"/>
      <c r="VUN435" s="1441"/>
      <c r="VUO435" s="1441"/>
      <c r="VUP435" s="1441"/>
      <c r="VUQ435" s="1441"/>
      <c r="VUR435" s="1441"/>
      <c r="VUS435" s="1441"/>
      <c r="VUT435" s="1441"/>
      <c r="VUU435" s="1441"/>
      <c r="VUV435" s="1441"/>
      <c r="VUW435" s="1441"/>
      <c r="VUX435" s="1441"/>
      <c r="VUY435" s="1441"/>
      <c r="VUZ435" s="1441"/>
      <c r="VVA435" s="1441"/>
      <c r="VVB435" s="1441"/>
      <c r="VVC435" s="1441"/>
      <c r="VVD435" s="1441"/>
      <c r="VVE435" s="1441"/>
      <c r="VVF435" s="1441"/>
      <c r="VVG435" s="1441"/>
      <c r="VVH435" s="1441"/>
      <c r="VVI435" s="1441"/>
      <c r="VVJ435" s="1441"/>
      <c r="VVK435" s="1441"/>
      <c r="VVL435" s="1441"/>
      <c r="VVM435" s="1441"/>
      <c r="VVN435" s="1441"/>
      <c r="VVO435" s="1441"/>
      <c r="VVP435" s="1441"/>
      <c r="VVQ435" s="1441"/>
      <c r="VVR435" s="1441"/>
      <c r="VVS435" s="1441"/>
      <c r="VVT435" s="1441"/>
      <c r="VVU435" s="1441"/>
      <c r="VVV435" s="1441"/>
      <c r="VVW435" s="1441"/>
      <c r="VVX435" s="1441"/>
      <c r="VVY435" s="1441"/>
      <c r="VVZ435" s="1441"/>
      <c r="VWA435" s="1441"/>
      <c r="VWB435" s="1441"/>
      <c r="VWC435" s="1441"/>
      <c r="VWD435" s="1441"/>
      <c r="VWE435" s="1441"/>
      <c r="VWF435" s="1441"/>
      <c r="VWG435" s="1441"/>
      <c r="VWH435" s="1441"/>
      <c r="VWI435" s="1441"/>
      <c r="VWJ435" s="1441"/>
      <c r="VWK435" s="1441"/>
      <c r="VWL435" s="1441"/>
      <c r="VWM435" s="1441"/>
      <c r="VWN435" s="1441"/>
      <c r="VWO435" s="1441"/>
      <c r="VWP435" s="1441"/>
      <c r="VWQ435" s="1441"/>
      <c r="VWR435" s="1441"/>
      <c r="VWS435" s="1441"/>
      <c r="VWT435" s="1441"/>
      <c r="VWU435" s="1441"/>
      <c r="VWV435" s="1441"/>
      <c r="VWW435" s="1441"/>
      <c r="VWX435" s="1441"/>
      <c r="VWY435" s="1441"/>
      <c r="VWZ435" s="1441"/>
      <c r="VXA435" s="1441"/>
      <c r="VXB435" s="1441"/>
      <c r="VXC435" s="1441"/>
      <c r="VXD435" s="1441"/>
      <c r="VXE435" s="1441"/>
      <c r="VXF435" s="1441"/>
      <c r="VXG435" s="1441"/>
      <c r="VXH435" s="1441"/>
      <c r="VXI435" s="1441"/>
      <c r="VXJ435" s="1441"/>
      <c r="VXK435" s="1441"/>
      <c r="VXL435" s="1441"/>
      <c r="VXM435" s="1441"/>
      <c r="VXN435" s="1441"/>
      <c r="VXO435" s="1441"/>
      <c r="VXP435" s="1441"/>
      <c r="VXQ435" s="1441"/>
      <c r="VXR435" s="1441"/>
      <c r="VXS435" s="1441"/>
      <c r="VXT435" s="1441"/>
      <c r="VXU435" s="1441"/>
      <c r="VXV435" s="1441"/>
      <c r="VXW435" s="1441"/>
      <c r="VXX435" s="1441"/>
      <c r="VXY435" s="1441"/>
      <c r="VXZ435" s="1441"/>
      <c r="VYA435" s="1441"/>
      <c r="VYB435" s="1441"/>
      <c r="VYC435" s="1441"/>
      <c r="VYD435" s="1441"/>
      <c r="VYE435" s="1441"/>
      <c r="VYF435" s="1441"/>
      <c r="VYG435" s="1441"/>
      <c r="VYH435" s="1441"/>
      <c r="VYI435" s="1441"/>
      <c r="VYJ435" s="1441"/>
      <c r="VYK435" s="1441"/>
      <c r="VYL435" s="1441"/>
      <c r="VYM435" s="1441"/>
      <c r="VYN435" s="1441"/>
      <c r="VYO435" s="1441"/>
      <c r="VYP435" s="1441"/>
      <c r="VYQ435" s="1441"/>
      <c r="VYR435" s="1441"/>
      <c r="VYS435" s="1441"/>
      <c r="VYT435" s="1441"/>
      <c r="VYU435" s="1441"/>
      <c r="VYV435" s="1441"/>
      <c r="VYW435" s="1441"/>
      <c r="VYX435" s="1441"/>
      <c r="VYY435" s="1441"/>
      <c r="VYZ435" s="1441"/>
      <c r="VZA435" s="1441"/>
      <c r="VZB435" s="1441"/>
      <c r="VZC435" s="1441"/>
      <c r="VZD435" s="1441"/>
      <c r="VZE435" s="1441"/>
      <c r="VZF435" s="1441"/>
      <c r="VZG435" s="1441"/>
      <c r="VZH435" s="1441"/>
      <c r="VZI435" s="1441"/>
      <c r="VZJ435" s="1441"/>
      <c r="VZK435" s="1441"/>
      <c r="VZL435" s="1441"/>
      <c r="VZM435" s="1441"/>
      <c r="VZN435" s="1441"/>
      <c r="VZO435" s="1441"/>
      <c r="VZP435" s="1441"/>
      <c r="VZQ435" s="1441"/>
      <c r="VZR435" s="1441"/>
      <c r="VZS435" s="1441"/>
      <c r="VZT435" s="1441"/>
      <c r="VZU435" s="1441"/>
      <c r="VZV435" s="1441"/>
      <c r="VZW435" s="1441"/>
      <c r="VZX435" s="1441"/>
      <c r="VZY435" s="1441"/>
      <c r="VZZ435" s="1441"/>
      <c r="WAA435" s="1441"/>
      <c r="WAB435" s="1441"/>
      <c r="WAC435" s="1441"/>
      <c r="WAD435" s="1441"/>
      <c r="WAE435" s="1441"/>
      <c r="WAF435" s="1441"/>
      <c r="WAG435" s="1441"/>
      <c r="WAH435" s="1441"/>
      <c r="WAI435" s="1441"/>
      <c r="WAJ435" s="1441"/>
      <c r="WAK435" s="1441"/>
      <c r="WAL435" s="1441"/>
      <c r="WAM435" s="1441"/>
      <c r="WAN435" s="1441"/>
      <c r="WAO435" s="1441"/>
      <c r="WAP435" s="1441"/>
      <c r="WAQ435" s="1441"/>
      <c r="WAR435" s="1441"/>
      <c r="WAS435" s="1441"/>
      <c r="WAT435" s="1441"/>
      <c r="WAU435" s="1441"/>
      <c r="WAV435" s="1441"/>
      <c r="WAW435" s="1441"/>
      <c r="WAX435" s="1441"/>
      <c r="WAY435" s="1441"/>
      <c r="WAZ435" s="1441"/>
      <c r="WBA435" s="1441"/>
      <c r="WBB435" s="1441"/>
      <c r="WBC435" s="1441"/>
      <c r="WBD435" s="1441"/>
      <c r="WBE435" s="1441"/>
      <c r="WBF435" s="1441"/>
      <c r="WBG435" s="1441"/>
      <c r="WBH435" s="1441"/>
      <c r="WBI435" s="1441"/>
      <c r="WBJ435" s="1441"/>
      <c r="WBK435" s="1441"/>
      <c r="WBL435" s="1441"/>
      <c r="WBM435" s="1441"/>
      <c r="WBN435" s="1441"/>
      <c r="WBO435" s="1441"/>
      <c r="WBP435" s="1441"/>
      <c r="WBQ435" s="1441"/>
      <c r="WBR435" s="1441"/>
      <c r="WBS435" s="1441"/>
      <c r="WBT435" s="1441"/>
      <c r="WBU435" s="1441"/>
      <c r="WBV435" s="1441"/>
      <c r="WBW435" s="1441"/>
      <c r="WBX435" s="1441"/>
      <c r="WBY435" s="1441"/>
      <c r="WBZ435" s="1441"/>
      <c r="WCA435" s="1441"/>
      <c r="WCB435" s="1441"/>
      <c r="WCC435" s="1441"/>
      <c r="WCD435" s="1441"/>
      <c r="WCE435" s="1441"/>
      <c r="WCF435" s="1441"/>
      <c r="WCG435" s="1441"/>
      <c r="WCH435" s="1441"/>
      <c r="WCI435" s="1441"/>
      <c r="WCJ435" s="1441"/>
      <c r="WCK435" s="1441"/>
      <c r="WCL435" s="1441"/>
      <c r="WCM435" s="1441"/>
      <c r="WCN435" s="1441"/>
      <c r="WCO435" s="1441"/>
      <c r="WCP435" s="1441"/>
      <c r="WCQ435" s="1441"/>
      <c r="WCR435" s="1441"/>
      <c r="WCS435" s="1441"/>
      <c r="WCT435" s="1441"/>
      <c r="WCU435" s="1441"/>
      <c r="WCV435" s="1441"/>
      <c r="WCW435" s="1441"/>
      <c r="WCX435" s="1441"/>
      <c r="WCY435" s="1441"/>
      <c r="WCZ435" s="1441"/>
      <c r="WDA435" s="1441"/>
      <c r="WDB435" s="1441"/>
      <c r="WDC435" s="1441"/>
      <c r="WDD435" s="1441"/>
      <c r="WDE435" s="1441"/>
      <c r="WDF435" s="1441"/>
      <c r="WDG435" s="1441"/>
      <c r="WDH435" s="1441"/>
      <c r="WDI435" s="1441"/>
      <c r="WDJ435" s="1441"/>
      <c r="WDK435" s="1441"/>
      <c r="WDL435" s="1441"/>
      <c r="WDM435" s="1441"/>
      <c r="WDN435" s="1441"/>
      <c r="WDO435" s="1441"/>
      <c r="WDP435" s="1441"/>
      <c r="WDQ435" s="1441"/>
      <c r="WDR435" s="1441"/>
      <c r="WDS435" s="1441"/>
      <c r="WDT435" s="1441"/>
      <c r="WDU435" s="1441"/>
      <c r="WDV435" s="1441"/>
      <c r="WDW435" s="1441"/>
      <c r="WDX435" s="1441"/>
      <c r="WDY435" s="1441"/>
      <c r="WDZ435" s="1441"/>
      <c r="WEA435" s="1441"/>
      <c r="WEB435" s="1441"/>
      <c r="WEC435" s="1441"/>
      <c r="WED435" s="1441"/>
      <c r="WEE435" s="1441"/>
      <c r="WEF435" s="1441"/>
      <c r="WEG435" s="1441"/>
      <c r="WEH435" s="1441"/>
      <c r="WEI435" s="1441"/>
      <c r="WEJ435" s="1441"/>
      <c r="WEK435" s="1441"/>
      <c r="WEL435" s="1441"/>
      <c r="WEM435" s="1441"/>
      <c r="WEN435" s="1441"/>
      <c r="WEO435" s="1441"/>
      <c r="WEP435" s="1441"/>
      <c r="WEQ435" s="1441"/>
      <c r="WER435" s="1441"/>
      <c r="WES435" s="1441"/>
      <c r="WET435" s="1441"/>
      <c r="WEU435" s="1441"/>
      <c r="WEV435" s="1441"/>
      <c r="WEW435" s="1441"/>
      <c r="WEX435" s="1441"/>
      <c r="WEY435" s="1441"/>
      <c r="WEZ435" s="1441"/>
      <c r="WFA435" s="1441"/>
      <c r="WFB435" s="1441"/>
      <c r="WFC435" s="1441"/>
      <c r="WFD435" s="1441"/>
      <c r="WFE435" s="1441"/>
      <c r="WFF435" s="1441"/>
      <c r="WFG435" s="1441"/>
      <c r="WFH435" s="1441"/>
      <c r="WFI435" s="1441"/>
      <c r="WFJ435" s="1441"/>
      <c r="WFK435" s="1441"/>
      <c r="WFL435" s="1441"/>
      <c r="WFM435" s="1441"/>
      <c r="WFN435" s="1441"/>
      <c r="WFO435" s="1441"/>
      <c r="WFP435" s="1441"/>
      <c r="WFQ435" s="1441"/>
      <c r="WFR435" s="1441"/>
      <c r="WFS435" s="1441"/>
      <c r="WFT435" s="1441"/>
      <c r="WFU435" s="1441"/>
      <c r="WFV435" s="1441"/>
      <c r="WFW435" s="1441"/>
      <c r="WFX435" s="1441"/>
      <c r="WFY435" s="1441"/>
      <c r="WFZ435" s="1441"/>
      <c r="WGA435" s="1441"/>
      <c r="WGB435" s="1441"/>
      <c r="WGC435" s="1441"/>
      <c r="WGD435" s="1441"/>
      <c r="WGE435" s="1441"/>
      <c r="WGF435" s="1441"/>
      <c r="WGG435" s="1441"/>
      <c r="WGH435" s="1441"/>
      <c r="WGI435" s="1441"/>
      <c r="WGJ435" s="1441"/>
      <c r="WGK435" s="1441"/>
      <c r="WGL435" s="1441"/>
      <c r="WGM435" s="1441"/>
      <c r="WGN435" s="1441"/>
      <c r="WGO435" s="1441"/>
      <c r="WGP435" s="1441"/>
      <c r="WGQ435" s="1441"/>
      <c r="WGR435" s="1441"/>
      <c r="WGS435" s="1441"/>
      <c r="WGT435" s="1441"/>
      <c r="WGU435" s="1441"/>
      <c r="WGV435" s="1441"/>
      <c r="WGW435" s="1441"/>
      <c r="WGX435" s="1441"/>
      <c r="WGY435" s="1441"/>
      <c r="WGZ435" s="1441"/>
      <c r="WHA435" s="1441"/>
      <c r="WHB435" s="1441"/>
      <c r="WHC435" s="1441"/>
      <c r="WHD435" s="1441"/>
      <c r="WHE435" s="1441"/>
      <c r="WHF435" s="1441"/>
      <c r="WHG435" s="1441"/>
      <c r="WHH435" s="1441"/>
      <c r="WHI435" s="1441"/>
      <c r="WHJ435" s="1441"/>
      <c r="WHK435" s="1441"/>
      <c r="WHL435" s="1441"/>
      <c r="WHM435" s="1441"/>
      <c r="WHN435" s="1441"/>
      <c r="WHO435" s="1441"/>
      <c r="WHP435" s="1441"/>
      <c r="WHQ435" s="1441"/>
      <c r="WHR435" s="1441"/>
      <c r="WHS435" s="1441"/>
      <c r="WHT435" s="1441"/>
      <c r="WHU435" s="1441"/>
      <c r="WHV435" s="1441"/>
      <c r="WHW435" s="1441"/>
      <c r="WHX435" s="1441"/>
      <c r="WHY435" s="1441"/>
      <c r="WHZ435" s="1441"/>
      <c r="WIA435" s="1441"/>
      <c r="WIB435" s="1441"/>
      <c r="WIC435" s="1441"/>
      <c r="WID435" s="1441"/>
      <c r="WIE435" s="1441"/>
      <c r="WIF435" s="1441"/>
      <c r="WIG435" s="1441"/>
      <c r="WIH435" s="1441"/>
      <c r="WII435" s="1441"/>
      <c r="WIJ435" s="1441"/>
      <c r="WIK435" s="1441"/>
      <c r="WIL435" s="1441"/>
      <c r="WIM435" s="1441"/>
      <c r="WIN435" s="1441"/>
      <c r="WIO435" s="1441"/>
      <c r="WIP435" s="1441"/>
      <c r="WIQ435" s="1441"/>
      <c r="WIR435" s="1441"/>
      <c r="WIS435" s="1441"/>
      <c r="WIT435" s="1441"/>
      <c r="WIU435" s="1441"/>
      <c r="WIV435" s="1441"/>
      <c r="WIW435" s="1441"/>
      <c r="WIX435" s="1441"/>
      <c r="WIY435" s="1441"/>
      <c r="WIZ435" s="1441"/>
      <c r="WJA435" s="1441"/>
      <c r="WJB435" s="1441"/>
      <c r="WJC435" s="1441"/>
      <c r="WJD435" s="1441"/>
      <c r="WJE435" s="1441"/>
      <c r="WJF435" s="1441"/>
      <c r="WJG435" s="1441"/>
      <c r="WJH435" s="1441"/>
      <c r="WJI435" s="1441"/>
      <c r="WJJ435" s="1441"/>
      <c r="WJK435" s="1441"/>
      <c r="WJL435" s="1441"/>
      <c r="WJM435" s="1441"/>
      <c r="WJN435" s="1441"/>
      <c r="WJO435" s="1441"/>
      <c r="WJP435" s="1441"/>
      <c r="WJQ435" s="1441"/>
      <c r="WJR435" s="1441"/>
      <c r="WJS435" s="1441"/>
      <c r="WJT435" s="1441"/>
      <c r="WJU435" s="1441"/>
      <c r="WJV435" s="1441"/>
      <c r="WJW435" s="1441"/>
      <c r="WJX435" s="1441"/>
      <c r="WJY435" s="1441"/>
      <c r="WJZ435" s="1441"/>
      <c r="WKA435" s="1441"/>
      <c r="WKB435" s="1441"/>
      <c r="WKC435" s="1441"/>
      <c r="WKD435" s="1441"/>
      <c r="WKE435" s="1441"/>
      <c r="WKF435" s="1441"/>
      <c r="WKG435" s="1441"/>
      <c r="WKH435" s="1441"/>
      <c r="WKI435" s="1441"/>
      <c r="WKJ435" s="1441"/>
      <c r="WKK435" s="1441"/>
      <c r="WKL435" s="1441"/>
      <c r="WKM435" s="1441"/>
      <c r="WKN435" s="1441"/>
      <c r="WKO435" s="1441"/>
      <c r="WKP435" s="1441"/>
      <c r="WKQ435" s="1441"/>
      <c r="WKR435" s="1441"/>
      <c r="WKS435" s="1441"/>
      <c r="WKT435" s="1441"/>
      <c r="WKU435" s="1441"/>
      <c r="WKV435" s="1441"/>
      <c r="WKW435" s="1441"/>
      <c r="WKX435" s="1441"/>
      <c r="WKY435" s="1441"/>
      <c r="WKZ435" s="1441"/>
      <c r="WLA435" s="1441"/>
      <c r="WLB435" s="1441"/>
      <c r="WLC435" s="1441"/>
      <c r="WLD435" s="1441"/>
      <c r="WLE435" s="1441"/>
      <c r="WLF435" s="1441"/>
      <c r="WLG435" s="1441"/>
      <c r="WLH435" s="1441"/>
      <c r="WLI435" s="1441"/>
      <c r="WLJ435" s="1441"/>
      <c r="WLK435" s="1441"/>
      <c r="WLL435" s="1441"/>
      <c r="WLM435" s="1441"/>
      <c r="WLN435" s="1441"/>
      <c r="WLO435" s="1441"/>
      <c r="WLP435" s="1441"/>
      <c r="WLQ435" s="1441"/>
      <c r="WLR435" s="1441"/>
      <c r="WLS435" s="1441"/>
      <c r="WLT435" s="1441"/>
      <c r="WLU435" s="1441"/>
      <c r="WLV435" s="1441"/>
      <c r="WLW435" s="1441"/>
      <c r="WLX435" s="1441"/>
      <c r="WLY435" s="1441"/>
      <c r="WLZ435" s="1441"/>
      <c r="WMA435" s="1441"/>
      <c r="WMB435" s="1441"/>
      <c r="WMC435" s="1441"/>
      <c r="WMD435" s="1441"/>
      <c r="WME435" s="1441"/>
      <c r="WMF435" s="1441"/>
      <c r="WMG435" s="1441"/>
      <c r="WMH435" s="1441"/>
      <c r="WMI435" s="1441"/>
      <c r="WMJ435" s="1441"/>
      <c r="WMK435" s="1441"/>
      <c r="WML435" s="1441"/>
      <c r="WMM435" s="1441"/>
      <c r="WMN435" s="1441"/>
      <c r="WMO435" s="1441"/>
      <c r="WMP435" s="1441"/>
      <c r="WMQ435" s="1441"/>
      <c r="WMR435" s="1441"/>
      <c r="WMS435" s="1441"/>
      <c r="WMT435" s="1441"/>
      <c r="WMU435" s="1441"/>
      <c r="WMV435" s="1441"/>
      <c r="WMW435" s="1441"/>
      <c r="WMX435" s="1441"/>
      <c r="WMY435" s="1441"/>
      <c r="WMZ435" s="1441"/>
      <c r="WNA435" s="1441"/>
      <c r="WNB435" s="1441"/>
      <c r="WNC435" s="1441"/>
      <c r="WND435" s="1441"/>
      <c r="WNE435" s="1441"/>
      <c r="WNF435" s="1441"/>
      <c r="WNG435" s="1441"/>
      <c r="WNH435" s="1441"/>
      <c r="WNI435" s="1441"/>
      <c r="WNJ435" s="1441"/>
      <c r="WNK435" s="1441"/>
      <c r="WNL435" s="1441"/>
      <c r="WNM435" s="1441"/>
      <c r="WNN435" s="1441"/>
      <c r="WNO435" s="1441"/>
      <c r="WNP435" s="1441"/>
      <c r="WNQ435" s="1441"/>
      <c r="WNR435" s="1441"/>
      <c r="WNS435" s="1441"/>
      <c r="WNT435" s="1441"/>
      <c r="WNU435" s="1441"/>
      <c r="WNV435" s="1441"/>
      <c r="WNW435" s="1441"/>
      <c r="WNX435" s="1441"/>
      <c r="WNY435" s="1441"/>
      <c r="WNZ435" s="1441"/>
      <c r="WOA435" s="1441"/>
      <c r="WOB435" s="1441"/>
      <c r="WOC435" s="1441"/>
      <c r="WOD435" s="1441"/>
      <c r="WOE435" s="1441"/>
      <c r="WOF435" s="1441"/>
      <c r="WOG435" s="1441"/>
      <c r="WOH435" s="1441"/>
      <c r="WOI435" s="1441"/>
      <c r="WOJ435" s="1441"/>
      <c r="WOK435" s="1441"/>
      <c r="WOL435" s="1441"/>
      <c r="WOM435" s="1441"/>
      <c r="WON435" s="1441"/>
      <c r="WOO435" s="1441"/>
      <c r="WOP435" s="1441"/>
      <c r="WOQ435" s="1441"/>
      <c r="WOR435" s="1441"/>
      <c r="WOS435" s="1441"/>
      <c r="WOT435" s="1441"/>
      <c r="WOU435" s="1441"/>
      <c r="WOV435" s="1441"/>
      <c r="WOW435" s="1441"/>
      <c r="WOX435" s="1441"/>
      <c r="WOY435" s="1441"/>
      <c r="WOZ435" s="1441"/>
      <c r="WPA435" s="1441"/>
      <c r="WPB435" s="1441"/>
      <c r="WPC435" s="1441"/>
      <c r="WPD435" s="1441"/>
      <c r="WPE435" s="1441"/>
      <c r="WPF435" s="1441"/>
      <c r="WPG435" s="1441"/>
      <c r="WPH435" s="1441"/>
      <c r="WPI435" s="1441"/>
      <c r="WPJ435" s="1441"/>
      <c r="WPK435" s="1441"/>
      <c r="WPL435" s="1441"/>
      <c r="WPM435" s="1441"/>
      <c r="WPN435" s="1441"/>
      <c r="WPO435" s="1441"/>
      <c r="WPP435" s="1441"/>
      <c r="WPQ435" s="1441"/>
      <c r="WPR435" s="1441"/>
      <c r="WPS435" s="1441"/>
      <c r="WPT435" s="1441"/>
      <c r="WPU435" s="1441"/>
      <c r="WPV435" s="1441"/>
      <c r="WPW435" s="1441"/>
      <c r="WPX435" s="1441"/>
      <c r="WPY435" s="1441"/>
      <c r="WPZ435" s="1441"/>
      <c r="WQA435" s="1441"/>
      <c r="WQB435" s="1441"/>
      <c r="WQC435" s="1441"/>
      <c r="WQD435" s="1441"/>
      <c r="WQE435" s="1441"/>
      <c r="WQF435" s="1441"/>
      <c r="WQG435" s="1441"/>
      <c r="WQH435" s="1441"/>
      <c r="WQI435" s="1441"/>
      <c r="WQJ435" s="1441"/>
      <c r="WQK435" s="1441"/>
      <c r="WQL435" s="1441"/>
      <c r="WQM435" s="1441"/>
      <c r="WQN435" s="1441"/>
      <c r="WQO435" s="1441"/>
      <c r="WQP435" s="1441"/>
      <c r="WQQ435" s="1441"/>
      <c r="WQR435" s="1441"/>
      <c r="WQS435" s="1441"/>
      <c r="WQT435" s="1441"/>
      <c r="WQU435" s="1441"/>
      <c r="WQV435" s="1441"/>
      <c r="WQW435" s="1441"/>
      <c r="WQX435" s="1441"/>
      <c r="WQY435" s="1441"/>
      <c r="WQZ435" s="1441"/>
      <c r="WRA435" s="1441"/>
      <c r="WRB435" s="1441"/>
      <c r="WRC435" s="1441"/>
      <c r="WRD435" s="1441"/>
      <c r="WRE435" s="1441"/>
      <c r="WRF435" s="1441"/>
      <c r="WRG435" s="1441"/>
      <c r="WRH435" s="1441"/>
      <c r="WRI435" s="1441"/>
      <c r="WRJ435" s="1441"/>
      <c r="WRK435" s="1441"/>
      <c r="WRL435" s="1441"/>
      <c r="WRM435" s="1441"/>
      <c r="WRN435" s="1441"/>
      <c r="WRO435" s="1441"/>
      <c r="WRP435" s="1441"/>
      <c r="WRQ435" s="1441"/>
      <c r="WRR435" s="1441"/>
      <c r="WRS435" s="1441"/>
      <c r="WRT435" s="1441"/>
      <c r="WRU435" s="1441"/>
      <c r="WRV435" s="1441"/>
      <c r="WRW435" s="1441"/>
      <c r="WRX435" s="1441"/>
      <c r="WRY435" s="1441"/>
      <c r="WRZ435" s="1441"/>
      <c r="WSA435" s="1441"/>
      <c r="WSB435" s="1441"/>
      <c r="WSC435" s="1441"/>
      <c r="WSD435" s="1441"/>
      <c r="WSE435" s="1441"/>
      <c r="WSF435" s="1441"/>
      <c r="WSG435" s="1441"/>
      <c r="WSH435" s="1441"/>
      <c r="WSI435" s="1441"/>
      <c r="WSJ435" s="1441"/>
      <c r="WSK435" s="1441"/>
      <c r="WSL435" s="1441"/>
      <c r="WSM435" s="1441"/>
      <c r="WSN435" s="1441"/>
      <c r="WSO435" s="1441"/>
      <c r="WSP435" s="1441"/>
      <c r="WSQ435" s="1441"/>
      <c r="WSR435" s="1441"/>
      <c r="WSS435" s="1441"/>
      <c r="WST435" s="1441"/>
      <c r="WSU435" s="1441"/>
      <c r="WSV435" s="1441"/>
      <c r="WSW435" s="1441"/>
      <c r="WSX435" s="1441"/>
      <c r="WSY435" s="1441"/>
      <c r="WSZ435" s="1441"/>
      <c r="WTA435" s="1441"/>
      <c r="WTB435" s="1441"/>
      <c r="WTC435" s="1441"/>
      <c r="WTD435" s="1441"/>
      <c r="WTE435" s="1441"/>
      <c r="WTF435" s="1441"/>
      <c r="WTG435" s="1441"/>
      <c r="WTH435" s="1441"/>
      <c r="WTI435" s="1441"/>
      <c r="WTJ435" s="1441"/>
      <c r="WTK435" s="1441"/>
      <c r="WTL435" s="1441"/>
      <c r="WTM435" s="1441"/>
      <c r="WTN435" s="1441"/>
      <c r="WTO435" s="1441"/>
      <c r="WTP435" s="1441"/>
      <c r="WTQ435" s="1441"/>
      <c r="WTR435" s="1441"/>
      <c r="WTS435" s="1441"/>
      <c r="WTT435" s="1441"/>
      <c r="WTU435" s="1441"/>
      <c r="WTV435" s="1441"/>
      <c r="WTW435" s="1441"/>
      <c r="WTX435" s="1441"/>
      <c r="WTY435" s="1441"/>
      <c r="WTZ435" s="1441"/>
      <c r="WUA435" s="1441"/>
      <c r="WUB435" s="1441"/>
      <c r="WUC435" s="1441"/>
      <c r="WUD435" s="1441"/>
      <c r="WUE435" s="1441"/>
      <c r="WUF435" s="1441"/>
      <c r="WUG435" s="1441"/>
      <c r="WUH435" s="1441"/>
      <c r="WUI435" s="1441"/>
      <c r="WUJ435" s="1441"/>
      <c r="WUK435" s="1441"/>
      <c r="WUL435" s="1441"/>
      <c r="WUM435" s="1441"/>
      <c r="WUN435" s="1441"/>
      <c r="WUO435" s="1441"/>
      <c r="WUP435" s="1441"/>
      <c r="WUQ435" s="1441"/>
      <c r="WUR435" s="1441"/>
      <c r="WUS435" s="1441"/>
      <c r="WUT435" s="1441"/>
      <c r="WUU435" s="1441"/>
      <c r="WUV435" s="1441"/>
      <c r="WUW435" s="1441"/>
      <c r="WUX435" s="1441"/>
      <c r="WUY435" s="1441"/>
      <c r="WUZ435" s="1441"/>
      <c r="WVA435" s="1441"/>
      <c r="WVB435" s="1441"/>
      <c r="WVC435" s="1441"/>
      <c r="WVD435" s="1441"/>
      <c r="WVE435" s="1441"/>
      <c r="WVF435" s="1441"/>
      <c r="WVG435" s="1441"/>
      <c r="WVH435" s="1441"/>
      <c r="WVI435" s="1441"/>
      <c r="WVJ435" s="1441"/>
      <c r="WVK435" s="1441"/>
      <c r="WVL435" s="1441"/>
      <c r="WVM435" s="1441"/>
      <c r="WVN435" s="1441"/>
      <c r="WVO435" s="1441"/>
      <c r="WVP435" s="1441"/>
      <c r="WVQ435" s="1441"/>
      <c r="WVR435" s="1441"/>
      <c r="WVS435" s="1441"/>
      <c r="WVT435" s="1441"/>
      <c r="WVU435" s="1441"/>
      <c r="WVV435" s="1441"/>
      <c r="WVW435" s="1441"/>
      <c r="WVX435" s="1441"/>
      <c r="WVY435" s="1441"/>
      <c r="WVZ435" s="1441"/>
      <c r="WWA435" s="1441"/>
      <c r="WWB435" s="1441"/>
      <c r="WWC435" s="1441"/>
      <c r="WWD435" s="1441"/>
      <c r="WWE435" s="1441"/>
      <c r="WWF435" s="1441"/>
      <c r="WWG435" s="1441"/>
      <c r="WWH435" s="1441"/>
      <c r="WWI435" s="1441"/>
      <c r="WWJ435" s="1441"/>
      <c r="WWK435" s="1441"/>
      <c r="WWL435" s="1441"/>
      <c r="WWM435" s="1441"/>
      <c r="WWN435" s="1441"/>
      <c r="WWO435" s="1441"/>
      <c r="WWP435" s="1441"/>
      <c r="WWQ435" s="1441"/>
      <c r="WWR435" s="1441"/>
      <c r="WWS435" s="1441"/>
      <c r="WWT435" s="1441"/>
      <c r="WWU435" s="1441"/>
      <c r="WWV435" s="1441"/>
      <c r="WWW435" s="1441"/>
      <c r="WWX435" s="1441"/>
      <c r="WWY435" s="1441"/>
      <c r="WWZ435" s="1441"/>
      <c r="WXA435" s="1441"/>
      <c r="WXB435" s="1441"/>
      <c r="WXC435" s="1441"/>
      <c r="WXD435" s="1441"/>
      <c r="WXE435" s="1441"/>
      <c r="WXF435" s="1441"/>
      <c r="WXG435" s="1441"/>
      <c r="WXH435" s="1441"/>
      <c r="WXI435" s="1441"/>
      <c r="WXJ435" s="1441"/>
      <c r="WXK435" s="1441"/>
      <c r="WXL435" s="1441"/>
      <c r="WXM435" s="1441"/>
      <c r="WXN435" s="1441"/>
      <c r="WXO435" s="1441"/>
      <c r="WXP435" s="1441"/>
      <c r="WXQ435" s="1441"/>
      <c r="WXR435" s="1441"/>
      <c r="WXS435" s="1441"/>
      <c r="WXT435" s="1441"/>
      <c r="WXU435" s="1441"/>
      <c r="WXV435" s="1441"/>
      <c r="WXW435" s="1441"/>
      <c r="WXX435" s="1441"/>
      <c r="WXY435" s="1441"/>
      <c r="WXZ435" s="1441"/>
      <c r="WYA435" s="1441"/>
      <c r="WYB435" s="1441"/>
      <c r="WYC435" s="1441"/>
      <c r="WYD435" s="1441"/>
      <c r="WYE435" s="1441"/>
      <c r="WYF435" s="1441"/>
      <c r="WYG435" s="1441"/>
      <c r="WYH435" s="1441"/>
      <c r="WYI435" s="1441"/>
      <c r="WYJ435" s="1441"/>
      <c r="WYK435" s="1441"/>
      <c r="WYL435" s="1441"/>
      <c r="WYM435" s="1441"/>
      <c r="WYN435" s="1441"/>
      <c r="WYO435" s="1441"/>
      <c r="WYP435" s="1441"/>
      <c r="WYQ435" s="1441"/>
      <c r="WYR435" s="1441"/>
      <c r="WYS435" s="1441"/>
      <c r="WYT435" s="1441"/>
      <c r="WYU435" s="1441"/>
      <c r="WYV435" s="1441"/>
      <c r="WYW435" s="1441"/>
      <c r="WYX435" s="1441"/>
      <c r="WYY435" s="1441"/>
      <c r="WYZ435" s="1441"/>
      <c r="WZA435" s="1441"/>
      <c r="WZB435" s="1441"/>
      <c r="WZC435" s="1441"/>
      <c r="WZD435" s="1441"/>
      <c r="WZE435" s="1441"/>
      <c r="WZF435" s="1441"/>
      <c r="WZG435" s="1441"/>
      <c r="WZH435" s="1441"/>
      <c r="WZI435" s="1441"/>
      <c r="WZJ435" s="1441"/>
      <c r="WZK435" s="1441"/>
      <c r="WZL435" s="1441"/>
      <c r="WZM435" s="1441"/>
      <c r="WZN435" s="1441"/>
      <c r="WZO435" s="1441"/>
      <c r="WZP435" s="1441"/>
      <c r="WZQ435" s="1441"/>
      <c r="WZR435" s="1441"/>
      <c r="WZS435" s="1441"/>
      <c r="WZT435" s="1441"/>
      <c r="WZU435" s="1441"/>
      <c r="WZV435" s="1441"/>
      <c r="WZW435" s="1441"/>
      <c r="WZX435" s="1441"/>
      <c r="WZY435" s="1441"/>
      <c r="WZZ435" s="1441"/>
      <c r="XAA435" s="1441"/>
      <c r="XAB435" s="1441"/>
      <c r="XAC435" s="1441"/>
      <c r="XAD435" s="1441"/>
      <c r="XAE435" s="1441"/>
      <c r="XAF435" s="1441"/>
      <c r="XAG435" s="1441"/>
      <c r="XAH435" s="1441"/>
      <c r="XAI435" s="1441"/>
      <c r="XAJ435" s="1441"/>
      <c r="XAK435" s="1441"/>
      <c r="XAL435" s="1441"/>
      <c r="XAM435" s="1441"/>
      <c r="XAN435" s="1441"/>
      <c r="XAO435" s="1441"/>
      <c r="XAP435" s="1441"/>
      <c r="XAQ435" s="1441"/>
      <c r="XAR435" s="1441"/>
      <c r="XAS435" s="1441"/>
      <c r="XAT435" s="1441"/>
      <c r="XAU435" s="1441"/>
      <c r="XAV435" s="1441"/>
      <c r="XAW435" s="1441"/>
      <c r="XAX435" s="1441"/>
      <c r="XAY435" s="1441"/>
      <c r="XAZ435" s="1441"/>
      <c r="XBA435" s="1441"/>
      <c r="XBB435" s="1441"/>
      <c r="XBC435" s="1441"/>
      <c r="XBD435" s="1441"/>
      <c r="XBE435" s="1441"/>
      <c r="XBF435" s="1441"/>
      <c r="XBG435" s="1441"/>
      <c r="XBH435" s="1441"/>
      <c r="XBI435" s="1441"/>
      <c r="XBJ435" s="1441"/>
      <c r="XBK435" s="1441"/>
      <c r="XBL435" s="1441"/>
      <c r="XBM435" s="1441"/>
      <c r="XBN435" s="1441"/>
      <c r="XBO435" s="1441"/>
      <c r="XBP435" s="1441"/>
      <c r="XBQ435" s="1441"/>
      <c r="XBR435" s="1441"/>
      <c r="XBS435" s="1441"/>
      <c r="XBT435" s="1441"/>
      <c r="XBU435" s="1441"/>
      <c r="XBV435" s="1441"/>
      <c r="XBW435" s="1441"/>
      <c r="XBX435" s="1441"/>
      <c r="XBY435" s="1441"/>
      <c r="XBZ435" s="1441"/>
      <c r="XCA435" s="1441"/>
      <c r="XCB435" s="1441"/>
      <c r="XCC435" s="1441"/>
      <c r="XCD435" s="1441"/>
      <c r="XCE435" s="1441"/>
      <c r="XCF435" s="1441"/>
      <c r="XCG435" s="1441"/>
      <c r="XCH435" s="1441"/>
      <c r="XCI435" s="1441"/>
      <c r="XCJ435" s="1441"/>
      <c r="XCK435" s="1441"/>
      <c r="XCL435" s="1441"/>
      <c r="XCM435" s="1441"/>
      <c r="XCN435" s="1441"/>
      <c r="XCO435" s="1441"/>
      <c r="XCP435" s="1441"/>
      <c r="XCQ435" s="1441"/>
      <c r="XCR435" s="1441"/>
      <c r="XCS435" s="1441"/>
      <c r="XCT435" s="1441"/>
      <c r="XCU435" s="1441"/>
      <c r="XCV435" s="1441"/>
      <c r="XCW435" s="1441"/>
      <c r="XCX435" s="1441"/>
      <c r="XCY435" s="1441"/>
      <c r="XCZ435" s="1441"/>
      <c r="XDA435" s="1441"/>
      <c r="XDB435" s="1441"/>
      <c r="XDC435" s="1441"/>
      <c r="XDD435" s="1441"/>
      <c r="XDE435" s="1441"/>
      <c r="XDF435" s="1441"/>
      <c r="XDG435" s="1441"/>
      <c r="XDH435" s="1441"/>
      <c r="XDI435" s="1441"/>
      <c r="XDJ435" s="1441"/>
      <c r="XDK435" s="1441"/>
      <c r="XDL435" s="1441"/>
      <c r="XDM435" s="1441"/>
      <c r="XDN435" s="1441"/>
      <c r="XDO435" s="1441"/>
      <c r="XDP435" s="1441"/>
      <c r="XDQ435" s="1441"/>
      <c r="XDR435" s="1441"/>
      <c r="XDS435" s="1441"/>
      <c r="XDT435" s="1441"/>
      <c r="XDU435" s="1441"/>
      <c r="XDV435" s="1441"/>
      <c r="XDW435" s="1441"/>
      <c r="XDX435" s="1441"/>
      <c r="XDY435" s="1441"/>
      <c r="XDZ435" s="1441"/>
      <c r="XEA435" s="1441"/>
      <c r="XEB435" s="1441"/>
      <c r="XEC435" s="1441"/>
      <c r="XED435" s="1441"/>
      <c r="XEE435" s="1441"/>
      <c r="XEF435" s="1441"/>
      <c r="XEG435" s="1441"/>
      <c r="XEH435" s="1441"/>
      <c r="XEI435" s="1441"/>
      <c r="XEJ435" s="1441"/>
      <c r="XEK435" s="1441"/>
      <c r="XEL435" s="1441"/>
      <c r="XEM435" s="1441"/>
      <c r="XEN435" s="1441"/>
      <c r="XEO435" s="1441"/>
      <c r="XEP435" s="1441"/>
      <c r="XEQ435" s="1441"/>
      <c r="XER435" s="1441"/>
    </row>
    <row r="436" spans="1:16372" ht="12.6" customHeight="1" x14ac:dyDescent="0.2">
      <c r="F436" s="60"/>
      <c r="G436" s="97"/>
    </row>
    <row r="437" spans="1:16372" ht="19.5" customHeight="1" x14ac:dyDescent="0.2">
      <c r="B437" s="1443" t="s">
        <v>144</v>
      </c>
      <c r="C437" s="1444">
        <v>0</v>
      </c>
      <c r="D437" s="1444">
        <v>0</v>
      </c>
      <c r="E437" s="1445">
        <v>0</v>
      </c>
      <c r="F437" s="60"/>
      <c r="G437" s="97"/>
    </row>
    <row r="438" spans="1:16372" ht="19.5" customHeight="1" x14ac:dyDescent="0.2">
      <c r="A438" s="1441"/>
      <c r="B438" s="1447" t="s">
        <v>503</v>
      </c>
      <c r="C438" s="1448">
        <v>0</v>
      </c>
      <c r="D438" s="1448">
        <v>0</v>
      </c>
      <c r="E438" s="1449">
        <v>0</v>
      </c>
      <c r="F438" s="1442"/>
      <c r="G438" s="1446"/>
      <c r="H438" s="1441"/>
      <c r="I438" s="1442"/>
      <c r="J438" s="1442"/>
      <c r="K438" s="1441"/>
      <c r="L438" s="1441"/>
      <c r="M438" s="1441"/>
      <c r="N438" s="1441"/>
      <c r="O438" s="1441"/>
      <c r="P438" s="1441"/>
      <c r="Q438" s="1441"/>
      <c r="R438" s="1441"/>
      <c r="S438" s="1441"/>
      <c r="T438" s="1441"/>
      <c r="U438" s="1441"/>
      <c r="V438" s="1441"/>
      <c r="W438" s="1441"/>
      <c r="X438" s="1441"/>
      <c r="Y438" s="1441"/>
      <c r="Z438" s="1441"/>
      <c r="AA438" s="1441"/>
      <c r="AB438" s="1441"/>
      <c r="AC438" s="1441"/>
      <c r="AD438" s="1441"/>
      <c r="AE438" s="1441"/>
      <c r="AF438" s="1441"/>
      <c r="AG438" s="1441"/>
      <c r="AH438" s="1441"/>
      <c r="AI438" s="1441"/>
      <c r="AJ438" s="1441"/>
      <c r="AK438" s="1441"/>
      <c r="AL438" s="1441"/>
      <c r="AM438" s="1441"/>
      <c r="AN438" s="1441"/>
      <c r="AO438" s="1441"/>
      <c r="AP438" s="1441"/>
      <c r="AQ438" s="1441"/>
      <c r="AR438" s="1441"/>
      <c r="AS438" s="1441"/>
      <c r="AT438" s="1441"/>
      <c r="AU438" s="1441"/>
      <c r="AV438" s="1441"/>
      <c r="AW438" s="1441"/>
      <c r="AX438" s="1441"/>
      <c r="AY438" s="1441"/>
      <c r="AZ438" s="1441"/>
      <c r="BA438" s="1441"/>
      <c r="BB438" s="1441"/>
      <c r="BC438" s="1441"/>
      <c r="BD438" s="1441"/>
      <c r="BE438" s="1441"/>
      <c r="BF438" s="1441"/>
      <c r="BG438" s="1441"/>
      <c r="BH438" s="1441"/>
      <c r="BI438" s="1441"/>
      <c r="BJ438" s="1441"/>
      <c r="BK438" s="1441"/>
      <c r="BL438" s="1441"/>
      <c r="BM438" s="1441"/>
      <c r="BN438" s="1441"/>
      <c r="BO438" s="1441"/>
      <c r="BP438" s="1441"/>
      <c r="BQ438" s="1441"/>
      <c r="BR438" s="1441"/>
      <c r="BS438" s="1441"/>
      <c r="BT438" s="1441"/>
      <c r="BU438" s="1441"/>
      <c r="BV438" s="1441"/>
      <c r="BW438" s="1441"/>
      <c r="BX438" s="1441"/>
      <c r="BY438" s="1441"/>
      <c r="BZ438" s="1441"/>
      <c r="CA438" s="1441"/>
      <c r="CB438" s="1441"/>
      <c r="CC438" s="1441"/>
      <c r="CD438" s="1441"/>
      <c r="CE438" s="1441"/>
      <c r="CF438" s="1441"/>
      <c r="CG438" s="1441"/>
      <c r="CH438" s="1441"/>
      <c r="CI438" s="1441"/>
      <c r="CJ438" s="1441"/>
      <c r="CK438" s="1441"/>
      <c r="CL438" s="1441"/>
      <c r="CM438" s="1441"/>
      <c r="CN438" s="1441"/>
      <c r="CO438" s="1441"/>
      <c r="CP438" s="1441"/>
      <c r="CQ438" s="1441"/>
      <c r="CR438" s="1441"/>
      <c r="CS438" s="1441"/>
      <c r="CT438" s="1441"/>
      <c r="CU438" s="1441"/>
      <c r="CV438" s="1441"/>
      <c r="CW438" s="1441"/>
      <c r="CX438" s="1441"/>
      <c r="CY438" s="1441"/>
      <c r="CZ438" s="1441"/>
      <c r="DA438" s="1441"/>
      <c r="DB438" s="1441"/>
      <c r="DC438" s="1441"/>
      <c r="DD438" s="1441"/>
      <c r="DE438" s="1441"/>
      <c r="DF438" s="1441"/>
      <c r="DG438" s="1441"/>
      <c r="DH438" s="1441"/>
      <c r="DI438" s="1441"/>
      <c r="DJ438" s="1441"/>
      <c r="DK438" s="1441"/>
      <c r="DL438" s="1441"/>
      <c r="DM438" s="1441"/>
      <c r="DN438" s="1441"/>
      <c r="DO438" s="1441"/>
      <c r="DP438" s="1441"/>
      <c r="DQ438" s="1441"/>
      <c r="DR438" s="1441"/>
      <c r="DS438" s="1441"/>
      <c r="DT438" s="1441"/>
      <c r="DU438" s="1441"/>
      <c r="DV438" s="1441"/>
      <c r="DW438" s="1441"/>
      <c r="DX438" s="1441"/>
      <c r="DY438" s="1441"/>
      <c r="DZ438" s="1441"/>
      <c r="EA438" s="1441"/>
      <c r="EB438" s="1441"/>
      <c r="EC438" s="1441"/>
      <c r="ED438" s="1441"/>
      <c r="EE438" s="1441"/>
      <c r="EF438" s="1441"/>
      <c r="EG438" s="1441"/>
      <c r="EH438" s="1441"/>
      <c r="EI438" s="1441"/>
      <c r="EJ438" s="1441"/>
      <c r="EK438" s="1441"/>
      <c r="EL438" s="1441"/>
      <c r="EM438" s="1441"/>
      <c r="EN438" s="1441"/>
      <c r="EO438" s="1441"/>
      <c r="EP438" s="1441"/>
      <c r="EQ438" s="1441"/>
      <c r="ER438" s="1441"/>
      <c r="ES438" s="1441"/>
      <c r="ET438" s="1441"/>
      <c r="EU438" s="1441"/>
      <c r="EV438" s="1441"/>
      <c r="EW438" s="1441"/>
      <c r="EX438" s="1441"/>
      <c r="EY438" s="1441"/>
      <c r="EZ438" s="1441"/>
      <c r="FA438" s="1441"/>
      <c r="FB438" s="1441"/>
      <c r="FC438" s="1441"/>
      <c r="FD438" s="1441"/>
      <c r="FE438" s="1441"/>
      <c r="FF438" s="1441"/>
      <c r="FG438" s="1441"/>
      <c r="FH438" s="1441"/>
      <c r="FI438" s="1441"/>
      <c r="FJ438" s="1441"/>
      <c r="FK438" s="1441"/>
      <c r="FL438" s="1441"/>
      <c r="FM438" s="1441"/>
      <c r="FN438" s="1441"/>
      <c r="FO438" s="1441"/>
      <c r="FP438" s="1441"/>
      <c r="FQ438" s="1441"/>
      <c r="FR438" s="1441"/>
      <c r="FS438" s="1441"/>
      <c r="FT438" s="1441"/>
      <c r="FU438" s="1441"/>
      <c r="FV438" s="1441"/>
      <c r="FW438" s="1441"/>
      <c r="FX438" s="1441"/>
      <c r="FY438" s="1441"/>
      <c r="FZ438" s="1441"/>
      <c r="GA438" s="1441"/>
      <c r="GB438" s="1441"/>
      <c r="GC438" s="1441"/>
      <c r="GD438" s="1441"/>
      <c r="GE438" s="1441"/>
      <c r="GF438" s="1441"/>
      <c r="GG438" s="1441"/>
      <c r="GH438" s="1441"/>
      <c r="GI438" s="1441"/>
      <c r="GJ438" s="1441"/>
      <c r="GK438" s="1441"/>
      <c r="GL438" s="1441"/>
      <c r="GM438" s="1441"/>
      <c r="GN438" s="1441"/>
      <c r="GO438" s="1441"/>
      <c r="GP438" s="1441"/>
      <c r="GQ438" s="1441"/>
      <c r="GR438" s="1441"/>
      <c r="GS438" s="1441"/>
      <c r="GT438" s="1441"/>
      <c r="GU438" s="1441"/>
      <c r="GV438" s="1441"/>
      <c r="GW438" s="1441"/>
      <c r="GX438" s="1441"/>
      <c r="GY438" s="1441"/>
      <c r="GZ438" s="1441"/>
      <c r="HA438" s="1441"/>
      <c r="HB438" s="1441"/>
      <c r="HC438" s="1441"/>
      <c r="HD438" s="1441"/>
      <c r="HE438" s="1441"/>
      <c r="HF438" s="1441"/>
      <c r="HG438" s="1441"/>
      <c r="HH438" s="1441"/>
      <c r="HI438" s="1441"/>
      <c r="HJ438" s="1441"/>
      <c r="HK438" s="1441"/>
      <c r="HL438" s="1441"/>
      <c r="HM438" s="1441"/>
      <c r="HN438" s="1441"/>
      <c r="HO438" s="1441"/>
      <c r="HP438" s="1441"/>
      <c r="HQ438" s="1441"/>
      <c r="HR438" s="1441"/>
      <c r="HS438" s="1441"/>
      <c r="HT438" s="1441"/>
      <c r="HU438" s="1441"/>
      <c r="HV438" s="1441"/>
      <c r="HW438" s="1441"/>
      <c r="HX438" s="1441"/>
      <c r="HY438" s="1441"/>
      <c r="HZ438" s="1441"/>
      <c r="IA438" s="1441"/>
      <c r="IB438" s="1441"/>
      <c r="IC438" s="1441"/>
      <c r="ID438" s="1441"/>
      <c r="IE438" s="1441"/>
      <c r="IF438" s="1441"/>
      <c r="IG438" s="1441"/>
      <c r="IH438" s="1441"/>
      <c r="II438" s="1441"/>
      <c r="IJ438" s="1441"/>
      <c r="IK438" s="1441"/>
      <c r="IL438" s="1441"/>
      <c r="IM438" s="1441"/>
      <c r="IN438" s="1441"/>
      <c r="IO438" s="1441"/>
      <c r="IP438" s="1441"/>
      <c r="IQ438" s="1441"/>
      <c r="IR438" s="1441"/>
      <c r="IS438" s="1441"/>
      <c r="IT438" s="1441"/>
      <c r="IU438" s="1441"/>
      <c r="IV438" s="1441"/>
      <c r="IW438" s="1441"/>
      <c r="IX438" s="1441"/>
      <c r="IY438" s="1441"/>
      <c r="IZ438" s="1441"/>
      <c r="JA438" s="1441"/>
      <c r="JB438" s="1441"/>
      <c r="JC438" s="1441"/>
      <c r="JD438" s="1441"/>
      <c r="JE438" s="1441"/>
      <c r="JF438" s="1441"/>
      <c r="JG438" s="1441"/>
      <c r="JH438" s="1441"/>
      <c r="JI438" s="1441"/>
      <c r="JJ438" s="1441"/>
      <c r="JK438" s="1441"/>
      <c r="JL438" s="1441"/>
      <c r="JM438" s="1441"/>
      <c r="JN438" s="1441"/>
      <c r="JO438" s="1441"/>
      <c r="JP438" s="1441"/>
      <c r="JQ438" s="1441"/>
      <c r="JR438" s="1441"/>
      <c r="JS438" s="1441"/>
      <c r="JT438" s="1441"/>
      <c r="JU438" s="1441"/>
      <c r="JV438" s="1441"/>
      <c r="JW438" s="1441"/>
      <c r="JX438" s="1441"/>
      <c r="JY438" s="1441"/>
      <c r="JZ438" s="1441"/>
      <c r="KA438" s="1441"/>
      <c r="KB438" s="1441"/>
      <c r="KC438" s="1441"/>
      <c r="KD438" s="1441"/>
      <c r="KE438" s="1441"/>
      <c r="KF438" s="1441"/>
      <c r="KG438" s="1441"/>
      <c r="KH438" s="1441"/>
      <c r="KI438" s="1441"/>
      <c r="KJ438" s="1441"/>
      <c r="KK438" s="1441"/>
      <c r="KL438" s="1441"/>
      <c r="KM438" s="1441"/>
      <c r="KN438" s="1441"/>
      <c r="KO438" s="1441"/>
      <c r="KP438" s="1441"/>
      <c r="KQ438" s="1441"/>
      <c r="KR438" s="1441"/>
      <c r="KS438" s="1441"/>
      <c r="KT438" s="1441"/>
      <c r="KU438" s="1441"/>
      <c r="KV438" s="1441"/>
      <c r="KW438" s="1441"/>
      <c r="KX438" s="1441"/>
      <c r="KY438" s="1441"/>
      <c r="KZ438" s="1441"/>
      <c r="LA438" s="1441"/>
      <c r="LB438" s="1441"/>
      <c r="LC438" s="1441"/>
      <c r="LD438" s="1441"/>
      <c r="LE438" s="1441"/>
      <c r="LF438" s="1441"/>
      <c r="LG438" s="1441"/>
      <c r="LH438" s="1441"/>
      <c r="LI438" s="1441"/>
      <c r="LJ438" s="1441"/>
      <c r="LK438" s="1441"/>
      <c r="LL438" s="1441"/>
      <c r="LM438" s="1441"/>
      <c r="LN438" s="1441"/>
      <c r="LO438" s="1441"/>
      <c r="LP438" s="1441"/>
      <c r="LQ438" s="1441"/>
      <c r="LR438" s="1441"/>
      <c r="LS438" s="1441"/>
      <c r="LT438" s="1441"/>
      <c r="LU438" s="1441"/>
      <c r="LV438" s="1441"/>
      <c r="LW438" s="1441"/>
      <c r="LX438" s="1441"/>
      <c r="LY438" s="1441"/>
      <c r="LZ438" s="1441"/>
      <c r="MA438" s="1441"/>
      <c r="MB438" s="1441"/>
      <c r="MC438" s="1441"/>
      <c r="MD438" s="1441"/>
      <c r="ME438" s="1441"/>
      <c r="MF438" s="1441"/>
      <c r="MG438" s="1441"/>
      <c r="MH438" s="1441"/>
      <c r="MI438" s="1441"/>
      <c r="MJ438" s="1441"/>
      <c r="MK438" s="1441"/>
      <c r="ML438" s="1441"/>
      <c r="MM438" s="1441"/>
      <c r="MN438" s="1441"/>
      <c r="MO438" s="1441"/>
      <c r="MP438" s="1441"/>
      <c r="MQ438" s="1441"/>
      <c r="MR438" s="1441"/>
      <c r="MS438" s="1441"/>
      <c r="MT438" s="1441"/>
      <c r="MU438" s="1441"/>
      <c r="MV438" s="1441"/>
      <c r="MW438" s="1441"/>
      <c r="MX438" s="1441"/>
      <c r="MY438" s="1441"/>
      <c r="MZ438" s="1441"/>
      <c r="NA438" s="1441"/>
      <c r="NB438" s="1441"/>
      <c r="NC438" s="1441"/>
      <c r="ND438" s="1441"/>
      <c r="NE438" s="1441"/>
      <c r="NF438" s="1441"/>
      <c r="NG438" s="1441"/>
      <c r="NH438" s="1441"/>
      <c r="NI438" s="1441"/>
      <c r="NJ438" s="1441"/>
      <c r="NK438" s="1441"/>
      <c r="NL438" s="1441"/>
      <c r="NM438" s="1441"/>
      <c r="NN438" s="1441"/>
      <c r="NO438" s="1441"/>
      <c r="NP438" s="1441"/>
      <c r="NQ438" s="1441"/>
      <c r="NR438" s="1441"/>
      <c r="NS438" s="1441"/>
      <c r="NT438" s="1441"/>
      <c r="NU438" s="1441"/>
      <c r="NV438" s="1441"/>
      <c r="NW438" s="1441"/>
      <c r="NX438" s="1441"/>
      <c r="NY438" s="1441"/>
      <c r="NZ438" s="1441"/>
      <c r="OA438" s="1441"/>
      <c r="OB438" s="1441"/>
      <c r="OC438" s="1441"/>
      <c r="OD438" s="1441"/>
      <c r="OE438" s="1441"/>
      <c r="OF438" s="1441"/>
      <c r="OG438" s="1441"/>
      <c r="OH438" s="1441"/>
      <c r="OI438" s="1441"/>
      <c r="OJ438" s="1441"/>
      <c r="OK438" s="1441"/>
      <c r="OL438" s="1441"/>
      <c r="OM438" s="1441"/>
      <c r="ON438" s="1441"/>
      <c r="OO438" s="1441"/>
      <c r="OP438" s="1441"/>
      <c r="OQ438" s="1441"/>
      <c r="OR438" s="1441"/>
      <c r="OS438" s="1441"/>
      <c r="OT438" s="1441"/>
      <c r="OU438" s="1441"/>
      <c r="OV438" s="1441"/>
      <c r="OW438" s="1441"/>
      <c r="OX438" s="1441"/>
      <c r="OY438" s="1441"/>
      <c r="OZ438" s="1441"/>
      <c r="PA438" s="1441"/>
      <c r="PB438" s="1441"/>
      <c r="PC438" s="1441"/>
      <c r="PD438" s="1441"/>
      <c r="PE438" s="1441"/>
      <c r="PF438" s="1441"/>
      <c r="PG438" s="1441"/>
      <c r="PH438" s="1441"/>
      <c r="PI438" s="1441"/>
      <c r="PJ438" s="1441"/>
      <c r="PK438" s="1441"/>
      <c r="PL438" s="1441"/>
      <c r="PM438" s="1441"/>
      <c r="PN438" s="1441"/>
      <c r="PO438" s="1441"/>
      <c r="PP438" s="1441"/>
      <c r="PQ438" s="1441"/>
      <c r="PR438" s="1441"/>
      <c r="PS438" s="1441"/>
      <c r="PT438" s="1441"/>
      <c r="PU438" s="1441"/>
      <c r="PV438" s="1441"/>
      <c r="PW438" s="1441"/>
      <c r="PX438" s="1441"/>
      <c r="PY438" s="1441"/>
      <c r="PZ438" s="1441"/>
      <c r="QA438" s="1441"/>
      <c r="QB438" s="1441"/>
      <c r="QC438" s="1441"/>
      <c r="QD438" s="1441"/>
      <c r="QE438" s="1441"/>
      <c r="QF438" s="1441"/>
      <c r="QG438" s="1441"/>
      <c r="QH438" s="1441"/>
      <c r="QI438" s="1441"/>
      <c r="QJ438" s="1441"/>
      <c r="QK438" s="1441"/>
      <c r="QL438" s="1441"/>
      <c r="QM438" s="1441"/>
      <c r="QN438" s="1441"/>
      <c r="QO438" s="1441"/>
      <c r="QP438" s="1441"/>
      <c r="QQ438" s="1441"/>
      <c r="QR438" s="1441"/>
      <c r="QS438" s="1441"/>
      <c r="QT438" s="1441"/>
      <c r="QU438" s="1441"/>
      <c r="QV438" s="1441"/>
      <c r="QW438" s="1441"/>
      <c r="QX438" s="1441"/>
      <c r="QY438" s="1441"/>
      <c r="QZ438" s="1441"/>
      <c r="RA438" s="1441"/>
      <c r="RB438" s="1441"/>
      <c r="RC438" s="1441"/>
      <c r="RD438" s="1441"/>
      <c r="RE438" s="1441"/>
      <c r="RF438" s="1441"/>
      <c r="RG438" s="1441"/>
      <c r="RH438" s="1441"/>
      <c r="RI438" s="1441"/>
      <c r="RJ438" s="1441"/>
      <c r="RK438" s="1441"/>
      <c r="RL438" s="1441"/>
      <c r="RM438" s="1441"/>
      <c r="RN438" s="1441"/>
      <c r="RO438" s="1441"/>
      <c r="RP438" s="1441"/>
      <c r="RQ438" s="1441"/>
      <c r="RR438" s="1441"/>
      <c r="RS438" s="1441"/>
      <c r="RT438" s="1441"/>
      <c r="RU438" s="1441"/>
      <c r="RV438" s="1441"/>
      <c r="RW438" s="1441"/>
      <c r="RX438" s="1441"/>
      <c r="RY438" s="1441"/>
      <c r="RZ438" s="1441"/>
      <c r="SA438" s="1441"/>
      <c r="SB438" s="1441"/>
      <c r="SC438" s="1441"/>
      <c r="SD438" s="1441"/>
      <c r="SE438" s="1441"/>
      <c r="SF438" s="1441"/>
      <c r="SG438" s="1441"/>
      <c r="SH438" s="1441"/>
      <c r="SI438" s="1441"/>
      <c r="SJ438" s="1441"/>
      <c r="SK438" s="1441"/>
      <c r="SL438" s="1441"/>
      <c r="SM438" s="1441"/>
      <c r="SN438" s="1441"/>
      <c r="SO438" s="1441"/>
      <c r="SP438" s="1441"/>
      <c r="SQ438" s="1441"/>
      <c r="SR438" s="1441"/>
      <c r="SS438" s="1441"/>
      <c r="ST438" s="1441"/>
      <c r="SU438" s="1441"/>
      <c r="SV438" s="1441"/>
      <c r="SW438" s="1441"/>
      <c r="SX438" s="1441"/>
      <c r="SY438" s="1441"/>
      <c r="SZ438" s="1441"/>
      <c r="TA438" s="1441"/>
      <c r="TB438" s="1441"/>
      <c r="TC438" s="1441"/>
      <c r="TD438" s="1441"/>
      <c r="TE438" s="1441"/>
      <c r="TF438" s="1441"/>
      <c r="TG438" s="1441"/>
      <c r="TH438" s="1441"/>
      <c r="TI438" s="1441"/>
      <c r="TJ438" s="1441"/>
      <c r="TK438" s="1441"/>
      <c r="TL438" s="1441"/>
      <c r="TM438" s="1441"/>
      <c r="TN438" s="1441"/>
      <c r="TO438" s="1441"/>
      <c r="TP438" s="1441"/>
      <c r="TQ438" s="1441"/>
      <c r="TR438" s="1441"/>
      <c r="TS438" s="1441"/>
      <c r="TT438" s="1441"/>
      <c r="TU438" s="1441"/>
      <c r="TV438" s="1441"/>
      <c r="TW438" s="1441"/>
      <c r="TX438" s="1441"/>
      <c r="TY438" s="1441"/>
      <c r="TZ438" s="1441"/>
      <c r="UA438" s="1441"/>
      <c r="UB438" s="1441"/>
      <c r="UC438" s="1441"/>
      <c r="UD438" s="1441"/>
      <c r="UE438" s="1441"/>
      <c r="UF438" s="1441"/>
      <c r="UG438" s="1441"/>
      <c r="UH438" s="1441"/>
      <c r="UI438" s="1441"/>
      <c r="UJ438" s="1441"/>
      <c r="UK438" s="1441"/>
      <c r="UL438" s="1441"/>
      <c r="UM438" s="1441"/>
      <c r="UN438" s="1441"/>
      <c r="UO438" s="1441"/>
      <c r="UP438" s="1441"/>
      <c r="UQ438" s="1441"/>
      <c r="UR438" s="1441"/>
      <c r="US438" s="1441"/>
      <c r="UT438" s="1441"/>
      <c r="UU438" s="1441"/>
      <c r="UV438" s="1441"/>
      <c r="UW438" s="1441"/>
      <c r="UX438" s="1441"/>
      <c r="UY438" s="1441"/>
      <c r="UZ438" s="1441"/>
      <c r="VA438" s="1441"/>
      <c r="VB438" s="1441"/>
      <c r="VC438" s="1441"/>
      <c r="VD438" s="1441"/>
      <c r="VE438" s="1441"/>
      <c r="VF438" s="1441"/>
      <c r="VG438" s="1441"/>
      <c r="VH438" s="1441"/>
      <c r="VI438" s="1441"/>
      <c r="VJ438" s="1441"/>
      <c r="VK438" s="1441"/>
      <c r="VL438" s="1441"/>
      <c r="VM438" s="1441"/>
      <c r="VN438" s="1441"/>
      <c r="VO438" s="1441"/>
      <c r="VP438" s="1441"/>
      <c r="VQ438" s="1441"/>
      <c r="VR438" s="1441"/>
      <c r="VS438" s="1441"/>
      <c r="VT438" s="1441"/>
      <c r="VU438" s="1441"/>
      <c r="VV438" s="1441"/>
      <c r="VW438" s="1441"/>
      <c r="VX438" s="1441"/>
      <c r="VY438" s="1441"/>
      <c r="VZ438" s="1441"/>
      <c r="WA438" s="1441"/>
      <c r="WB438" s="1441"/>
      <c r="WC438" s="1441"/>
      <c r="WD438" s="1441"/>
      <c r="WE438" s="1441"/>
      <c r="WF438" s="1441"/>
      <c r="WG438" s="1441"/>
      <c r="WH438" s="1441"/>
      <c r="WI438" s="1441"/>
      <c r="WJ438" s="1441"/>
      <c r="WK438" s="1441"/>
      <c r="WL438" s="1441"/>
      <c r="WM438" s="1441"/>
      <c r="WN438" s="1441"/>
      <c r="WO438" s="1441"/>
      <c r="WP438" s="1441"/>
      <c r="WQ438" s="1441"/>
      <c r="WR438" s="1441"/>
      <c r="WS438" s="1441"/>
      <c r="WT438" s="1441"/>
      <c r="WU438" s="1441"/>
      <c r="WV438" s="1441"/>
      <c r="WW438" s="1441"/>
      <c r="WX438" s="1441"/>
      <c r="WY438" s="1441"/>
      <c r="WZ438" s="1441"/>
      <c r="XA438" s="1441"/>
      <c r="XB438" s="1441"/>
      <c r="XC438" s="1441"/>
      <c r="XD438" s="1441"/>
      <c r="XE438" s="1441"/>
      <c r="XF438" s="1441"/>
      <c r="XG438" s="1441"/>
      <c r="XH438" s="1441"/>
      <c r="XI438" s="1441"/>
      <c r="XJ438" s="1441"/>
      <c r="XK438" s="1441"/>
      <c r="XL438" s="1441"/>
      <c r="XM438" s="1441"/>
      <c r="XN438" s="1441"/>
      <c r="XO438" s="1441"/>
      <c r="XP438" s="1441"/>
      <c r="XQ438" s="1441"/>
      <c r="XR438" s="1441"/>
      <c r="XS438" s="1441"/>
      <c r="XT438" s="1441"/>
      <c r="XU438" s="1441"/>
      <c r="XV438" s="1441"/>
      <c r="XW438" s="1441"/>
      <c r="XX438" s="1441"/>
      <c r="XY438" s="1441"/>
      <c r="XZ438" s="1441"/>
      <c r="YA438" s="1441"/>
      <c r="YB438" s="1441"/>
      <c r="YC438" s="1441"/>
      <c r="YD438" s="1441"/>
      <c r="YE438" s="1441"/>
      <c r="YF438" s="1441"/>
      <c r="YG438" s="1441"/>
      <c r="YH438" s="1441"/>
      <c r="YI438" s="1441"/>
      <c r="YJ438" s="1441"/>
      <c r="YK438" s="1441"/>
      <c r="YL438" s="1441"/>
      <c r="YM438" s="1441"/>
      <c r="YN438" s="1441"/>
      <c r="YO438" s="1441"/>
      <c r="YP438" s="1441"/>
      <c r="YQ438" s="1441"/>
      <c r="YR438" s="1441"/>
      <c r="YS438" s="1441"/>
      <c r="YT438" s="1441"/>
      <c r="YU438" s="1441"/>
      <c r="YV438" s="1441"/>
      <c r="YW438" s="1441"/>
      <c r="YX438" s="1441"/>
      <c r="YY438" s="1441"/>
      <c r="YZ438" s="1441"/>
      <c r="ZA438" s="1441"/>
      <c r="ZB438" s="1441"/>
      <c r="ZC438" s="1441"/>
      <c r="ZD438" s="1441"/>
      <c r="ZE438" s="1441"/>
      <c r="ZF438" s="1441"/>
      <c r="ZG438" s="1441"/>
      <c r="ZH438" s="1441"/>
      <c r="ZI438" s="1441"/>
      <c r="ZJ438" s="1441"/>
      <c r="ZK438" s="1441"/>
      <c r="ZL438" s="1441"/>
      <c r="ZM438" s="1441"/>
      <c r="ZN438" s="1441"/>
      <c r="ZO438" s="1441"/>
      <c r="ZP438" s="1441"/>
      <c r="ZQ438" s="1441"/>
      <c r="ZR438" s="1441"/>
      <c r="ZS438" s="1441"/>
      <c r="ZT438" s="1441"/>
      <c r="ZU438" s="1441"/>
      <c r="ZV438" s="1441"/>
      <c r="ZW438" s="1441"/>
      <c r="ZX438" s="1441"/>
      <c r="ZY438" s="1441"/>
      <c r="ZZ438" s="1441"/>
      <c r="AAA438" s="1441"/>
      <c r="AAB438" s="1441"/>
      <c r="AAC438" s="1441"/>
      <c r="AAD438" s="1441"/>
      <c r="AAE438" s="1441"/>
      <c r="AAF438" s="1441"/>
      <c r="AAG438" s="1441"/>
      <c r="AAH438" s="1441"/>
      <c r="AAI438" s="1441"/>
      <c r="AAJ438" s="1441"/>
      <c r="AAK438" s="1441"/>
      <c r="AAL438" s="1441"/>
      <c r="AAM438" s="1441"/>
      <c r="AAN438" s="1441"/>
      <c r="AAO438" s="1441"/>
      <c r="AAP438" s="1441"/>
      <c r="AAQ438" s="1441"/>
      <c r="AAR438" s="1441"/>
      <c r="AAS438" s="1441"/>
      <c r="AAT438" s="1441"/>
      <c r="AAU438" s="1441"/>
      <c r="AAV438" s="1441"/>
      <c r="AAW438" s="1441"/>
      <c r="AAX438" s="1441"/>
      <c r="AAY438" s="1441"/>
      <c r="AAZ438" s="1441"/>
      <c r="ABA438" s="1441"/>
      <c r="ABB438" s="1441"/>
      <c r="ABC438" s="1441"/>
      <c r="ABD438" s="1441"/>
      <c r="ABE438" s="1441"/>
      <c r="ABF438" s="1441"/>
      <c r="ABG438" s="1441"/>
      <c r="ABH438" s="1441"/>
      <c r="ABI438" s="1441"/>
      <c r="ABJ438" s="1441"/>
      <c r="ABK438" s="1441"/>
      <c r="ABL438" s="1441"/>
      <c r="ABM438" s="1441"/>
      <c r="ABN438" s="1441"/>
      <c r="ABO438" s="1441"/>
      <c r="ABP438" s="1441"/>
      <c r="ABQ438" s="1441"/>
      <c r="ABR438" s="1441"/>
      <c r="ABS438" s="1441"/>
      <c r="ABT438" s="1441"/>
      <c r="ABU438" s="1441"/>
      <c r="ABV438" s="1441"/>
      <c r="ABW438" s="1441"/>
      <c r="ABX438" s="1441"/>
      <c r="ABY438" s="1441"/>
      <c r="ABZ438" s="1441"/>
      <c r="ACA438" s="1441"/>
      <c r="ACB438" s="1441"/>
      <c r="ACC438" s="1441"/>
      <c r="ACD438" s="1441"/>
      <c r="ACE438" s="1441"/>
      <c r="ACF438" s="1441"/>
      <c r="ACG438" s="1441"/>
      <c r="ACH438" s="1441"/>
      <c r="ACI438" s="1441"/>
      <c r="ACJ438" s="1441"/>
      <c r="ACK438" s="1441"/>
      <c r="ACL438" s="1441"/>
      <c r="ACM438" s="1441"/>
      <c r="ACN438" s="1441"/>
      <c r="ACO438" s="1441"/>
      <c r="ACP438" s="1441"/>
      <c r="ACQ438" s="1441"/>
      <c r="ACR438" s="1441"/>
      <c r="ACS438" s="1441"/>
      <c r="ACT438" s="1441"/>
      <c r="ACU438" s="1441"/>
      <c r="ACV438" s="1441"/>
      <c r="ACW438" s="1441"/>
      <c r="ACX438" s="1441"/>
      <c r="ACY438" s="1441"/>
      <c r="ACZ438" s="1441"/>
      <c r="ADA438" s="1441"/>
      <c r="ADB438" s="1441"/>
      <c r="ADC438" s="1441"/>
      <c r="ADD438" s="1441"/>
      <c r="ADE438" s="1441"/>
      <c r="ADF438" s="1441"/>
      <c r="ADG438" s="1441"/>
      <c r="ADH438" s="1441"/>
      <c r="ADI438" s="1441"/>
      <c r="ADJ438" s="1441"/>
      <c r="ADK438" s="1441"/>
      <c r="ADL438" s="1441"/>
      <c r="ADM438" s="1441"/>
      <c r="ADN438" s="1441"/>
      <c r="ADO438" s="1441"/>
      <c r="ADP438" s="1441"/>
      <c r="ADQ438" s="1441"/>
      <c r="ADR438" s="1441"/>
      <c r="ADS438" s="1441"/>
      <c r="ADT438" s="1441"/>
      <c r="ADU438" s="1441"/>
      <c r="ADV438" s="1441"/>
      <c r="ADW438" s="1441"/>
      <c r="ADX438" s="1441"/>
      <c r="ADY438" s="1441"/>
      <c r="ADZ438" s="1441"/>
      <c r="AEA438" s="1441"/>
      <c r="AEB438" s="1441"/>
      <c r="AEC438" s="1441"/>
      <c r="AED438" s="1441"/>
      <c r="AEE438" s="1441"/>
      <c r="AEF438" s="1441"/>
      <c r="AEG438" s="1441"/>
      <c r="AEH438" s="1441"/>
      <c r="AEI438" s="1441"/>
      <c r="AEJ438" s="1441"/>
      <c r="AEK438" s="1441"/>
      <c r="AEL438" s="1441"/>
      <c r="AEM438" s="1441"/>
      <c r="AEN438" s="1441"/>
      <c r="AEO438" s="1441"/>
      <c r="AEP438" s="1441"/>
      <c r="AEQ438" s="1441"/>
      <c r="AER438" s="1441"/>
      <c r="AES438" s="1441"/>
      <c r="AET438" s="1441"/>
      <c r="AEU438" s="1441"/>
      <c r="AEV438" s="1441"/>
      <c r="AEW438" s="1441"/>
      <c r="AEX438" s="1441"/>
      <c r="AEY438" s="1441"/>
      <c r="AEZ438" s="1441"/>
      <c r="AFA438" s="1441"/>
      <c r="AFB438" s="1441"/>
      <c r="AFC438" s="1441"/>
      <c r="AFD438" s="1441"/>
      <c r="AFE438" s="1441"/>
      <c r="AFF438" s="1441"/>
      <c r="AFG438" s="1441"/>
      <c r="AFH438" s="1441"/>
      <c r="AFI438" s="1441"/>
      <c r="AFJ438" s="1441"/>
      <c r="AFK438" s="1441"/>
      <c r="AFL438" s="1441"/>
      <c r="AFM438" s="1441"/>
      <c r="AFN438" s="1441"/>
      <c r="AFO438" s="1441"/>
      <c r="AFP438" s="1441"/>
      <c r="AFQ438" s="1441"/>
      <c r="AFR438" s="1441"/>
      <c r="AFS438" s="1441"/>
      <c r="AFT438" s="1441"/>
      <c r="AFU438" s="1441"/>
      <c r="AFV438" s="1441"/>
      <c r="AFW438" s="1441"/>
      <c r="AFX438" s="1441"/>
      <c r="AFY438" s="1441"/>
      <c r="AFZ438" s="1441"/>
      <c r="AGA438" s="1441"/>
      <c r="AGB438" s="1441"/>
      <c r="AGC438" s="1441"/>
      <c r="AGD438" s="1441"/>
      <c r="AGE438" s="1441"/>
      <c r="AGF438" s="1441"/>
      <c r="AGG438" s="1441"/>
      <c r="AGH438" s="1441"/>
      <c r="AGI438" s="1441"/>
      <c r="AGJ438" s="1441"/>
      <c r="AGK438" s="1441"/>
      <c r="AGL438" s="1441"/>
      <c r="AGM438" s="1441"/>
      <c r="AGN438" s="1441"/>
      <c r="AGO438" s="1441"/>
      <c r="AGP438" s="1441"/>
      <c r="AGQ438" s="1441"/>
      <c r="AGR438" s="1441"/>
      <c r="AGS438" s="1441"/>
      <c r="AGT438" s="1441"/>
      <c r="AGU438" s="1441"/>
      <c r="AGV438" s="1441"/>
      <c r="AGW438" s="1441"/>
      <c r="AGX438" s="1441"/>
      <c r="AGY438" s="1441"/>
      <c r="AGZ438" s="1441"/>
      <c r="AHA438" s="1441"/>
      <c r="AHB438" s="1441"/>
      <c r="AHC438" s="1441"/>
      <c r="AHD438" s="1441"/>
      <c r="AHE438" s="1441"/>
      <c r="AHF438" s="1441"/>
      <c r="AHG438" s="1441"/>
      <c r="AHH438" s="1441"/>
      <c r="AHI438" s="1441"/>
      <c r="AHJ438" s="1441"/>
      <c r="AHK438" s="1441"/>
      <c r="AHL438" s="1441"/>
      <c r="AHM438" s="1441"/>
      <c r="AHN438" s="1441"/>
      <c r="AHO438" s="1441"/>
      <c r="AHP438" s="1441"/>
      <c r="AHQ438" s="1441"/>
      <c r="AHR438" s="1441"/>
      <c r="AHS438" s="1441"/>
      <c r="AHT438" s="1441"/>
      <c r="AHU438" s="1441"/>
      <c r="AHV438" s="1441"/>
      <c r="AHW438" s="1441"/>
      <c r="AHX438" s="1441"/>
      <c r="AHY438" s="1441"/>
      <c r="AHZ438" s="1441"/>
      <c r="AIA438" s="1441"/>
      <c r="AIB438" s="1441"/>
      <c r="AIC438" s="1441"/>
      <c r="AID438" s="1441"/>
      <c r="AIE438" s="1441"/>
      <c r="AIF438" s="1441"/>
      <c r="AIG438" s="1441"/>
      <c r="AIH438" s="1441"/>
      <c r="AII438" s="1441"/>
      <c r="AIJ438" s="1441"/>
      <c r="AIK438" s="1441"/>
      <c r="AIL438" s="1441"/>
      <c r="AIM438" s="1441"/>
      <c r="AIN438" s="1441"/>
      <c r="AIO438" s="1441"/>
      <c r="AIP438" s="1441"/>
      <c r="AIQ438" s="1441"/>
      <c r="AIR438" s="1441"/>
      <c r="AIS438" s="1441"/>
      <c r="AIT438" s="1441"/>
      <c r="AIU438" s="1441"/>
      <c r="AIV438" s="1441"/>
      <c r="AIW438" s="1441"/>
      <c r="AIX438" s="1441"/>
      <c r="AIY438" s="1441"/>
      <c r="AIZ438" s="1441"/>
      <c r="AJA438" s="1441"/>
      <c r="AJB438" s="1441"/>
      <c r="AJC438" s="1441"/>
      <c r="AJD438" s="1441"/>
      <c r="AJE438" s="1441"/>
      <c r="AJF438" s="1441"/>
      <c r="AJG438" s="1441"/>
      <c r="AJH438" s="1441"/>
      <c r="AJI438" s="1441"/>
      <c r="AJJ438" s="1441"/>
      <c r="AJK438" s="1441"/>
      <c r="AJL438" s="1441"/>
      <c r="AJM438" s="1441"/>
      <c r="AJN438" s="1441"/>
      <c r="AJO438" s="1441"/>
      <c r="AJP438" s="1441"/>
      <c r="AJQ438" s="1441"/>
      <c r="AJR438" s="1441"/>
      <c r="AJS438" s="1441"/>
      <c r="AJT438" s="1441"/>
      <c r="AJU438" s="1441"/>
      <c r="AJV438" s="1441"/>
      <c r="AJW438" s="1441"/>
      <c r="AJX438" s="1441"/>
      <c r="AJY438" s="1441"/>
      <c r="AJZ438" s="1441"/>
      <c r="AKA438" s="1441"/>
      <c r="AKB438" s="1441"/>
      <c r="AKC438" s="1441"/>
      <c r="AKD438" s="1441"/>
      <c r="AKE438" s="1441"/>
      <c r="AKF438" s="1441"/>
      <c r="AKG438" s="1441"/>
      <c r="AKH438" s="1441"/>
      <c r="AKI438" s="1441"/>
      <c r="AKJ438" s="1441"/>
      <c r="AKK438" s="1441"/>
      <c r="AKL438" s="1441"/>
      <c r="AKM438" s="1441"/>
      <c r="AKN438" s="1441"/>
      <c r="AKO438" s="1441"/>
      <c r="AKP438" s="1441"/>
      <c r="AKQ438" s="1441"/>
      <c r="AKR438" s="1441"/>
      <c r="AKS438" s="1441"/>
      <c r="AKT438" s="1441"/>
      <c r="AKU438" s="1441"/>
      <c r="AKV438" s="1441"/>
      <c r="AKW438" s="1441"/>
      <c r="AKX438" s="1441"/>
      <c r="AKY438" s="1441"/>
      <c r="AKZ438" s="1441"/>
      <c r="ALA438" s="1441"/>
      <c r="ALB438" s="1441"/>
      <c r="ALC438" s="1441"/>
      <c r="ALD438" s="1441"/>
      <c r="ALE438" s="1441"/>
      <c r="ALF438" s="1441"/>
      <c r="ALG438" s="1441"/>
      <c r="ALH438" s="1441"/>
      <c r="ALI438" s="1441"/>
      <c r="ALJ438" s="1441"/>
      <c r="ALK438" s="1441"/>
      <c r="ALL438" s="1441"/>
      <c r="ALM438" s="1441"/>
      <c r="ALN438" s="1441"/>
      <c r="ALO438" s="1441"/>
      <c r="ALP438" s="1441"/>
      <c r="ALQ438" s="1441"/>
      <c r="ALR438" s="1441"/>
      <c r="ALS438" s="1441"/>
      <c r="ALT438" s="1441"/>
      <c r="ALU438" s="1441"/>
      <c r="ALV438" s="1441"/>
      <c r="ALW438" s="1441"/>
      <c r="ALX438" s="1441"/>
      <c r="ALY438" s="1441"/>
      <c r="ALZ438" s="1441"/>
      <c r="AMA438" s="1441"/>
      <c r="AMB438" s="1441"/>
      <c r="AMC438" s="1441"/>
      <c r="AMD438" s="1441"/>
      <c r="AME438" s="1441"/>
      <c r="AMF438" s="1441"/>
      <c r="AMG438" s="1441"/>
      <c r="AMH438" s="1441"/>
      <c r="AMI438" s="1441"/>
      <c r="AMJ438" s="1441"/>
      <c r="AMK438" s="1441"/>
      <c r="AML438" s="1441"/>
      <c r="AMM438" s="1441"/>
      <c r="AMN438" s="1441"/>
      <c r="AMO438" s="1441"/>
      <c r="AMP438" s="1441"/>
      <c r="AMQ438" s="1441"/>
      <c r="AMR438" s="1441"/>
      <c r="AMS438" s="1441"/>
      <c r="AMT438" s="1441"/>
      <c r="AMU438" s="1441"/>
      <c r="AMV438" s="1441"/>
      <c r="AMW438" s="1441"/>
      <c r="AMX438" s="1441"/>
      <c r="AMY438" s="1441"/>
      <c r="AMZ438" s="1441"/>
      <c r="ANA438" s="1441"/>
      <c r="ANB438" s="1441"/>
      <c r="ANC438" s="1441"/>
      <c r="AND438" s="1441"/>
      <c r="ANE438" s="1441"/>
      <c r="ANF438" s="1441"/>
      <c r="ANG438" s="1441"/>
      <c r="ANH438" s="1441"/>
      <c r="ANI438" s="1441"/>
      <c r="ANJ438" s="1441"/>
      <c r="ANK438" s="1441"/>
      <c r="ANL438" s="1441"/>
      <c r="ANM438" s="1441"/>
      <c r="ANN438" s="1441"/>
      <c r="ANO438" s="1441"/>
      <c r="ANP438" s="1441"/>
      <c r="ANQ438" s="1441"/>
      <c r="ANR438" s="1441"/>
      <c r="ANS438" s="1441"/>
      <c r="ANT438" s="1441"/>
      <c r="ANU438" s="1441"/>
      <c r="ANV438" s="1441"/>
      <c r="ANW438" s="1441"/>
      <c r="ANX438" s="1441"/>
      <c r="ANY438" s="1441"/>
      <c r="ANZ438" s="1441"/>
      <c r="AOA438" s="1441"/>
      <c r="AOB438" s="1441"/>
      <c r="AOC438" s="1441"/>
      <c r="AOD438" s="1441"/>
      <c r="AOE438" s="1441"/>
      <c r="AOF438" s="1441"/>
      <c r="AOG438" s="1441"/>
      <c r="AOH438" s="1441"/>
      <c r="AOI438" s="1441"/>
      <c r="AOJ438" s="1441"/>
      <c r="AOK438" s="1441"/>
      <c r="AOL438" s="1441"/>
      <c r="AOM438" s="1441"/>
      <c r="AON438" s="1441"/>
      <c r="AOO438" s="1441"/>
      <c r="AOP438" s="1441"/>
      <c r="AOQ438" s="1441"/>
      <c r="AOR438" s="1441"/>
      <c r="AOS438" s="1441"/>
      <c r="AOT438" s="1441"/>
      <c r="AOU438" s="1441"/>
      <c r="AOV438" s="1441"/>
      <c r="AOW438" s="1441"/>
      <c r="AOX438" s="1441"/>
      <c r="AOY438" s="1441"/>
      <c r="AOZ438" s="1441"/>
      <c r="APA438" s="1441"/>
      <c r="APB438" s="1441"/>
      <c r="APC438" s="1441"/>
      <c r="APD438" s="1441"/>
      <c r="APE438" s="1441"/>
      <c r="APF438" s="1441"/>
      <c r="APG438" s="1441"/>
      <c r="APH438" s="1441"/>
      <c r="API438" s="1441"/>
      <c r="APJ438" s="1441"/>
      <c r="APK438" s="1441"/>
      <c r="APL438" s="1441"/>
      <c r="APM438" s="1441"/>
      <c r="APN438" s="1441"/>
      <c r="APO438" s="1441"/>
      <c r="APP438" s="1441"/>
      <c r="APQ438" s="1441"/>
      <c r="APR438" s="1441"/>
      <c r="APS438" s="1441"/>
      <c r="APT438" s="1441"/>
      <c r="APU438" s="1441"/>
      <c r="APV438" s="1441"/>
      <c r="APW438" s="1441"/>
      <c r="APX438" s="1441"/>
      <c r="APY438" s="1441"/>
      <c r="APZ438" s="1441"/>
      <c r="AQA438" s="1441"/>
      <c r="AQB438" s="1441"/>
      <c r="AQC438" s="1441"/>
      <c r="AQD438" s="1441"/>
      <c r="AQE438" s="1441"/>
      <c r="AQF438" s="1441"/>
      <c r="AQG438" s="1441"/>
      <c r="AQH438" s="1441"/>
      <c r="AQI438" s="1441"/>
      <c r="AQJ438" s="1441"/>
      <c r="AQK438" s="1441"/>
      <c r="AQL438" s="1441"/>
      <c r="AQM438" s="1441"/>
      <c r="AQN438" s="1441"/>
      <c r="AQO438" s="1441"/>
      <c r="AQP438" s="1441"/>
      <c r="AQQ438" s="1441"/>
      <c r="AQR438" s="1441"/>
      <c r="AQS438" s="1441"/>
      <c r="AQT438" s="1441"/>
      <c r="AQU438" s="1441"/>
      <c r="AQV438" s="1441"/>
      <c r="AQW438" s="1441"/>
      <c r="AQX438" s="1441"/>
      <c r="AQY438" s="1441"/>
      <c r="AQZ438" s="1441"/>
      <c r="ARA438" s="1441"/>
      <c r="ARB438" s="1441"/>
      <c r="ARC438" s="1441"/>
      <c r="ARD438" s="1441"/>
      <c r="ARE438" s="1441"/>
      <c r="ARF438" s="1441"/>
      <c r="ARG438" s="1441"/>
      <c r="ARH438" s="1441"/>
      <c r="ARI438" s="1441"/>
      <c r="ARJ438" s="1441"/>
      <c r="ARK438" s="1441"/>
      <c r="ARL438" s="1441"/>
      <c r="ARM438" s="1441"/>
      <c r="ARN438" s="1441"/>
      <c r="ARO438" s="1441"/>
      <c r="ARP438" s="1441"/>
      <c r="ARQ438" s="1441"/>
      <c r="ARR438" s="1441"/>
      <c r="ARS438" s="1441"/>
      <c r="ART438" s="1441"/>
      <c r="ARU438" s="1441"/>
      <c r="ARV438" s="1441"/>
      <c r="ARW438" s="1441"/>
      <c r="ARX438" s="1441"/>
      <c r="ARY438" s="1441"/>
      <c r="ARZ438" s="1441"/>
      <c r="ASA438" s="1441"/>
      <c r="ASB438" s="1441"/>
      <c r="ASC438" s="1441"/>
      <c r="ASD438" s="1441"/>
      <c r="ASE438" s="1441"/>
      <c r="ASF438" s="1441"/>
      <c r="ASG438" s="1441"/>
      <c r="ASH438" s="1441"/>
      <c r="ASI438" s="1441"/>
      <c r="ASJ438" s="1441"/>
      <c r="ASK438" s="1441"/>
      <c r="ASL438" s="1441"/>
      <c r="ASM438" s="1441"/>
      <c r="ASN438" s="1441"/>
      <c r="ASO438" s="1441"/>
      <c r="ASP438" s="1441"/>
      <c r="ASQ438" s="1441"/>
      <c r="ASR438" s="1441"/>
      <c r="ASS438" s="1441"/>
      <c r="AST438" s="1441"/>
      <c r="ASU438" s="1441"/>
      <c r="ASV438" s="1441"/>
      <c r="ASW438" s="1441"/>
      <c r="ASX438" s="1441"/>
      <c r="ASY438" s="1441"/>
      <c r="ASZ438" s="1441"/>
      <c r="ATA438" s="1441"/>
      <c r="ATB438" s="1441"/>
      <c r="ATC438" s="1441"/>
      <c r="ATD438" s="1441"/>
      <c r="ATE438" s="1441"/>
      <c r="ATF438" s="1441"/>
      <c r="ATG438" s="1441"/>
      <c r="ATH438" s="1441"/>
      <c r="ATI438" s="1441"/>
      <c r="ATJ438" s="1441"/>
      <c r="ATK438" s="1441"/>
      <c r="ATL438" s="1441"/>
      <c r="ATM438" s="1441"/>
      <c r="ATN438" s="1441"/>
      <c r="ATO438" s="1441"/>
      <c r="ATP438" s="1441"/>
      <c r="ATQ438" s="1441"/>
      <c r="ATR438" s="1441"/>
      <c r="ATS438" s="1441"/>
      <c r="ATT438" s="1441"/>
      <c r="ATU438" s="1441"/>
      <c r="ATV438" s="1441"/>
      <c r="ATW438" s="1441"/>
      <c r="ATX438" s="1441"/>
      <c r="ATY438" s="1441"/>
      <c r="ATZ438" s="1441"/>
      <c r="AUA438" s="1441"/>
      <c r="AUB438" s="1441"/>
      <c r="AUC438" s="1441"/>
      <c r="AUD438" s="1441"/>
      <c r="AUE438" s="1441"/>
      <c r="AUF438" s="1441"/>
      <c r="AUG438" s="1441"/>
      <c r="AUH438" s="1441"/>
      <c r="AUI438" s="1441"/>
      <c r="AUJ438" s="1441"/>
      <c r="AUK438" s="1441"/>
      <c r="AUL438" s="1441"/>
      <c r="AUM438" s="1441"/>
      <c r="AUN438" s="1441"/>
      <c r="AUO438" s="1441"/>
      <c r="AUP438" s="1441"/>
      <c r="AUQ438" s="1441"/>
      <c r="AUR438" s="1441"/>
      <c r="AUS438" s="1441"/>
      <c r="AUT438" s="1441"/>
      <c r="AUU438" s="1441"/>
      <c r="AUV438" s="1441"/>
      <c r="AUW438" s="1441"/>
      <c r="AUX438" s="1441"/>
      <c r="AUY438" s="1441"/>
      <c r="AUZ438" s="1441"/>
      <c r="AVA438" s="1441"/>
      <c r="AVB438" s="1441"/>
      <c r="AVC438" s="1441"/>
      <c r="AVD438" s="1441"/>
      <c r="AVE438" s="1441"/>
      <c r="AVF438" s="1441"/>
      <c r="AVG438" s="1441"/>
      <c r="AVH438" s="1441"/>
      <c r="AVI438" s="1441"/>
      <c r="AVJ438" s="1441"/>
      <c r="AVK438" s="1441"/>
      <c r="AVL438" s="1441"/>
      <c r="AVM438" s="1441"/>
      <c r="AVN438" s="1441"/>
      <c r="AVO438" s="1441"/>
      <c r="AVP438" s="1441"/>
      <c r="AVQ438" s="1441"/>
      <c r="AVR438" s="1441"/>
      <c r="AVS438" s="1441"/>
      <c r="AVT438" s="1441"/>
      <c r="AVU438" s="1441"/>
      <c r="AVV438" s="1441"/>
      <c r="AVW438" s="1441"/>
      <c r="AVX438" s="1441"/>
      <c r="AVY438" s="1441"/>
      <c r="AVZ438" s="1441"/>
      <c r="AWA438" s="1441"/>
      <c r="AWB438" s="1441"/>
      <c r="AWC438" s="1441"/>
      <c r="AWD438" s="1441"/>
      <c r="AWE438" s="1441"/>
      <c r="AWF438" s="1441"/>
      <c r="AWG438" s="1441"/>
      <c r="AWH438" s="1441"/>
      <c r="AWI438" s="1441"/>
      <c r="AWJ438" s="1441"/>
      <c r="AWK438" s="1441"/>
      <c r="AWL438" s="1441"/>
      <c r="AWM438" s="1441"/>
      <c r="AWN438" s="1441"/>
      <c r="AWO438" s="1441"/>
      <c r="AWP438" s="1441"/>
      <c r="AWQ438" s="1441"/>
      <c r="AWR438" s="1441"/>
      <c r="AWS438" s="1441"/>
      <c r="AWT438" s="1441"/>
      <c r="AWU438" s="1441"/>
      <c r="AWV438" s="1441"/>
      <c r="AWW438" s="1441"/>
      <c r="AWX438" s="1441"/>
      <c r="AWY438" s="1441"/>
      <c r="AWZ438" s="1441"/>
      <c r="AXA438" s="1441"/>
      <c r="AXB438" s="1441"/>
      <c r="AXC438" s="1441"/>
      <c r="AXD438" s="1441"/>
      <c r="AXE438" s="1441"/>
      <c r="AXF438" s="1441"/>
      <c r="AXG438" s="1441"/>
      <c r="AXH438" s="1441"/>
      <c r="AXI438" s="1441"/>
      <c r="AXJ438" s="1441"/>
      <c r="AXK438" s="1441"/>
      <c r="AXL438" s="1441"/>
      <c r="AXM438" s="1441"/>
      <c r="AXN438" s="1441"/>
      <c r="AXO438" s="1441"/>
      <c r="AXP438" s="1441"/>
      <c r="AXQ438" s="1441"/>
      <c r="AXR438" s="1441"/>
      <c r="AXS438" s="1441"/>
      <c r="AXT438" s="1441"/>
      <c r="AXU438" s="1441"/>
      <c r="AXV438" s="1441"/>
      <c r="AXW438" s="1441"/>
      <c r="AXX438" s="1441"/>
      <c r="AXY438" s="1441"/>
      <c r="AXZ438" s="1441"/>
      <c r="AYA438" s="1441"/>
      <c r="AYB438" s="1441"/>
      <c r="AYC438" s="1441"/>
      <c r="AYD438" s="1441"/>
      <c r="AYE438" s="1441"/>
      <c r="AYF438" s="1441"/>
      <c r="AYG438" s="1441"/>
      <c r="AYH438" s="1441"/>
      <c r="AYI438" s="1441"/>
      <c r="AYJ438" s="1441"/>
      <c r="AYK438" s="1441"/>
      <c r="AYL438" s="1441"/>
      <c r="AYM438" s="1441"/>
      <c r="AYN438" s="1441"/>
      <c r="AYO438" s="1441"/>
      <c r="AYP438" s="1441"/>
      <c r="AYQ438" s="1441"/>
      <c r="AYR438" s="1441"/>
      <c r="AYS438" s="1441"/>
      <c r="AYT438" s="1441"/>
      <c r="AYU438" s="1441"/>
      <c r="AYV438" s="1441"/>
      <c r="AYW438" s="1441"/>
      <c r="AYX438" s="1441"/>
      <c r="AYY438" s="1441"/>
      <c r="AYZ438" s="1441"/>
      <c r="AZA438" s="1441"/>
      <c r="AZB438" s="1441"/>
      <c r="AZC438" s="1441"/>
      <c r="AZD438" s="1441"/>
      <c r="AZE438" s="1441"/>
      <c r="AZF438" s="1441"/>
      <c r="AZG438" s="1441"/>
      <c r="AZH438" s="1441"/>
      <c r="AZI438" s="1441"/>
      <c r="AZJ438" s="1441"/>
      <c r="AZK438" s="1441"/>
      <c r="AZL438" s="1441"/>
      <c r="AZM438" s="1441"/>
      <c r="AZN438" s="1441"/>
      <c r="AZO438" s="1441"/>
      <c r="AZP438" s="1441"/>
      <c r="AZQ438" s="1441"/>
      <c r="AZR438" s="1441"/>
      <c r="AZS438" s="1441"/>
      <c r="AZT438" s="1441"/>
      <c r="AZU438" s="1441"/>
      <c r="AZV438" s="1441"/>
      <c r="AZW438" s="1441"/>
      <c r="AZX438" s="1441"/>
      <c r="AZY438" s="1441"/>
      <c r="AZZ438" s="1441"/>
      <c r="BAA438" s="1441"/>
      <c r="BAB438" s="1441"/>
      <c r="BAC438" s="1441"/>
      <c r="BAD438" s="1441"/>
      <c r="BAE438" s="1441"/>
      <c r="BAF438" s="1441"/>
      <c r="BAG438" s="1441"/>
      <c r="BAH438" s="1441"/>
      <c r="BAI438" s="1441"/>
      <c r="BAJ438" s="1441"/>
      <c r="BAK438" s="1441"/>
      <c r="BAL438" s="1441"/>
      <c r="BAM438" s="1441"/>
      <c r="BAN438" s="1441"/>
      <c r="BAO438" s="1441"/>
      <c r="BAP438" s="1441"/>
      <c r="BAQ438" s="1441"/>
      <c r="BAR438" s="1441"/>
      <c r="BAS438" s="1441"/>
      <c r="BAT438" s="1441"/>
      <c r="BAU438" s="1441"/>
      <c r="BAV438" s="1441"/>
      <c r="BAW438" s="1441"/>
      <c r="BAX438" s="1441"/>
      <c r="BAY438" s="1441"/>
      <c r="BAZ438" s="1441"/>
      <c r="BBA438" s="1441"/>
      <c r="BBB438" s="1441"/>
      <c r="BBC438" s="1441"/>
      <c r="BBD438" s="1441"/>
      <c r="BBE438" s="1441"/>
      <c r="BBF438" s="1441"/>
      <c r="BBG438" s="1441"/>
      <c r="BBH438" s="1441"/>
      <c r="BBI438" s="1441"/>
      <c r="BBJ438" s="1441"/>
      <c r="BBK438" s="1441"/>
      <c r="BBL438" s="1441"/>
      <c r="BBM438" s="1441"/>
      <c r="BBN438" s="1441"/>
      <c r="BBO438" s="1441"/>
      <c r="BBP438" s="1441"/>
      <c r="BBQ438" s="1441"/>
      <c r="BBR438" s="1441"/>
      <c r="BBS438" s="1441"/>
      <c r="BBT438" s="1441"/>
      <c r="BBU438" s="1441"/>
      <c r="BBV438" s="1441"/>
      <c r="BBW438" s="1441"/>
      <c r="BBX438" s="1441"/>
      <c r="BBY438" s="1441"/>
      <c r="BBZ438" s="1441"/>
      <c r="BCA438" s="1441"/>
      <c r="BCB438" s="1441"/>
      <c r="BCC438" s="1441"/>
      <c r="BCD438" s="1441"/>
      <c r="BCE438" s="1441"/>
      <c r="BCF438" s="1441"/>
      <c r="BCG438" s="1441"/>
      <c r="BCH438" s="1441"/>
      <c r="BCI438" s="1441"/>
      <c r="BCJ438" s="1441"/>
      <c r="BCK438" s="1441"/>
      <c r="BCL438" s="1441"/>
      <c r="BCM438" s="1441"/>
      <c r="BCN438" s="1441"/>
      <c r="BCO438" s="1441"/>
      <c r="BCP438" s="1441"/>
      <c r="BCQ438" s="1441"/>
      <c r="BCR438" s="1441"/>
      <c r="BCS438" s="1441"/>
      <c r="BCT438" s="1441"/>
      <c r="BCU438" s="1441"/>
      <c r="BCV438" s="1441"/>
      <c r="BCW438" s="1441"/>
      <c r="BCX438" s="1441"/>
      <c r="BCY438" s="1441"/>
      <c r="BCZ438" s="1441"/>
      <c r="BDA438" s="1441"/>
      <c r="BDB438" s="1441"/>
      <c r="BDC438" s="1441"/>
      <c r="BDD438" s="1441"/>
      <c r="BDE438" s="1441"/>
      <c r="BDF438" s="1441"/>
      <c r="BDG438" s="1441"/>
      <c r="BDH438" s="1441"/>
      <c r="BDI438" s="1441"/>
      <c r="BDJ438" s="1441"/>
      <c r="BDK438" s="1441"/>
      <c r="BDL438" s="1441"/>
      <c r="BDM438" s="1441"/>
      <c r="BDN438" s="1441"/>
      <c r="BDO438" s="1441"/>
      <c r="BDP438" s="1441"/>
      <c r="BDQ438" s="1441"/>
      <c r="BDR438" s="1441"/>
      <c r="BDS438" s="1441"/>
      <c r="BDT438" s="1441"/>
      <c r="BDU438" s="1441"/>
      <c r="BDV438" s="1441"/>
      <c r="BDW438" s="1441"/>
      <c r="BDX438" s="1441"/>
      <c r="BDY438" s="1441"/>
      <c r="BDZ438" s="1441"/>
      <c r="BEA438" s="1441"/>
      <c r="BEB438" s="1441"/>
      <c r="BEC438" s="1441"/>
      <c r="BED438" s="1441"/>
      <c r="BEE438" s="1441"/>
      <c r="BEF438" s="1441"/>
      <c r="BEG438" s="1441"/>
      <c r="BEH438" s="1441"/>
      <c r="BEI438" s="1441"/>
      <c r="BEJ438" s="1441"/>
      <c r="BEK438" s="1441"/>
      <c r="BEL438" s="1441"/>
      <c r="BEM438" s="1441"/>
      <c r="BEN438" s="1441"/>
      <c r="BEO438" s="1441"/>
      <c r="BEP438" s="1441"/>
      <c r="BEQ438" s="1441"/>
      <c r="BER438" s="1441"/>
      <c r="BES438" s="1441"/>
      <c r="BET438" s="1441"/>
      <c r="BEU438" s="1441"/>
      <c r="BEV438" s="1441"/>
      <c r="BEW438" s="1441"/>
      <c r="BEX438" s="1441"/>
      <c r="BEY438" s="1441"/>
      <c r="BEZ438" s="1441"/>
      <c r="BFA438" s="1441"/>
      <c r="BFB438" s="1441"/>
      <c r="BFC438" s="1441"/>
      <c r="BFD438" s="1441"/>
      <c r="BFE438" s="1441"/>
      <c r="BFF438" s="1441"/>
      <c r="BFG438" s="1441"/>
      <c r="BFH438" s="1441"/>
      <c r="BFI438" s="1441"/>
      <c r="BFJ438" s="1441"/>
      <c r="BFK438" s="1441"/>
      <c r="BFL438" s="1441"/>
      <c r="BFM438" s="1441"/>
      <c r="BFN438" s="1441"/>
      <c r="BFO438" s="1441"/>
      <c r="BFP438" s="1441"/>
      <c r="BFQ438" s="1441"/>
      <c r="BFR438" s="1441"/>
      <c r="BFS438" s="1441"/>
      <c r="BFT438" s="1441"/>
      <c r="BFU438" s="1441"/>
      <c r="BFV438" s="1441"/>
      <c r="BFW438" s="1441"/>
      <c r="BFX438" s="1441"/>
      <c r="BFY438" s="1441"/>
      <c r="BFZ438" s="1441"/>
      <c r="BGA438" s="1441"/>
      <c r="BGB438" s="1441"/>
      <c r="BGC438" s="1441"/>
      <c r="BGD438" s="1441"/>
      <c r="BGE438" s="1441"/>
      <c r="BGF438" s="1441"/>
      <c r="BGG438" s="1441"/>
      <c r="BGH438" s="1441"/>
      <c r="BGI438" s="1441"/>
      <c r="BGJ438" s="1441"/>
      <c r="BGK438" s="1441"/>
      <c r="BGL438" s="1441"/>
      <c r="BGM438" s="1441"/>
      <c r="BGN438" s="1441"/>
      <c r="BGO438" s="1441"/>
      <c r="BGP438" s="1441"/>
      <c r="BGQ438" s="1441"/>
      <c r="BGR438" s="1441"/>
      <c r="BGS438" s="1441"/>
      <c r="BGT438" s="1441"/>
      <c r="BGU438" s="1441"/>
      <c r="BGV438" s="1441"/>
      <c r="BGW438" s="1441"/>
      <c r="BGX438" s="1441"/>
      <c r="BGY438" s="1441"/>
      <c r="BGZ438" s="1441"/>
      <c r="BHA438" s="1441"/>
      <c r="BHB438" s="1441"/>
      <c r="BHC438" s="1441"/>
      <c r="BHD438" s="1441"/>
      <c r="BHE438" s="1441"/>
      <c r="BHF438" s="1441"/>
      <c r="BHG438" s="1441"/>
      <c r="BHH438" s="1441"/>
      <c r="BHI438" s="1441"/>
      <c r="BHJ438" s="1441"/>
      <c r="BHK438" s="1441"/>
      <c r="BHL438" s="1441"/>
      <c r="BHM438" s="1441"/>
      <c r="BHN438" s="1441"/>
      <c r="BHO438" s="1441"/>
      <c r="BHP438" s="1441"/>
      <c r="BHQ438" s="1441"/>
      <c r="BHR438" s="1441"/>
      <c r="BHS438" s="1441"/>
      <c r="BHT438" s="1441"/>
      <c r="BHU438" s="1441"/>
      <c r="BHV438" s="1441"/>
      <c r="BHW438" s="1441"/>
      <c r="BHX438" s="1441"/>
      <c r="BHY438" s="1441"/>
      <c r="BHZ438" s="1441"/>
      <c r="BIA438" s="1441"/>
      <c r="BIB438" s="1441"/>
      <c r="BIC438" s="1441"/>
      <c r="BID438" s="1441"/>
      <c r="BIE438" s="1441"/>
      <c r="BIF438" s="1441"/>
      <c r="BIG438" s="1441"/>
      <c r="BIH438" s="1441"/>
      <c r="BII438" s="1441"/>
      <c r="BIJ438" s="1441"/>
      <c r="BIK438" s="1441"/>
      <c r="BIL438" s="1441"/>
      <c r="BIM438" s="1441"/>
      <c r="BIN438" s="1441"/>
      <c r="BIO438" s="1441"/>
      <c r="BIP438" s="1441"/>
      <c r="BIQ438" s="1441"/>
      <c r="BIR438" s="1441"/>
      <c r="BIS438" s="1441"/>
      <c r="BIT438" s="1441"/>
      <c r="BIU438" s="1441"/>
      <c r="BIV438" s="1441"/>
      <c r="BIW438" s="1441"/>
      <c r="BIX438" s="1441"/>
      <c r="BIY438" s="1441"/>
      <c r="BIZ438" s="1441"/>
      <c r="BJA438" s="1441"/>
      <c r="BJB438" s="1441"/>
      <c r="BJC438" s="1441"/>
      <c r="BJD438" s="1441"/>
      <c r="BJE438" s="1441"/>
      <c r="BJF438" s="1441"/>
      <c r="BJG438" s="1441"/>
      <c r="BJH438" s="1441"/>
      <c r="BJI438" s="1441"/>
      <c r="BJJ438" s="1441"/>
      <c r="BJK438" s="1441"/>
      <c r="BJL438" s="1441"/>
      <c r="BJM438" s="1441"/>
      <c r="BJN438" s="1441"/>
      <c r="BJO438" s="1441"/>
      <c r="BJP438" s="1441"/>
      <c r="BJQ438" s="1441"/>
      <c r="BJR438" s="1441"/>
      <c r="BJS438" s="1441"/>
      <c r="BJT438" s="1441"/>
      <c r="BJU438" s="1441"/>
      <c r="BJV438" s="1441"/>
      <c r="BJW438" s="1441"/>
      <c r="BJX438" s="1441"/>
      <c r="BJY438" s="1441"/>
      <c r="BJZ438" s="1441"/>
      <c r="BKA438" s="1441"/>
      <c r="BKB438" s="1441"/>
      <c r="BKC438" s="1441"/>
      <c r="BKD438" s="1441"/>
      <c r="BKE438" s="1441"/>
      <c r="BKF438" s="1441"/>
      <c r="BKG438" s="1441"/>
      <c r="BKH438" s="1441"/>
      <c r="BKI438" s="1441"/>
      <c r="BKJ438" s="1441"/>
      <c r="BKK438" s="1441"/>
      <c r="BKL438" s="1441"/>
      <c r="BKM438" s="1441"/>
      <c r="BKN438" s="1441"/>
      <c r="BKO438" s="1441"/>
      <c r="BKP438" s="1441"/>
      <c r="BKQ438" s="1441"/>
      <c r="BKR438" s="1441"/>
      <c r="BKS438" s="1441"/>
      <c r="BKT438" s="1441"/>
      <c r="BKU438" s="1441"/>
      <c r="BKV438" s="1441"/>
      <c r="BKW438" s="1441"/>
      <c r="BKX438" s="1441"/>
      <c r="BKY438" s="1441"/>
      <c r="BKZ438" s="1441"/>
      <c r="BLA438" s="1441"/>
      <c r="BLB438" s="1441"/>
      <c r="BLC438" s="1441"/>
      <c r="BLD438" s="1441"/>
      <c r="BLE438" s="1441"/>
      <c r="BLF438" s="1441"/>
      <c r="BLG438" s="1441"/>
      <c r="BLH438" s="1441"/>
      <c r="BLI438" s="1441"/>
      <c r="BLJ438" s="1441"/>
      <c r="BLK438" s="1441"/>
      <c r="BLL438" s="1441"/>
      <c r="BLM438" s="1441"/>
      <c r="BLN438" s="1441"/>
      <c r="BLO438" s="1441"/>
      <c r="BLP438" s="1441"/>
      <c r="BLQ438" s="1441"/>
      <c r="BLR438" s="1441"/>
      <c r="BLS438" s="1441"/>
      <c r="BLT438" s="1441"/>
      <c r="BLU438" s="1441"/>
      <c r="BLV438" s="1441"/>
      <c r="BLW438" s="1441"/>
      <c r="BLX438" s="1441"/>
      <c r="BLY438" s="1441"/>
      <c r="BLZ438" s="1441"/>
      <c r="BMA438" s="1441"/>
      <c r="BMB438" s="1441"/>
      <c r="BMC438" s="1441"/>
      <c r="BMD438" s="1441"/>
      <c r="BME438" s="1441"/>
      <c r="BMF438" s="1441"/>
      <c r="BMG438" s="1441"/>
      <c r="BMH438" s="1441"/>
      <c r="BMI438" s="1441"/>
      <c r="BMJ438" s="1441"/>
      <c r="BMK438" s="1441"/>
      <c r="BML438" s="1441"/>
      <c r="BMM438" s="1441"/>
      <c r="BMN438" s="1441"/>
      <c r="BMO438" s="1441"/>
      <c r="BMP438" s="1441"/>
      <c r="BMQ438" s="1441"/>
      <c r="BMR438" s="1441"/>
      <c r="BMS438" s="1441"/>
      <c r="BMT438" s="1441"/>
      <c r="BMU438" s="1441"/>
      <c r="BMV438" s="1441"/>
      <c r="BMW438" s="1441"/>
      <c r="BMX438" s="1441"/>
      <c r="BMY438" s="1441"/>
      <c r="BMZ438" s="1441"/>
      <c r="BNA438" s="1441"/>
      <c r="BNB438" s="1441"/>
      <c r="BNC438" s="1441"/>
      <c r="BND438" s="1441"/>
      <c r="BNE438" s="1441"/>
      <c r="BNF438" s="1441"/>
      <c r="BNG438" s="1441"/>
      <c r="BNH438" s="1441"/>
      <c r="BNI438" s="1441"/>
      <c r="BNJ438" s="1441"/>
      <c r="BNK438" s="1441"/>
      <c r="BNL438" s="1441"/>
      <c r="BNM438" s="1441"/>
      <c r="BNN438" s="1441"/>
      <c r="BNO438" s="1441"/>
      <c r="BNP438" s="1441"/>
      <c r="BNQ438" s="1441"/>
      <c r="BNR438" s="1441"/>
      <c r="BNS438" s="1441"/>
      <c r="BNT438" s="1441"/>
      <c r="BNU438" s="1441"/>
      <c r="BNV438" s="1441"/>
      <c r="BNW438" s="1441"/>
      <c r="BNX438" s="1441"/>
      <c r="BNY438" s="1441"/>
      <c r="BNZ438" s="1441"/>
      <c r="BOA438" s="1441"/>
      <c r="BOB438" s="1441"/>
      <c r="BOC438" s="1441"/>
      <c r="BOD438" s="1441"/>
      <c r="BOE438" s="1441"/>
      <c r="BOF438" s="1441"/>
      <c r="BOG438" s="1441"/>
      <c r="BOH438" s="1441"/>
      <c r="BOI438" s="1441"/>
      <c r="BOJ438" s="1441"/>
      <c r="BOK438" s="1441"/>
      <c r="BOL438" s="1441"/>
      <c r="BOM438" s="1441"/>
      <c r="BON438" s="1441"/>
      <c r="BOO438" s="1441"/>
      <c r="BOP438" s="1441"/>
      <c r="BOQ438" s="1441"/>
      <c r="BOR438" s="1441"/>
      <c r="BOS438" s="1441"/>
      <c r="BOT438" s="1441"/>
      <c r="BOU438" s="1441"/>
      <c r="BOV438" s="1441"/>
      <c r="BOW438" s="1441"/>
      <c r="BOX438" s="1441"/>
      <c r="BOY438" s="1441"/>
      <c r="BOZ438" s="1441"/>
      <c r="BPA438" s="1441"/>
      <c r="BPB438" s="1441"/>
      <c r="BPC438" s="1441"/>
      <c r="BPD438" s="1441"/>
      <c r="BPE438" s="1441"/>
      <c r="BPF438" s="1441"/>
      <c r="BPG438" s="1441"/>
      <c r="BPH438" s="1441"/>
      <c r="BPI438" s="1441"/>
      <c r="BPJ438" s="1441"/>
      <c r="BPK438" s="1441"/>
      <c r="BPL438" s="1441"/>
      <c r="BPM438" s="1441"/>
      <c r="BPN438" s="1441"/>
      <c r="BPO438" s="1441"/>
      <c r="BPP438" s="1441"/>
      <c r="BPQ438" s="1441"/>
      <c r="BPR438" s="1441"/>
      <c r="BPS438" s="1441"/>
      <c r="BPT438" s="1441"/>
      <c r="BPU438" s="1441"/>
      <c r="BPV438" s="1441"/>
      <c r="BPW438" s="1441"/>
      <c r="BPX438" s="1441"/>
      <c r="BPY438" s="1441"/>
      <c r="BPZ438" s="1441"/>
      <c r="BQA438" s="1441"/>
      <c r="BQB438" s="1441"/>
      <c r="BQC438" s="1441"/>
      <c r="BQD438" s="1441"/>
      <c r="BQE438" s="1441"/>
      <c r="BQF438" s="1441"/>
      <c r="BQG438" s="1441"/>
      <c r="BQH438" s="1441"/>
      <c r="BQI438" s="1441"/>
      <c r="BQJ438" s="1441"/>
      <c r="BQK438" s="1441"/>
      <c r="BQL438" s="1441"/>
      <c r="BQM438" s="1441"/>
      <c r="BQN438" s="1441"/>
      <c r="BQO438" s="1441"/>
      <c r="BQP438" s="1441"/>
      <c r="BQQ438" s="1441"/>
      <c r="BQR438" s="1441"/>
      <c r="BQS438" s="1441"/>
      <c r="BQT438" s="1441"/>
      <c r="BQU438" s="1441"/>
      <c r="BQV438" s="1441"/>
      <c r="BQW438" s="1441"/>
      <c r="BQX438" s="1441"/>
      <c r="BQY438" s="1441"/>
      <c r="BQZ438" s="1441"/>
      <c r="BRA438" s="1441"/>
      <c r="BRB438" s="1441"/>
      <c r="BRC438" s="1441"/>
      <c r="BRD438" s="1441"/>
      <c r="BRE438" s="1441"/>
      <c r="BRF438" s="1441"/>
      <c r="BRG438" s="1441"/>
      <c r="BRH438" s="1441"/>
      <c r="BRI438" s="1441"/>
      <c r="BRJ438" s="1441"/>
      <c r="BRK438" s="1441"/>
      <c r="BRL438" s="1441"/>
      <c r="BRM438" s="1441"/>
      <c r="BRN438" s="1441"/>
      <c r="BRO438" s="1441"/>
      <c r="BRP438" s="1441"/>
      <c r="BRQ438" s="1441"/>
      <c r="BRR438" s="1441"/>
      <c r="BRS438" s="1441"/>
      <c r="BRT438" s="1441"/>
      <c r="BRU438" s="1441"/>
      <c r="BRV438" s="1441"/>
      <c r="BRW438" s="1441"/>
      <c r="BRX438" s="1441"/>
      <c r="BRY438" s="1441"/>
      <c r="BRZ438" s="1441"/>
      <c r="BSA438" s="1441"/>
      <c r="BSB438" s="1441"/>
      <c r="BSC438" s="1441"/>
      <c r="BSD438" s="1441"/>
      <c r="BSE438" s="1441"/>
      <c r="BSF438" s="1441"/>
      <c r="BSG438" s="1441"/>
      <c r="BSH438" s="1441"/>
      <c r="BSI438" s="1441"/>
      <c r="BSJ438" s="1441"/>
      <c r="BSK438" s="1441"/>
      <c r="BSL438" s="1441"/>
      <c r="BSM438" s="1441"/>
      <c r="BSN438" s="1441"/>
      <c r="BSO438" s="1441"/>
      <c r="BSP438" s="1441"/>
      <c r="BSQ438" s="1441"/>
      <c r="BSR438" s="1441"/>
      <c r="BSS438" s="1441"/>
      <c r="BST438" s="1441"/>
      <c r="BSU438" s="1441"/>
      <c r="BSV438" s="1441"/>
      <c r="BSW438" s="1441"/>
      <c r="BSX438" s="1441"/>
      <c r="BSY438" s="1441"/>
      <c r="BSZ438" s="1441"/>
      <c r="BTA438" s="1441"/>
      <c r="BTB438" s="1441"/>
      <c r="BTC438" s="1441"/>
      <c r="BTD438" s="1441"/>
      <c r="BTE438" s="1441"/>
      <c r="BTF438" s="1441"/>
      <c r="BTG438" s="1441"/>
      <c r="BTH438" s="1441"/>
      <c r="BTI438" s="1441"/>
      <c r="BTJ438" s="1441"/>
      <c r="BTK438" s="1441"/>
      <c r="BTL438" s="1441"/>
      <c r="BTM438" s="1441"/>
      <c r="BTN438" s="1441"/>
      <c r="BTO438" s="1441"/>
      <c r="BTP438" s="1441"/>
      <c r="BTQ438" s="1441"/>
      <c r="BTR438" s="1441"/>
      <c r="BTS438" s="1441"/>
      <c r="BTT438" s="1441"/>
      <c r="BTU438" s="1441"/>
      <c r="BTV438" s="1441"/>
      <c r="BTW438" s="1441"/>
      <c r="BTX438" s="1441"/>
      <c r="BTY438" s="1441"/>
      <c r="BTZ438" s="1441"/>
      <c r="BUA438" s="1441"/>
      <c r="BUB438" s="1441"/>
      <c r="BUC438" s="1441"/>
      <c r="BUD438" s="1441"/>
      <c r="BUE438" s="1441"/>
      <c r="BUF438" s="1441"/>
      <c r="BUG438" s="1441"/>
      <c r="BUH438" s="1441"/>
      <c r="BUI438" s="1441"/>
      <c r="BUJ438" s="1441"/>
      <c r="BUK438" s="1441"/>
      <c r="BUL438" s="1441"/>
      <c r="BUM438" s="1441"/>
      <c r="BUN438" s="1441"/>
      <c r="BUO438" s="1441"/>
      <c r="BUP438" s="1441"/>
      <c r="BUQ438" s="1441"/>
      <c r="BUR438" s="1441"/>
      <c r="BUS438" s="1441"/>
      <c r="BUT438" s="1441"/>
      <c r="BUU438" s="1441"/>
      <c r="BUV438" s="1441"/>
      <c r="BUW438" s="1441"/>
      <c r="BUX438" s="1441"/>
      <c r="BUY438" s="1441"/>
      <c r="BUZ438" s="1441"/>
      <c r="BVA438" s="1441"/>
      <c r="BVB438" s="1441"/>
      <c r="BVC438" s="1441"/>
      <c r="BVD438" s="1441"/>
      <c r="BVE438" s="1441"/>
      <c r="BVF438" s="1441"/>
      <c r="BVG438" s="1441"/>
      <c r="BVH438" s="1441"/>
      <c r="BVI438" s="1441"/>
      <c r="BVJ438" s="1441"/>
      <c r="BVK438" s="1441"/>
      <c r="BVL438" s="1441"/>
      <c r="BVM438" s="1441"/>
      <c r="BVN438" s="1441"/>
      <c r="BVO438" s="1441"/>
      <c r="BVP438" s="1441"/>
      <c r="BVQ438" s="1441"/>
      <c r="BVR438" s="1441"/>
      <c r="BVS438" s="1441"/>
      <c r="BVT438" s="1441"/>
      <c r="BVU438" s="1441"/>
      <c r="BVV438" s="1441"/>
      <c r="BVW438" s="1441"/>
      <c r="BVX438" s="1441"/>
      <c r="BVY438" s="1441"/>
      <c r="BVZ438" s="1441"/>
      <c r="BWA438" s="1441"/>
      <c r="BWB438" s="1441"/>
      <c r="BWC438" s="1441"/>
      <c r="BWD438" s="1441"/>
      <c r="BWE438" s="1441"/>
      <c r="BWF438" s="1441"/>
      <c r="BWG438" s="1441"/>
      <c r="BWH438" s="1441"/>
      <c r="BWI438" s="1441"/>
      <c r="BWJ438" s="1441"/>
      <c r="BWK438" s="1441"/>
      <c r="BWL438" s="1441"/>
      <c r="BWM438" s="1441"/>
      <c r="BWN438" s="1441"/>
      <c r="BWO438" s="1441"/>
      <c r="BWP438" s="1441"/>
      <c r="BWQ438" s="1441"/>
      <c r="BWR438" s="1441"/>
      <c r="BWS438" s="1441"/>
      <c r="BWT438" s="1441"/>
      <c r="BWU438" s="1441"/>
      <c r="BWV438" s="1441"/>
      <c r="BWW438" s="1441"/>
      <c r="BWX438" s="1441"/>
      <c r="BWY438" s="1441"/>
      <c r="BWZ438" s="1441"/>
      <c r="BXA438" s="1441"/>
      <c r="BXB438" s="1441"/>
      <c r="BXC438" s="1441"/>
      <c r="BXD438" s="1441"/>
      <c r="BXE438" s="1441"/>
      <c r="BXF438" s="1441"/>
      <c r="BXG438" s="1441"/>
      <c r="BXH438" s="1441"/>
      <c r="BXI438" s="1441"/>
      <c r="BXJ438" s="1441"/>
      <c r="BXK438" s="1441"/>
      <c r="BXL438" s="1441"/>
      <c r="BXM438" s="1441"/>
      <c r="BXN438" s="1441"/>
      <c r="BXO438" s="1441"/>
      <c r="BXP438" s="1441"/>
      <c r="BXQ438" s="1441"/>
      <c r="BXR438" s="1441"/>
      <c r="BXS438" s="1441"/>
      <c r="BXT438" s="1441"/>
      <c r="BXU438" s="1441"/>
      <c r="BXV438" s="1441"/>
      <c r="BXW438" s="1441"/>
      <c r="BXX438" s="1441"/>
      <c r="BXY438" s="1441"/>
      <c r="BXZ438" s="1441"/>
      <c r="BYA438" s="1441"/>
      <c r="BYB438" s="1441"/>
      <c r="BYC438" s="1441"/>
      <c r="BYD438" s="1441"/>
      <c r="BYE438" s="1441"/>
      <c r="BYF438" s="1441"/>
      <c r="BYG438" s="1441"/>
      <c r="BYH438" s="1441"/>
      <c r="BYI438" s="1441"/>
      <c r="BYJ438" s="1441"/>
      <c r="BYK438" s="1441"/>
      <c r="BYL438" s="1441"/>
      <c r="BYM438" s="1441"/>
      <c r="BYN438" s="1441"/>
      <c r="BYO438" s="1441"/>
      <c r="BYP438" s="1441"/>
      <c r="BYQ438" s="1441"/>
      <c r="BYR438" s="1441"/>
      <c r="BYS438" s="1441"/>
      <c r="BYT438" s="1441"/>
      <c r="BYU438" s="1441"/>
      <c r="BYV438" s="1441"/>
      <c r="BYW438" s="1441"/>
      <c r="BYX438" s="1441"/>
      <c r="BYY438" s="1441"/>
      <c r="BYZ438" s="1441"/>
      <c r="BZA438" s="1441"/>
      <c r="BZB438" s="1441"/>
      <c r="BZC438" s="1441"/>
      <c r="BZD438" s="1441"/>
      <c r="BZE438" s="1441"/>
      <c r="BZF438" s="1441"/>
      <c r="BZG438" s="1441"/>
      <c r="BZH438" s="1441"/>
      <c r="BZI438" s="1441"/>
      <c r="BZJ438" s="1441"/>
      <c r="BZK438" s="1441"/>
      <c r="BZL438" s="1441"/>
      <c r="BZM438" s="1441"/>
      <c r="BZN438" s="1441"/>
      <c r="BZO438" s="1441"/>
      <c r="BZP438" s="1441"/>
      <c r="BZQ438" s="1441"/>
      <c r="BZR438" s="1441"/>
      <c r="BZS438" s="1441"/>
      <c r="BZT438" s="1441"/>
      <c r="BZU438" s="1441"/>
      <c r="BZV438" s="1441"/>
      <c r="BZW438" s="1441"/>
      <c r="BZX438" s="1441"/>
      <c r="BZY438" s="1441"/>
      <c r="BZZ438" s="1441"/>
      <c r="CAA438" s="1441"/>
      <c r="CAB438" s="1441"/>
      <c r="CAC438" s="1441"/>
      <c r="CAD438" s="1441"/>
      <c r="CAE438" s="1441"/>
      <c r="CAF438" s="1441"/>
      <c r="CAG438" s="1441"/>
      <c r="CAH438" s="1441"/>
      <c r="CAI438" s="1441"/>
      <c r="CAJ438" s="1441"/>
      <c r="CAK438" s="1441"/>
      <c r="CAL438" s="1441"/>
      <c r="CAM438" s="1441"/>
      <c r="CAN438" s="1441"/>
      <c r="CAO438" s="1441"/>
      <c r="CAP438" s="1441"/>
      <c r="CAQ438" s="1441"/>
      <c r="CAR438" s="1441"/>
      <c r="CAS438" s="1441"/>
      <c r="CAT438" s="1441"/>
      <c r="CAU438" s="1441"/>
      <c r="CAV438" s="1441"/>
      <c r="CAW438" s="1441"/>
      <c r="CAX438" s="1441"/>
      <c r="CAY438" s="1441"/>
      <c r="CAZ438" s="1441"/>
      <c r="CBA438" s="1441"/>
      <c r="CBB438" s="1441"/>
      <c r="CBC438" s="1441"/>
      <c r="CBD438" s="1441"/>
      <c r="CBE438" s="1441"/>
      <c r="CBF438" s="1441"/>
      <c r="CBG438" s="1441"/>
      <c r="CBH438" s="1441"/>
      <c r="CBI438" s="1441"/>
      <c r="CBJ438" s="1441"/>
      <c r="CBK438" s="1441"/>
      <c r="CBL438" s="1441"/>
      <c r="CBM438" s="1441"/>
      <c r="CBN438" s="1441"/>
      <c r="CBO438" s="1441"/>
      <c r="CBP438" s="1441"/>
      <c r="CBQ438" s="1441"/>
      <c r="CBR438" s="1441"/>
      <c r="CBS438" s="1441"/>
      <c r="CBT438" s="1441"/>
      <c r="CBU438" s="1441"/>
      <c r="CBV438" s="1441"/>
      <c r="CBW438" s="1441"/>
      <c r="CBX438" s="1441"/>
      <c r="CBY438" s="1441"/>
      <c r="CBZ438" s="1441"/>
      <c r="CCA438" s="1441"/>
      <c r="CCB438" s="1441"/>
      <c r="CCC438" s="1441"/>
      <c r="CCD438" s="1441"/>
      <c r="CCE438" s="1441"/>
      <c r="CCF438" s="1441"/>
      <c r="CCG438" s="1441"/>
      <c r="CCH438" s="1441"/>
      <c r="CCI438" s="1441"/>
      <c r="CCJ438" s="1441"/>
      <c r="CCK438" s="1441"/>
      <c r="CCL438" s="1441"/>
      <c r="CCM438" s="1441"/>
      <c r="CCN438" s="1441"/>
      <c r="CCO438" s="1441"/>
      <c r="CCP438" s="1441"/>
      <c r="CCQ438" s="1441"/>
      <c r="CCR438" s="1441"/>
      <c r="CCS438" s="1441"/>
      <c r="CCT438" s="1441"/>
      <c r="CCU438" s="1441"/>
      <c r="CCV438" s="1441"/>
      <c r="CCW438" s="1441"/>
      <c r="CCX438" s="1441"/>
      <c r="CCY438" s="1441"/>
      <c r="CCZ438" s="1441"/>
      <c r="CDA438" s="1441"/>
      <c r="CDB438" s="1441"/>
      <c r="CDC438" s="1441"/>
      <c r="CDD438" s="1441"/>
      <c r="CDE438" s="1441"/>
      <c r="CDF438" s="1441"/>
      <c r="CDG438" s="1441"/>
      <c r="CDH438" s="1441"/>
      <c r="CDI438" s="1441"/>
      <c r="CDJ438" s="1441"/>
      <c r="CDK438" s="1441"/>
      <c r="CDL438" s="1441"/>
      <c r="CDM438" s="1441"/>
      <c r="CDN438" s="1441"/>
      <c r="CDO438" s="1441"/>
      <c r="CDP438" s="1441"/>
      <c r="CDQ438" s="1441"/>
      <c r="CDR438" s="1441"/>
      <c r="CDS438" s="1441"/>
      <c r="CDT438" s="1441"/>
      <c r="CDU438" s="1441"/>
      <c r="CDV438" s="1441"/>
      <c r="CDW438" s="1441"/>
      <c r="CDX438" s="1441"/>
      <c r="CDY438" s="1441"/>
      <c r="CDZ438" s="1441"/>
      <c r="CEA438" s="1441"/>
      <c r="CEB438" s="1441"/>
      <c r="CEC438" s="1441"/>
      <c r="CED438" s="1441"/>
      <c r="CEE438" s="1441"/>
      <c r="CEF438" s="1441"/>
      <c r="CEG438" s="1441"/>
      <c r="CEH438" s="1441"/>
      <c r="CEI438" s="1441"/>
      <c r="CEJ438" s="1441"/>
      <c r="CEK438" s="1441"/>
      <c r="CEL438" s="1441"/>
      <c r="CEM438" s="1441"/>
      <c r="CEN438" s="1441"/>
      <c r="CEO438" s="1441"/>
      <c r="CEP438" s="1441"/>
      <c r="CEQ438" s="1441"/>
      <c r="CER438" s="1441"/>
      <c r="CES438" s="1441"/>
      <c r="CET438" s="1441"/>
      <c r="CEU438" s="1441"/>
      <c r="CEV438" s="1441"/>
      <c r="CEW438" s="1441"/>
      <c r="CEX438" s="1441"/>
      <c r="CEY438" s="1441"/>
      <c r="CEZ438" s="1441"/>
      <c r="CFA438" s="1441"/>
      <c r="CFB438" s="1441"/>
      <c r="CFC438" s="1441"/>
      <c r="CFD438" s="1441"/>
      <c r="CFE438" s="1441"/>
      <c r="CFF438" s="1441"/>
      <c r="CFG438" s="1441"/>
      <c r="CFH438" s="1441"/>
      <c r="CFI438" s="1441"/>
      <c r="CFJ438" s="1441"/>
      <c r="CFK438" s="1441"/>
      <c r="CFL438" s="1441"/>
      <c r="CFM438" s="1441"/>
      <c r="CFN438" s="1441"/>
      <c r="CFO438" s="1441"/>
      <c r="CFP438" s="1441"/>
      <c r="CFQ438" s="1441"/>
      <c r="CFR438" s="1441"/>
      <c r="CFS438" s="1441"/>
      <c r="CFT438" s="1441"/>
      <c r="CFU438" s="1441"/>
      <c r="CFV438" s="1441"/>
      <c r="CFW438" s="1441"/>
      <c r="CFX438" s="1441"/>
      <c r="CFY438" s="1441"/>
      <c r="CFZ438" s="1441"/>
      <c r="CGA438" s="1441"/>
      <c r="CGB438" s="1441"/>
      <c r="CGC438" s="1441"/>
      <c r="CGD438" s="1441"/>
      <c r="CGE438" s="1441"/>
      <c r="CGF438" s="1441"/>
      <c r="CGG438" s="1441"/>
      <c r="CGH438" s="1441"/>
      <c r="CGI438" s="1441"/>
      <c r="CGJ438" s="1441"/>
      <c r="CGK438" s="1441"/>
      <c r="CGL438" s="1441"/>
      <c r="CGM438" s="1441"/>
      <c r="CGN438" s="1441"/>
      <c r="CGO438" s="1441"/>
      <c r="CGP438" s="1441"/>
      <c r="CGQ438" s="1441"/>
      <c r="CGR438" s="1441"/>
      <c r="CGS438" s="1441"/>
      <c r="CGT438" s="1441"/>
      <c r="CGU438" s="1441"/>
      <c r="CGV438" s="1441"/>
      <c r="CGW438" s="1441"/>
      <c r="CGX438" s="1441"/>
      <c r="CGY438" s="1441"/>
      <c r="CGZ438" s="1441"/>
      <c r="CHA438" s="1441"/>
      <c r="CHB438" s="1441"/>
      <c r="CHC438" s="1441"/>
      <c r="CHD438" s="1441"/>
      <c r="CHE438" s="1441"/>
      <c r="CHF438" s="1441"/>
      <c r="CHG438" s="1441"/>
      <c r="CHH438" s="1441"/>
      <c r="CHI438" s="1441"/>
      <c r="CHJ438" s="1441"/>
      <c r="CHK438" s="1441"/>
      <c r="CHL438" s="1441"/>
      <c r="CHM438" s="1441"/>
      <c r="CHN438" s="1441"/>
      <c r="CHO438" s="1441"/>
      <c r="CHP438" s="1441"/>
      <c r="CHQ438" s="1441"/>
      <c r="CHR438" s="1441"/>
      <c r="CHS438" s="1441"/>
      <c r="CHT438" s="1441"/>
      <c r="CHU438" s="1441"/>
      <c r="CHV438" s="1441"/>
      <c r="CHW438" s="1441"/>
      <c r="CHX438" s="1441"/>
      <c r="CHY438" s="1441"/>
      <c r="CHZ438" s="1441"/>
      <c r="CIA438" s="1441"/>
      <c r="CIB438" s="1441"/>
      <c r="CIC438" s="1441"/>
      <c r="CID438" s="1441"/>
      <c r="CIE438" s="1441"/>
      <c r="CIF438" s="1441"/>
      <c r="CIG438" s="1441"/>
      <c r="CIH438" s="1441"/>
      <c r="CII438" s="1441"/>
      <c r="CIJ438" s="1441"/>
      <c r="CIK438" s="1441"/>
      <c r="CIL438" s="1441"/>
      <c r="CIM438" s="1441"/>
      <c r="CIN438" s="1441"/>
      <c r="CIO438" s="1441"/>
      <c r="CIP438" s="1441"/>
      <c r="CIQ438" s="1441"/>
      <c r="CIR438" s="1441"/>
      <c r="CIS438" s="1441"/>
      <c r="CIT438" s="1441"/>
      <c r="CIU438" s="1441"/>
      <c r="CIV438" s="1441"/>
      <c r="CIW438" s="1441"/>
      <c r="CIX438" s="1441"/>
      <c r="CIY438" s="1441"/>
      <c r="CIZ438" s="1441"/>
      <c r="CJA438" s="1441"/>
      <c r="CJB438" s="1441"/>
      <c r="CJC438" s="1441"/>
      <c r="CJD438" s="1441"/>
      <c r="CJE438" s="1441"/>
      <c r="CJF438" s="1441"/>
      <c r="CJG438" s="1441"/>
      <c r="CJH438" s="1441"/>
      <c r="CJI438" s="1441"/>
      <c r="CJJ438" s="1441"/>
      <c r="CJK438" s="1441"/>
      <c r="CJL438" s="1441"/>
      <c r="CJM438" s="1441"/>
      <c r="CJN438" s="1441"/>
      <c r="CJO438" s="1441"/>
      <c r="CJP438" s="1441"/>
      <c r="CJQ438" s="1441"/>
      <c r="CJR438" s="1441"/>
      <c r="CJS438" s="1441"/>
      <c r="CJT438" s="1441"/>
      <c r="CJU438" s="1441"/>
      <c r="CJV438" s="1441"/>
      <c r="CJW438" s="1441"/>
      <c r="CJX438" s="1441"/>
      <c r="CJY438" s="1441"/>
      <c r="CJZ438" s="1441"/>
      <c r="CKA438" s="1441"/>
      <c r="CKB438" s="1441"/>
      <c r="CKC438" s="1441"/>
      <c r="CKD438" s="1441"/>
      <c r="CKE438" s="1441"/>
      <c r="CKF438" s="1441"/>
      <c r="CKG438" s="1441"/>
      <c r="CKH438" s="1441"/>
      <c r="CKI438" s="1441"/>
      <c r="CKJ438" s="1441"/>
      <c r="CKK438" s="1441"/>
      <c r="CKL438" s="1441"/>
      <c r="CKM438" s="1441"/>
      <c r="CKN438" s="1441"/>
      <c r="CKO438" s="1441"/>
      <c r="CKP438" s="1441"/>
      <c r="CKQ438" s="1441"/>
      <c r="CKR438" s="1441"/>
      <c r="CKS438" s="1441"/>
      <c r="CKT438" s="1441"/>
      <c r="CKU438" s="1441"/>
      <c r="CKV438" s="1441"/>
      <c r="CKW438" s="1441"/>
      <c r="CKX438" s="1441"/>
      <c r="CKY438" s="1441"/>
      <c r="CKZ438" s="1441"/>
      <c r="CLA438" s="1441"/>
      <c r="CLB438" s="1441"/>
      <c r="CLC438" s="1441"/>
      <c r="CLD438" s="1441"/>
      <c r="CLE438" s="1441"/>
      <c r="CLF438" s="1441"/>
      <c r="CLG438" s="1441"/>
      <c r="CLH438" s="1441"/>
      <c r="CLI438" s="1441"/>
      <c r="CLJ438" s="1441"/>
      <c r="CLK438" s="1441"/>
      <c r="CLL438" s="1441"/>
      <c r="CLM438" s="1441"/>
      <c r="CLN438" s="1441"/>
      <c r="CLO438" s="1441"/>
      <c r="CLP438" s="1441"/>
      <c r="CLQ438" s="1441"/>
      <c r="CLR438" s="1441"/>
      <c r="CLS438" s="1441"/>
      <c r="CLT438" s="1441"/>
      <c r="CLU438" s="1441"/>
      <c r="CLV438" s="1441"/>
      <c r="CLW438" s="1441"/>
      <c r="CLX438" s="1441"/>
      <c r="CLY438" s="1441"/>
      <c r="CLZ438" s="1441"/>
      <c r="CMA438" s="1441"/>
      <c r="CMB438" s="1441"/>
      <c r="CMC438" s="1441"/>
      <c r="CMD438" s="1441"/>
      <c r="CME438" s="1441"/>
      <c r="CMF438" s="1441"/>
      <c r="CMG438" s="1441"/>
      <c r="CMH438" s="1441"/>
      <c r="CMI438" s="1441"/>
      <c r="CMJ438" s="1441"/>
      <c r="CMK438" s="1441"/>
      <c r="CML438" s="1441"/>
      <c r="CMM438" s="1441"/>
      <c r="CMN438" s="1441"/>
      <c r="CMO438" s="1441"/>
      <c r="CMP438" s="1441"/>
      <c r="CMQ438" s="1441"/>
      <c r="CMR438" s="1441"/>
      <c r="CMS438" s="1441"/>
      <c r="CMT438" s="1441"/>
      <c r="CMU438" s="1441"/>
      <c r="CMV438" s="1441"/>
      <c r="CMW438" s="1441"/>
      <c r="CMX438" s="1441"/>
      <c r="CMY438" s="1441"/>
      <c r="CMZ438" s="1441"/>
      <c r="CNA438" s="1441"/>
      <c r="CNB438" s="1441"/>
      <c r="CNC438" s="1441"/>
      <c r="CND438" s="1441"/>
      <c r="CNE438" s="1441"/>
      <c r="CNF438" s="1441"/>
      <c r="CNG438" s="1441"/>
      <c r="CNH438" s="1441"/>
      <c r="CNI438" s="1441"/>
      <c r="CNJ438" s="1441"/>
      <c r="CNK438" s="1441"/>
      <c r="CNL438" s="1441"/>
      <c r="CNM438" s="1441"/>
      <c r="CNN438" s="1441"/>
      <c r="CNO438" s="1441"/>
      <c r="CNP438" s="1441"/>
      <c r="CNQ438" s="1441"/>
      <c r="CNR438" s="1441"/>
      <c r="CNS438" s="1441"/>
      <c r="CNT438" s="1441"/>
      <c r="CNU438" s="1441"/>
      <c r="CNV438" s="1441"/>
      <c r="CNW438" s="1441"/>
      <c r="CNX438" s="1441"/>
      <c r="CNY438" s="1441"/>
      <c r="CNZ438" s="1441"/>
      <c r="COA438" s="1441"/>
      <c r="COB438" s="1441"/>
      <c r="COC438" s="1441"/>
      <c r="COD438" s="1441"/>
      <c r="COE438" s="1441"/>
      <c r="COF438" s="1441"/>
      <c r="COG438" s="1441"/>
      <c r="COH438" s="1441"/>
      <c r="COI438" s="1441"/>
      <c r="COJ438" s="1441"/>
      <c r="COK438" s="1441"/>
      <c r="COL438" s="1441"/>
      <c r="COM438" s="1441"/>
      <c r="CON438" s="1441"/>
      <c r="COO438" s="1441"/>
      <c r="COP438" s="1441"/>
      <c r="COQ438" s="1441"/>
      <c r="COR438" s="1441"/>
      <c r="COS438" s="1441"/>
      <c r="COT438" s="1441"/>
      <c r="COU438" s="1441"/>
      <c r="COV438" s="1441"/>
      <c r="COW438" s="1441"/>
      <c r="COX438" s="1441"/>
      <c r="COY438" s="1441"/>
      <c r="COZ438" s="1441"/>
      <c r="CPA438" s="1441"/>
      <c r="CPB438" s="1441"/>
      <c r="CPC438" s="1441"/>
      <c r="CPD438" s="1441"/>
      <c r="CPE438" s="1441"/>
      <c r="CPF438" s="1441"/>
      <c r="CPG438" s="1441"/>
      <c r="CPH438" s="1441"/>
      <c r="CPI438" s="1441"/>
      <c r="CPJ438" s="1441"/>
      <c r="CPK438" s="1441"/>
      <c r="CPL438" s="1441"/>
      <c r="CPM438" s="1441"/>
      <c r="CPN438" s="1441"/>
      <c r="CPO438" s="1441"/>
      <c r="CPP438" s="1441"/>
      <c r="CPQ438" s="1441"/>
      <c r="CPR438" s="1441"/>
      <c r="CPS438" s="1441"/>
      <c r="CPT438" s="1441"/>
      <c r="CPU438" s="1441"/>
      <c r="CPV438" s="1441"/>
      <c r="CPW438" s="1441"/>
      <c r="CPX438" s="1441"/>
      <c r="CPY438" s="1441"/>
      <c r="CPZ438" s="1441"/>
      <c r="CQA438" s="1441"/>
      <c r="CQB438" s="1441"/>
      <c r="CQC438" s="1441"/>
      <c r="CQD438" s="1441"/>
      <c r="CQE438" s="1441"/>
      <c r="CQF438" s="1441"/>
      <c r="CQG438" s="1441"/>
      <c r="CQH438" s="1441"/>
      <c r="CQI438" s="1441"/>
      <c r="CQJ438" s="1441"/>
      <c r="CQK438" s="1441"/>
      <c r="CQL438" s="1441"/>
      <c r="CQM438" s="1441"/>
      <c r="CQN438" s="1441"/>
      <c r="CQO438" s="1441"/>
      <c r="CQP438" s="1441"/>
      <c r="CQQ438" s="1441"/>
      <c r="CQR438" s="1441"/>
      <c r="CQS438" s="1441"/>
      <c r="CQT438" s="1441"/>
      <c r="CQU438" s="1441"/>
      <c r="CQV438" s="1441"/>
      <c r="CQW438" s="1441"/>
      <c r="CQX438" s="1441"/>
      <c r="CQY438" s="1441"/>
      <c r="CQZ438" s="1441"/>
      <c r="CRA438" s="1441"/>
      <c r="CRB438" s="1441"/>
      <c r="CRC438" s="1441"/>
      <c r="CRD438" s="1441"/>
      <c r="CRE438" s="1441"/>
      <c r="CRF438" s="1441"/>
      <c r="CRG438" s="1441"/>
      <c r="CRH438" s="1441"/>
      <c r="CRI438" s="1441"/>
      <c r="CRJ438" s="1441"/>
      <c r="CRK438" s="1441"/>
      <c r="CRL438" s="1441"/>
      <c r="CRM438" s="1441"/>
      <c r="CRN438" s="1441"/>
      <c r="CRO438" s="1441"/>
      <c r="CRP438" s="1441"/>
      <c r="CRQ438" s="1441"/>
      <c r="CRR438" s="1441"/>
      <c r="CRS438" s="1441"/>
      <c r="CRT438" s="1441"/>
      <c r="CRU438" s="1441"/>
      <c r="CRV438" s="1441"/>
      <c r="CRW438" s="1441"/>
      <c r="CRX438" s="1441"/>
      <c r="CRY438" s="1441"/>
      <c r="CRZ438" s="1441"/>
      <c r="CSA438" s="1441"/>
      <c r="CSB438" s="1441"/>
      <c r="CSC438" s="1441"/>
      <c r="CSD438" s="1441"/>
      <c r="CSE438" s="1441"/>
      <c r="CSF438" s="1441"/>
      <c r="CSG438" s="1441"/>
      <c r="CSH438" s="1441"/>
      <c r="CSI438" s="1441"/>
      <c r="CSJ438" s="1441"/>
      <c r="CSK438" s="1441"/>
      <c r="CSL438" s="1441"/>
      <c r="CSM438" s="1441"/>
      <c r="CSN438" s="1441"/>
      <c r="CSO438" s="1441"/>
      <c r="CSP438" s="1441"/>
      <c r="CSQ438" s="1441"/>
      <c r="CSR438" s="1441"/>
      <c r="CSS438" s="1441"/>
      <c r="CST438" s="1441"/>
      <c r="CSU438" s="1441"/>
      <c r="CSV438" s="1441"/>
      <c r="CSW438" s="1441"/>
      <c r="CSX438" s="1441"/>
      <c r="CSY438" s="1441"/>
      <c r="CSZ438" s="1441"/>
      <c r="CTA438" s="1441"/>
      <c r="CTB438" s="1441"/>
      <c r="CTC438" s="1441"/>
      <c r="CTD438" s="1441"/>
      <c r="CTE438" s="1441"/>
      <c r="CTF438" s="1441"/>
      <c r="CTG438" s="1441"/>
      <c r="CTH438" s="1441"/>
      <c r="CTI438" s="1441"/>
      <c r="CTJ438" s="1441"/>
      <c r="CTK438" s="1441"/>
      <c r="CTL438" s="1441"/>
      <c r="CTM438" s="1441"/>
      <c r="CTN438" s="1441"/>
      <c r="CTO438" s="1441"/>
      <c r="CTP438" s="1441"/>
      <c r="CTQ438" s="1441"/>
      <c r="CTR438" s="1441"/>
      <c r="CTS438" s="1441"/>
      <c r="CTT438" s="1441"/>
      <c r="CTU438" s="1441"/>
      <c r="CTV438" s="1441"/>
      <c r="CTW438" s="1441"/>
      <c r="CTX438" s="1441"/>
      <c r="CTY438" s="1441"/>
      <c r="CTZ438" s="1441"/>
      <c r="CUA438" s="1441"/>
      <c r="CUB438" s="1441"/>
      <c r="CUC438" s="1441"/>
      <c r="CUD438" s="1441"/>
      <c r="CUE438" s="1441"/>
      <c r="CUF438" s="1441"/>
      <c r="CUG438" s="1441"/>
      <c r="CUH438" s="1441"/>
      <c r="CUI438" s="1441"/>
      <c r="CUJ438" s="1441"/>
      <c r="CUK438" s="1441"/>
      <c r="CUL438" s="1441"/>
      <c r="CUM438" s="1441"/>
      <c r="CUN438" s="1441"/>
      <c r="CUO438" s="1441"/>
      <c r="CUP438" s="1441"/>
      <c r="CUQ438" s="1441"/>
      <c r="CUR438" s="1441"/>
      <c r="CUS438" s="1441"/>
      <c r="CUT438" s="1441"/>
      <c r="CUU438" s="1441"/>
      <c r="CUV438" s="1441"/>
      <c r="CUW438" s="1441"/>
      <c r="CUX438" s="1441"/>
      <c r="CUY438" s="1441"/>
      <c r="CUZ438" s="1441"/>
      <c r="CVA438" s="1441"/>
      <c r="CVB438" s="1441"/>
      <c r="CVC438" s="1441"/>
      <c r="CVD438" s="1441"/>
      <c r="CVE438" s="1441"/>
      <c r="CVF438" s="1441"/>
      <c r="CVG438" s="1441"/>
      <c r="CVH438" s="1441"/>
      <c r="CVI438" s="1441"/>
      <c r="CVJ438" s="1441"/>
      <c r="CVK438" s="1441"/>
      <c r="CVL438" s="1441"/>
      <c r="CVM438" s="1441"/>
      <c r="CVN438" s="1441"/>
      <c r="CVO438" s="1441"/>
      <c r="CVP438" s="1441"/>
      <c r="CVQ438" s="1441"/>
      <c r="CVR438" s="1441"/>
      <c r="CVS438" s="1441"/>
      <c r="CVT438" s="1441"/>
      <c r="CVU438" s="1441"/>
      <c r="CVV438" s="1441"/>
      <c r="CVW438" s="1441"/>
      <c r="CVX438" s="1441"/>
      <c r="CVY438" s="1441"/>
      <c r="CVZ438" s="1441"/>
      <c r="CWA438" s="1441"/>
      <c r="CWB438" s="1441"/>
      <c r="CWC438" s="1441"/>
      <c r="CWD438" s="1441"/>
      <c r="CWE438" s="1441"/>
      <c r="CWF438" s="1441"/>
      <c r="CWG438" s="1441"/>
      <c r="CWH438" s="1441"/>
      <c r="CWI438" s="1441"/>
      <c r="CWJ438" s="1441"/>
      <c r="CWK438" s="1441"/>
      <c r="CWL438" s="1441"/>
      <c r="CWM438" s="1441"/>
      <c r="CWN438" s="1441"/>
      <c r="CWO438" s="1441"/>
      <c r="CWP438" s="1441"/>
      <c r="CWQ438" s="1441"/>
      <c r="CWR438" s="1441"/>
      <c r="CWS438" s="1441"/>
      <c r="CWT438" s="1441"/>
      <c r="CWU438" s="1441"/>
      <c r="CWV438" s="1441"/>
      <c r="CWW438" s="1441"/>
      <c r="CWX438" s="1441"/>
      <c r="CWY438" s="1441"/>
      <c r="CWZ438" s="1441"/>
      <c r="CXA438" s="1441"/>
      <c r="CXB438" s="1441"/>
      <c r="CXC438" s="1441"/>
      <c r="CXD438" s="1441"/>
      <c r="CXE438" s="1441"/>
      <c r="CXF438" s="1441"/>
      <c r="CXG438" s="1441"/>
      <c r="CXH438" s="1441"/>
      <c r="CXI438" s="1441"/>
      <c r="CXJ438" s="1441"/>
      <c r="CXK438" s="1441"/>
      <c r="CXL438" s="1441"/>
      <c r="CXM438" s="1441"/>
      <c r="CXN438" s="1441"/>
      <c r="CXO438" s="1441"/>
      <c r="CXP438" s="1441"/>
      <c r="CXQ438" s="1441"/>
      <c r="CXR438" s="1441"/>
      <c r="CXS438" s="1441"/>
      <c r="CXT438" s="1441"/>
      <c r="CXU438" s="1441"/>
      <c r="CXV438" s="1441"/>
      <c r="CXW438" s="1441"/>
      <c r="CXX438" s="1441"/>
      <c r="CXY438" s="1441"/>
      <c r="CXZ438" s="1441"/>
      <c r="CYA438" s="1441"/>
      <c r="CYB438" s="1441"/>
      <c r="CYC438" s="1441"/>
      <c r="CYD438" s="1441"/>
      <c r="CYE438" s="1441"/>
      <c r="CYF438" s="1441"/>
      <c r="CYG438" s="1441"/>
      <c r="CYH438" s="1441"/>
      <c r="CYI438" s="1441"/>
      <c r="CYJ438" s="1441"/>
      <c r="CYK438" s="1441"/>
      <c r="CYL438" s="1441"/>
      <c r="CYM438" s="1441"/>
      <c r="CYN438" s="1441"/>
      <c r="CYO438" s="1441"/>
      <c r="CYP438" s="1441"/>
      <c r="CYQ438" s="1441"/>
      <c r="CYR438" s="1441"/>
      <c r="CYS438" s="1441"/>
      <c r="CYT438" s="1441"/>
      <c r="CYU438" s="1441"/>
      <c r="CYV438" s="1441"/>
      <c r="CYW438" s="1441"/>
      <c r="CYX438" s="1441"/>
      <c r="CYY438" s="1441"/>
      <c r="CYZ438" s="1441"/>
      <c r="CZA438" s="1441"/>
      <c r="CZB438" s="1441"/>
      <c r="CZC438" s="1441"/>
      <c r="CZD438" s="1441"/>
      <c r="CZE438" s="1441"/>
      <c r="CZF438" s="1441"/>
      <c r="CZG438" s="1441"/>
      <c r="CZH438" s="1441"/>
      <c r="CZI438" s="1441"/>
      <c r="CZJ438" s="1441"/>
      <c r="CZK438" s="1441"/>
      <c r="CZL438" s="1441"/>
      <c r="CZM438" s="1441"/>
      <c r="CZN438" s="1441"/>
      <c r="CZO438" s="1441"/>
      <c r="CZP438" s="1441"/>
      <c r="CZQ438" s="1441"/>
      <c r="CZR438" s="1441"/>
      <c r="CZS438" s="1441"/>
      <c r="CZT438" s="1441"/>
      <c r="CZU438" s="1441"/>
      <c r="CZV438" s="1441"/>
      <c r="CZW438" s="1441"/>
      <c r="CZX438" s="1441"/>
      <c r="CZY438" s="1441"/>
      <c r="CZZ438" s="1441"/>
      <c r="DAA438" s="1441"/>
      <c r="DAB438" s="1441"/>
      <c r="DAC438" s="1441"/>
      <c r="DAD438" s="1441"/>
      <c r="DAE438" s="1441"/>
      <c r="DAF438" s="1441"/>
      <c r="DAG438" s="1441"/>
      <c r="DAH438" s="1441"/>
      <c r="DAI438" s="1441"/>
      <c r="DAJ438" s="1441"/>
      <c r="DAK438" s="1441"/>
      <c r="DAL438" s="1441"/>
      <c r="DAM438" s="1441"/>
      <c r="DAN438" s="1441"/>
      <c r="DAO438" s="1441"/>
      <c r="DAP438" s="1441"/>
      <c r="DAQ438" s="1441"/>
      <c r="DAR438" s="1441"/>
      <c r="DAS438" s="1441"/>
      <c r="DAT438" s="1441"/>
      <c r="DAU438" s="1441"/>
      <c r="DAV438" s="1441"/>
      <c r="DAW438" s="1441"/>
      <c r="DAX438" s="1441"/>
      <c r="DAY438" s="1441"/>
      <c r="DAZ438" s="1441"/>
      <c r="DBA438" s="1441"/>
      <c r="DBB438" s="1441"/>
      <c r="DBC438" s="1441"/>
      <c r="DBD438" s="1441"/>
      <c r="DBE438" s="1441"/>
      <c r="DBF438" s="1441"/>
      <c r="DBG438" s="1441"/>
      <c r="DBH438" s="1441"/>
      <c r="DBI438" s="1441"/>
      <c r="DBJ438" s="1441"/>
      <c r="DBK438" s="1441"/>
      <c r="DBL438" s="1441"/>
      <c r="DBM438" s="1441"/>
      <c r="DBN438" s="1441"/>
      <c r="DBO438" s="1441"/>
      <c r="DBP438" s="1441"/>
      <c r="DBQ438" s="1441"/>
      <c r="DBR438" s="1441"/>
      <c r="DBS438" s="1441"/>
      <c r="DBT438" s="1441"/>
      <c r="DBU438" s="1441"/>
      <c r="DBV438" s="1441"/>
      <c r="DBW438" s="1441"/>
      <c r="DBX438" s="1441"/>
      <c r="DBY438" s="1441"/>
      <c r="DBZ438" s="1441"/>
      <c r="DCA438" s="1441"/>
      <c r="DCB438" s="1441"/>
      <c r="DCC438" s="1441"/>
      <c r="DCD438" s="1441"/>
      <c r="DCE438" s="1441"/>
      <c r="DCF438" s="1441"/>
      <c r="DCG438" s="1441"/>
      <c r="DCH438" s="1441"/>
      <c r="DCI438" s="1441"/>
      <c r="DCJ438" s="1441"/>
      <c r="DCK438" s="1441"/>
      <c r="DCL438" s="1441"/>
      <c r="DCM438" s="1441"/>
      <c r="DCN438" s="1441"/>
      <c r="DCO438" s="1441"/>
      <c r="DCP438" s="1441"/>
      <c r="DCQ438" s="1441"/>
      <c r="DCR438" s="1441"/>
      <c r="DCS438" s="1441"/>
      <c r="DCT438" s="1441"/>
      <c r="DCU438" s="1441"/>
      <c r="DCV438" s="1441"/>
      <c r="DCW438" s="1441"/>
      <c r="DCX438" s="1441"/>
      <c r="DCY438" s="1441"/>
      <c r="DCZ438" s="1441"/>
      <c r="DDA438" s="1441"/>
      <c r="DDB438" s="1441"/>
      <c r="DDC438" s="1441"/>
      <c r="DDD438" s="1441"/>
      <c r="DDE438" s="1441"/>
      <c r="DDF438" s="1441"/>
      <c r="DDG438" s="1441"/>
      <c r="DDH438" s="1441"/>
      <c r="DDI438" s="1441"/>
      <c r="DDJ438" s="1441"/>
      <c r="DDK438" s="1441"/>
      <c r="DDL438" s="1441"/>
      <c r="DDM438" s="1441"/>
      <c r="DDN438" s="1441"/>
      <c r="DDO438" s="1441"/>
      <c r="DDP438" s="1441"/>
      <c r="DDQ438" s="1441"/>
      <c r="DDR438" s="1441"/>
      <c r="DDS438" s="1441"/>
      <c r="DDT438" s="1441"/>
      <c r="DDU438" s="1441"/>
      <c r="DDV438" s="1441"/>
      <c r="DDW438" s="1441"/>
      <c r="DDX438" s="1441"/>
      <c r="DDY438" s="1441"/>
      <c r="DDZ438" s="1441"/>
      <c r="DEA438" s="1441"/>
      <c r="DEB438" s="1441"/>
      <c r="DEC438" s="1441"/>
      <c r="DED438" s="1441"/>
      <c r="DEE438" s="1441"/>
      <c r="DEF438" s="1441"/>
      <c r="DEG438" s="1441"/>
      <c r="DEH438" s="1441"/>
      <c r="DEI438" s="1441"/>
      <c r="DEJ438" s="1441"/>
      <c r="DEK438" s="1441"/>
      <c r="DEL438" s="1441"/>
      <c r="DEM438" s="1441"/>
      <c r="DEN438" s="1441"/>
      <c r="DEO438" s="1441"/>
      <c r="DEP438" s="1441"/>
      <c r="DEQ438" s="1441"/>
      <c r="DER438" s="1441"/>
      <c r="DES438" s="1441"/>
      <c r="DET438" s="1441"/>
      <c r="DEU438" s="1441"/>
      <c r="DEV438" s="1441"/>
      <c r="DEW438" s="1441"/>
      <c r="DEX438" s="1441"/>
      <c r="DEY438" s="1441"/>
      <c r="DEZ438" s="1441"/>
      <c r="DFA438" s="1441"/>
      <c r="DFB438" s="1441"/>
      <c r="DFC438" s="1441"/>
      <c r="DFD438" s="1441"/>
      <c r="DFE438" s="1441"/>
      <c r="DFF438" s="1441"/>
      <c r="DFG438" s="1441"/>
      <c r="DFH438" s="1441"/>
      <c r="DFI438" s="1441"/>
      <c r="DFJ438" s="1441"/>
      <c r="DFK438" s="1441"/>
      <c r="DFL438" s="1441"/>
      <c r="DFM438" s="1441"/>
      <c r="DFN438" s="1441"/>
      <c r="DFO438" s="1441"/>
      <c r="DFP438" s="1441"/>
      <c r="DFQ438" s="1441"/>
      <c r="DFR438" s="1441"/>
      <c r="DFS438" s="1441"/>
      <c r="DFT438" s="1441"/>
      <c r="DFU438" s="1441"/>
      <c r="DFV438" s="1441"/>
      <c r="DFW438" s="1441"/>
      <c r="DFX438" s="1441"/>
      <c r="DFY438" s="1441"/>
      <c r="DFZ438" s="1441"/>
      <c r="DGA438" s="1441"/>
      <c r="DGB438" s="1441"/>
      <c r="DGC438" s="1441"/>
      <c r="DGD438" s="1441"/>
      <c r="DGE438" s="1441"/>
      <c r="DGF438" s="1441"/>
      <c r="DGG438" s="1441"/>
      <c r="DGH438" s="1441"/>
      <c r="DGI438" s="1441"/>
      <c r="DGJ438" s="1441"/>
      <c r="DGK438" s="1441"/>
      <c r="DGL438" s="1441"/>
      <c r="DGM438" s="1441"/>
      <c r="DGN438" s="1441"/>
      <c r="DGO438" s="1441"/>
      <c r="DGP438" s="1441"/>
      <c r="DGQ438" s="1441"/>
      <c r="DGR438" s="1441"/>
      <c r="DGS438" s="1441"/>
      <c r="DGT438" s="1441"/>
      <c r="DGU438" s="1441"/>
      <c r="DGV438" s="1441"/>
      <c r="DGW438" s="1441"/>
      <c r="DGX438" s="1441"/>
      <c r="DGY438" s="1441"/>
      <c r="DGZ438" s="1441"/>
      <c r="DHA438" s="1441"/>
      <c r="DHB438" s="1441"/>
      <c r="DHC438" s="1441"/>
      <c r="DHD438" s="1441"/>
      <c r="DHE438" s="1441"/>
      <c r="DHF438" s="1441"/>
      <c r="DHG438" s="1441"/>
      <c r="DHH438" s="1441"/>
      <c r="DHI438" s="1441"/>
      <c r="DHJ438" s="1441"/>
      <c r="DHK438" s="1441"/>
      <c r="DHL438" s="1441"/>
      <c r="DHM438" s="1441"/>
      <c r="DHN438" s="1441"/>
      <c r="DHO438" s="1441"/>
      <c r="DHP438" s="1441"/>
      <c r="DHQ438" s="1441"/>
      <c r="DHR438" s="1441"/>
      <c r="DHS438" s="1441"/>
      <c r="DHT438" s="1441"/>
      <c r="DHU438" s="1441"/>
      <c r="DHV438" s="1441"/>
      <c r="DHW438" s="1441"/>
      <c r="DHX438" s="1441"/>
      <c r="DHY438" s="1441"/>
      <c r="DHZ438" s="1441"/>
      <c r="DIA438" s="1441"/>
      <c r="DIB438" s="1441"/>
      <c r="DIC438" s="1441"/>
      <c r="DID438" s="1441"/>
      <c r="DIE438" s="1441"/>
      <c r="DIF438" s="1441"/>
      <c r="DIG438" s="1441"/>
      <c r="DIH438" s="1441"/>
      <c r="DII438" s="1441"/>
      <c r="DIJ438" s="1441"/>
      <c r="DIK438" s="1441"/>
      <c r="DIL438" s="1441"/>
      <c r="DIM438" s="1441"/>
      <c r="DIN438" s="1441"/>
      <c r="DIO438" s="1441"/>
      <c r="DIP438" s="1441"/>
      <c r="DIQ438" s="1441"/>
      <c r="DIR438" s="1441"/>
      <c r="DIS438" s="1441"/>
      <c r="DIT438" s="1441"/>
      <c r="DIU438" s="1441"/>
      <c r="DIV438" s="1441"/>
      <c r="DIW438" s="1441"/>
      <c r="DIX438" s="1441"/>
      <c r="DIY438" s="1441"/>
      <c r="DIZ438" s="1441"/>
      <c r="DJA438" s="1441"/>
      <c r="DJB438" s="1441"/>
      <c r="DJC438" s="1441"/>
      <c r="DJD438" s="1441"/>
      <c r="DJE438" s="1441"/>
      <c r="DJF438" s="1441"/>
      <c r="DJG438" s="1441"/>
      <c r="DJH438" s="1441"/>
      <c r="DJI438" s="1441"/>
      <c r="DJJ438" s="1441"/>
      <c r="DJK438" s="1441"/>
      <c r="DJL438" s="1441"/>
      <c r="DJM438" s="1441"/>
      <c r="DJN438" s="1441"/>
      <c r="DJO438" s="1441"/>
      <c r="DJP438" s="1441"/>
      <c r="DJQ438" s="1441"/>
      <c r="DJR438" s="1441"/>
      <c r="DJS438" s="1441"/>
      <c r="DJT438" s="1441"/>
      <c r="DJU438" s="1441"/>
      <c r="DJV438" s="1441"/>
      <c r="DJW438" s="1441"/>
      <c r="DJX438" s="1441"/>
      <c r="DJY438" s="1441"/>
      <c r="DJZ438" s="1441"/>
      <c r="DKA438" s="1441"/>
      <c r="DKB438" s="1441"/>
      <c r="DKC438" s="1441"/>
      <c r="DKD438" s="1441"/>
      <c r="DKE438" s="1441"/>
      <c r="DKF438" s="1441"/>
      <c r="DKG438" s="1441"/>
      <c r="DKH438" s="1441"/>
      <c r="DKI438" s="1441"/>
      <c r="DKJ438" s="1441"/>
      <c r="DKK438" s="1441"/>
      <c r="DKL438" s="1441"/>
      <c r="DKM438" s="1441"/>
      <c r="DKN438" s="1441"/>
      <c r="DKO438" s="1441"/>
      <c r="DKP438" s="1441"/>
      <c r="DKQ438" s="1441"/>
      <c r="DKR438" s="1441"/>
      <c r="DKS438" s="1441"/>
      <c r="DKT438" s="1441"/>
      <c r="DKU438" s="1441"/>
      <c r="DKV438" s="1441"/>
      <c r="DKW438" s="1441"/>
      <c r="DKX438" s="1441"/>
      <c r="DKY438" s="1441"/>
      <c r="DKZ438" s="1441"/>
      <c r="DLA438" s="1441"/>
      <c r="DLB438" s="1441"/>
      <c r="DLC438" s="1441"/>
      <c r="DLD438" s="1441"/>
      <c r="DLE438" s="1441"/>
      <c r="DLF438" s="1441"/>
      <c r="DLG438" s="1441"/>
      <c r="DLH438" s="1441"/>
      <c r="DLI438" s="1441"/>
      <c r="DLJ438" s="1441"/>
      <c r="DLK438" s="1441"/>
      <c r="DLL438" s="1441"/>
      <c r="DLM438" s="1441"/>
      <c r="DLN438" s="1441"/>
      <c r="DLO438" s="1441"/>
      <c r="DLP438" s="1441"/>
      <c r="DLQ438" s="1441"/>
      <c r="DLR438" s="1441"/>
      <c r="DLS438" s="1441"/>
      <c r="DLT438" s="1441"/>
      <c r="DLU438" s="1441"/>
      <c r="DLV438" s="1441"/>
      <c r="DLW438" s="1441"/>
      <c r="DLX438" s="1441"/>
      <c r="DLY438" s="1441"/>
      <c r="DLZ438" s="1441"/>
      <c r="DMA438" s="1441"/>
      <c r="DMB438" s="1441"/>
      <c r="DMC438" s="1441"/>
      <c r="DMD438" s="1441"/>
      <c r="DME438" s="1441"/>
      <c r="DMF438" s="1441"/>
      <c r="DMG438" s="1441"/>
      <c r="DMH438" s="1441"/>
      <c r="DMI438" s="1441"/>
      <c r="DMJ438" s="1441"/>
      <c r="DMK438" s="1441"/>
      <c r="DML438" s="1441"/>
      <c r="DMM438" s="1441"/>
      <c r="DMN438" s="1441"/>
      <c r="DMO438" s="1441"/>
      <c r="DMP438" s="1441"/>
      <c r="DMQ438" s="1441"/>
      <c r="DMR438" s="1441"/>
      <c r="DMS438" s="1441"/>
      <c r="DMT438" s="1441"/>
      <c r="DMU438" s="1441"/>
      <c r="DMV438" s="1441"/>
      <c r="DMW438" s="1441"/>
      <c r="DMX438" s="1441"/>
      <c r="DMY438" s="1441"/>
      <c r="DMZ438" s="1441"/>
      <c r="DNA438" s="1441"/>
      <c r="DNB438" s="1441"/>
      <c r="DNC438" s="1441"/>
      <c r="DND438" s="1441"/>
      <c r="DNE438" s="1441"/>
      <c r="DNF438" s="1441"/>
      <c r="DNG438" s="1441"/>
      <c r="DNH438" s="1441"/>
      <c r="DNI438" s="1441"/>
      <c r="DNJ438" s="1441"/>
      <c r="DNK438" s="1441"/>
      <c r="DNL438" s="1441"/>
      <c r="DNM438" s="1441"/>
      <c r="DNN438" s="1441"/>
      <c r="DNO438" s="1441"/>
      <c r="DNP438" s="1441"/>
      <c r="DNQ438" s="1441"/>
      <c r="DNR438" s="1441"/>
      <c r="DNS438" s="1441"/>
      <c r="DNT438" s="1441"/>
      <c r="DNU438" s="1441"/>
      <c r="DNV438" s="1441"/>
      <c r="DNW438" s="1441"/>
      <c r="DNX438" s="1441"/>
      <c r="DNY438" s="1441"/>
      <c r="DNZ438" s="1441"/>
      <c r="DOA438" s="1441"/>
      <c r="DOB438" s="1441"/>
      <c r="DOC438" s="1441"/>
      <c r="DOD438" s="1441"/>
      <c r="DOE438" s="1441"/>
      <c r="DOF438" s="1441"/>
      <c r="DOG438" s="1441"/>
      <c r="DOH438" s="1441"/>
      <c r="DOI438" s="1441"/>
      <c r="DOJ438" s="1441"/>
      <c r="DOK438" s="1441"/>
      <c r="DOL438" s="1441"/>
      <c r="DOM438" s="1441"/>
      <c r="DON438" s="1441"/>
      <c r="DOO438" s="1441"/>
      <c r="DOP438" s="1441"/>
      <c r="DOQ438" s="1441"/>
      <c r="DOR438" s="1441"/>
      <c r="DOS438" s="1441"/>
      <c r="DOT438" s="1441"/>
      <c r="DOU438" s="1441"/>
      <c r="DOV438" s="1441"/>
      <c r="DOW438" s="1441"/>
      <c r="DOX438" s="1441"/>
      <c r="DOY438" s="1441"/>
      <c r="DOZ438" s="1441"/>
      <c r="DPA438" s="1441"/>
      <c r="DPB438" s="1441"/>
      <c r="DPC438" s="1441"/>
      <c r="DPD438" s="1441"/>
      <c r="DPE438" s="1441"/>
      <c r="DPF438" s="1441"/>
      <c r="DPG438" s="1441"/>
      <c r="DPH438" s="1441"/>
      <c r="DPI438" s="1441"/>
      <c r="DPJ438" s="1441"/>
      <c r="DPK438" s="1441"/>
      <c r="DPL438" s="1441"/>
      <c r="DPM438" s="1441"/>
      <c r="DPN438" s="1441"/>
      <c r="DPO438" s="1441"/>
      <c r="DPP438" s="1441"/>
      <c r="DPQ438" s="1441"/>
      <c r="DPR438" s="1441"/>
      <c r="DPS438" s="1441"/>
      <c r="DPT438" s="1441"/>
      <c r="DPU438" s="1441"/>
      <c r="DPV438" s="1441"/>
      <c r="DPW438" s="1441"/>
      <c r="DPX438" s="1441"/>
      <c r="DPY438" s="1441"/>
      <c r="DPZ438" s="1441"/>
      <c r="DQA438" s="1441"/>
      <c r="DQB438" s="1441"/>
      <c r="DQC438" s="1441"/>
      <c r="DQD438" s="1441"/>
      <c r="DQE438" s="1441"/>
      <c r="DQF438" s="1441"/>
      <c r="DQG438" s="1441"/>
      <c r="DQH438" s="1441"/>
      <c r="DQI438" s="1441"/>
      <c r="DQJ438" s="1441"/>
      <c r="DQK438" s="1441"/>
      <c r="DQL438" s="1441"/>
      <c r="DQM438" s="1441"/>
      <c r="DQN438" s="1441"/>
      <c r="DQO438" s="1441"/>
      <c r="DQP438" s="1441"/>
      <c r="DQQ438" s="1441"/>
      <c r="DQR438" s="1441"/>
      <c r="DQS438" s="1441"/>
      <c r="DQT438" s="1441"/>
      <c r="DQU438" s="1441"/>
      <c r="DQV438" s="1441"/>
      <c r="DQW438" s="1441"/>
      <c r="DQX438" s="1441"/>
      <c r="DQY438" s="1441"/>
      <c r="DQZ438" s="1441"/>
      <c r="DRA438" s="1441"/>
      <c r="DRB438" s="1441"/>
      <c r="DRC438" s="1441"/>
      <c r="DRD438" s="1441"/>
      <c r="DRE438" s="1441"/>
      <c r="DRF438" s="1441"/>
      <c r="DRG438" s="1441"/>
      <c r="DRH438" s="1441"/>
      <c r="DRI438" s="1441"/>
      <c r="DRJ438" s="1441"/>
      <c r="DRK438" s="1441"/>
      <c r="DRL438" s="1441"/>
      <c r="DRM438" s="1441"/>
      <c r="DRN438" s="1441"/>
      <c r="DRO438" s="1441"/>
      <c r="DRP438" s="1441"/>
      <c r="DRQ438" s="1441"/>
      <c r="DRR438" s="1441"/>
      <c r="DRS438" s="1441"/>
      <c r="DRT438" s="1441"/>
      <c r="DRU438" s="1441"/>
      <c r="DRV438" s="1441"/>
      <c r="DRW438" s="1441"/>
      <c r="DRX438" s="1441"/>
      <c r="DRY438" s="1441"/>
      <c r="DRZ438" s="1441"/>
      <c r="DSA438" s="1441"/>
      <c r="DSB438" s="1441"/>
      <c r="DSC438" s="1441"/>
      <c r="DSD438" s="1441"/>
      <c r="DSE438" s="1441"/>
      <c r="DSF438" s="1441"/>
      <c r="DSG438" s="1441"/>
      <c r="DSH438" s="1441"/>
      <c r="DSI438" s="1441"/>
      <c r="DSJ438" s="1441"/>
      <c r="DSK438" s="1441"/>
      <c r="DSL438" s="1441"/>
      <c r="DSM438" s="1441"/>
      <c r="DSN438" s="1441"/>
      <c r="DSO438" s="1441"/>
      <c r="DSP438" s="1441"/>
      <c r="DSQ438" s="1441"/>
      <c r="DSR438" s="1441"/>
      <c r="DSS438" s="1441"/>
      <c r="DST438" s="1441"/>
      <c r="DSU438" s="1441"/>
      <c r="DSV438" s="1441"/>
      <c r="DSW438" s="1441"/>
      <c r="DSX438" s="1441"/>
      <c r="DSY438" s="1441"/>
      <c r="DSZ438" s="1441"/>
      <c r="DTA438" s="1441"/>
      <c r="DTB438" s="1441"/>
      <c r="DTC438" s="1441"/>
      <c r="DTD438" s="1441"/>
      <c r="DTE438" s="1441"/>
      <c r="DTF438" s="1441"/>
      <c r="DTG438" s="1441"/>
      <c r="DTH438" s="1441"/>
      <c r="DTI438" s="1441"/>
      <c r="DTJ438" s="1441"/>
      <c r="DTK438" s="1441"/>
      <c r="DTL438" s="1441"/>
      <c r="DTM438" s="1441"/>
      <c r="DTN438" s="1441"/>
      <c r="DTO438" s="1441"/>
      <c r="DTP438" s="1441"/>
      <c r="DTQ438" s="1441"/>
      <c r="DTR438" s="1441"/>
      <c r="DTS438" s="1441"/>
      <c r="DTT438" s="1441"/>
      <c r="DTU438" s="1441"/>
      <c r="DTV438" s="1441"/>
      <c r="DTW438" s="1441"/>
      <c r="DTX438" s="1441"/>
      <c r="DTY438" s="1441"/>
      <c r="DTZ438" s="1441"/>
      <c r="DUA438" s="1441"/>
      <c r="DUB438" s="1441"/>
      <c r="DUC438" s="1441"/>
      <c r="DUD438" s="1441"/>
      <c r="DUE438" s="1441"/>
      <c r="DUF438" s="1441"/>
      <c r="DUG438" s="1441"/>
      <c r="DUH438" s="1441"/>
      <c r="DUI438" s="1441"/>
      <c r="DUJ438" s="1441"/>
      <c r="DUK438" s="1441"/>
      <c r="DUL438" s="1441"/>
      <c r="DUM438" s="1441"/>
      <c r="DUN438" s="1441"/>
      <c r="DUO438" s="1441"/>
      <c r="DUP438" s="1441"/>
      <c r="DUQ438" s="1441"/>
      <c r="DUR438" s="1441"/>
      <c r="DUS438" s="1441"/>
      <c r="DUT438" s="1441"/>
      <c r="DUU438" s="1441"/>
      <c r="DUV438" s="1441"/>
      <c r="DUW438" s="1441"/>
      <c r="DUX438" s="1441"/>
      <c r="DUY438" s="1441"/>
      <c r="DUZ438" s="1441"/>
      <c r="DVA438" s="1441"/>
      <c r="DVB438" s="1441"/>
      <c r="DVC438" s="1441"/>
      <c r="DVD438" s="1441"/>
      <c r="DVE438" s="1441"/>
      <c r="DVF438" s="1441"/>
      <c r="DVG438" s="1441"/>
      <c r="DVH438" s="1441"/>
      <c r="DVI438" s="1441"/>
      <c r="DVJ438" s="1441"/>
      <c r="DVK438" s="1441"/>
      <c r="DVL438" s="1441"/>
      <c r="DVM438" s="1441"/>
      <c r="DVN438" s="1441"/>
      <c r="DVO438" s="1441"/>
      <c r="DVP438" s="1441"/>
      <c r="DVQ438" s="1441"/>
      <c r="DVR438" s="1441"/>
      <c r="DVS438" s="1441"/>
      <c r="DVT438" s="1441"/>
      <c r="DVU438" s="1441"/>
      <c r="DVV438" s="1441"/>
      <c r="DVW438" s="1441"/>
      <c r="DVX438" s="1441"/>
      <c r="DVY438" s="1441"/>
      <c r="DVZ438" s="1441"/>
      <c r="DWA438" s="1441"/>
      <c r="DWB438" s="1441"/>
      <c r="DWC438" s="1441"/>
      <c r="DWD438" s="1441"/>
      <c r="DWE438" s="1441"/>
      <c r="DWF438" s="1441"/>
      <c r="DWG438" s="1441"/>
      <c r="DWH438" s="1441"/>
      <c r="DWI438" s="1441"/>
      <c r="DWJ438" s="1441"/>
      <c r="DWK438" s="1441"/>
      <c r="DWL438" s="1441"/>
      <c r="DWM438" s="1441"/>
      <c r="DWN438" s="1441"/>
      <c r="DWO438" s="1441"/>
      <c r="DWP438" s="1441"/>
      <c r="DWQ438" s="1441"/>
      <c r="DWR438" s="1441"/>
      <c r="DWS438" s="1441"/>
      <c r="DWT438" s="1441"/>
      <c r="DWU438" s="1441"/>
      <c r="DWV438" s="1441"/>
      <c r="DWW438" s="1441"/>
      <c r="DWX438" s="1441"/>
      <c r="DWY438" s="1441"/>
      <c r="DWZ438" s="1441"/>
      <c r="DXA438" s="1441"/>
      <c r="DXB438" s="1441"/>
      <c r="DXC438" s="1441"/>
      <c r="DXD438" s="1441"/>
      <c r="DXE438" s="1441"/>
      <c r="DXF438" s="1441"/>
      <c r="DXG438" s="1441"/>
      <c r="DXH438" s="1441"/>
      <c r="DXI438" s="1441"/>
      <c r="DXJ438" s="1441"/>
      <c r="DXK438" s="1441"/>
      <c r="DXL438" s="1441"/>
      <c r="DXM438" s="1441"/>
      <c r="DXN438" s="1441"/>
      <c r="DXO438" s="1441"/>
      <c r="DXP438" s="1441"/>
      <c r="DXQ438" s="1441"/>
      <c r="DXR438" s="1441"/>
      <c r="DXS438" s="1441"/>
      <c r="DXT438" s="1441"/>
      <c r="DXU438" s="1441"/>
      <c r="DXV438" s="1441"/>
      <c r="DXW438" s="1441"/>
      <c r="DXX438" s="1441"/>
      <c r="DXY438" s="1441"/>
      <c r="DXZ438" s="1441"/>
      <c r="DYA438" s="1441"/>
      <c r="DYB438" s="1441"/>
      <c r="DYC438" s="1441"/>
      <c r="DYD438" s="1441"/>
      <c r="DYE438" s="1441"/>
      <c r="DYF438" s="1441"/>
      <c r="DYG438" s="1441"/>
      <c r="DYH438" s="1441"/>
      <c r="DYI438" s="1441"/>
      <c r="DYJ438" s="1441"/>
      <c r="DYK438" s="1441"/>
      <c r="DYL438" s="1441"/>
      <c r="DYM438" s="1441"/>
      <c r="DYN438" s="1441"/>
      <c r="DYO438" s="1441"/>
      <c r="DYP438" s="1441"/>
      <c r="DYQ438" s="1441"/>
      <c r="DYR438" s="1441"/>
      <c r="DYS438" s="1441"/>
      <c r="DYT438" s="1441"/>
      <c r="DYU438" s="1441"/>
      <c r="DYV438" s="1441"/>
      <c r="DYW438" s="1441"/>
      <c r="DYX438" s="1441"/>
      <c r="DYY438" s="1441"/>
      <c r="DYZ438" s="1441"/>
      <c r="DZA438" s="1441"/>
      <c r="DZB438" s="1441"/>
      <c r="DZC438" s="1441"/>
      <c r="DZD438" s="1441"/>
      <c r="DZE438" s="1441"/>
      <c r="DZF438" s="1441"/>
      <c r="DZG438" s="1441"/>
      <c r="DZH438" s="1441"/>
      <c r="DZI438" s="1441"/>
      <c r="DZJ438" s="1441"/>
      <c r="DZK438" s="1441"/>
      <c r="DZL438" s="1441"/>
      <c r="DZM438" s="1441"/>
      <c r="DZN438" s="1441"/>
      <c r="DZO438" s="1441"/>
      <c r="DZP438" s="1441"/>
      <c r="DZQ438" s="1441"/>
      <c r="DZR438" s="1441"/>
      <c r="DZS438" s="1441"/>
      <c r="DZT438" s="1441"/>
      <c r="DZU438" s="1441"/>
      <c r="DZV438" s="1441"/>
      <c r="DZW438" s="1441"/>
      <c r="DZX438" s="1441"/>
      <c r="DZY438" s="1441"/>
      <c r="DZZ438" s="1441"/>
      <c r="EAA438" s="1441"/>
      <c r="EAB438" s="1441"/>
      <c r="EAC438" s="1441"/>
      <c r="EAD438" s="1441"/>
      <c r="EAE438" s="1441"/>
      <c r="EAF438" s="1441"/>
      <c r="EAG438" s="1441"/>
      <c r="EAH438" s="1441"/>
      <c r="EAI438" s="1441"/>
      <c r="EAJ438" s="1441"/>
      <c r="EAK438" s="1441"/>
      <c r="EAL438" s="1441"/>
      <c r="EAM438" s="1441"/>
      <c r="EAN438" s="1441"/>
      <c r="EAO438" s="1441"/>
      <c r="EAP438" s="1441"/>
      <c r="EAQ438" s="1441"/>
      <c r="EAR438" s="1441"/>
      <c r="EAS438" s="1441"/>
      <c r="EAT438" s="1441"/>
      <c r="EAU438" s="1441"/>
      <c r="EAV438" s="1441"/>
      <c r="EAW438" s="1441"/>
      <c r="EAX438" s="1441"/>
      <c r="EAY438" s="1441"/>
      <c r="EAZ438" s="1441"/>
      <c r="EBA438" s="1441"/>
      <c r="EBB438" s="1441"/>
      <c r="EBC438" s="1441"/>
      <c r="EBD438" s="1441"/>
      <c r="EBE438" s="1441"/>
      <c r="EBF438" s="1441"/>
      <c r="EBG438" s="1441"/>
      <c r="EBH438" s="1441"/>
      <c r="EBI438" s="1441"/>
      <c r="EBJ438" s="1441"/>
      <c r="EBK438" s="1441"/>
      <c r="EBL438" s="1441"/>
      <c r="EBM438" s="1441"/>
      <c r="EBN438" s="1441"/>
      <c r="EBO438" s="1441"/>
      <c r="EBP438" s="1441"/>
      <c r="EBQ438" s="1441"/>
      <c r="EBR438" s="1441"/>
      <c r="EBS438" s="1441"/>
      <c r="EBT438" s="1441"/>
      <c r="EBU438" s="1441"/>
      <c r="EBV438" s="1441"/>
      <c r="EBW438" s="1441"/>
      <c r="EBX438" s="1441"/>
      <c r="EBY438" s="1441"/>
      <c r="EBZ438" s="1441"/>
      <c r="ECA438" s="1441"/>
      <c r="ECB438" s="1441"/>
      <c r="ECC438" s="1441"/>
      <c r="ECD438" s="1441"/>
      <c r="ECE438" s="1441"/>
      <c r="ECF438" s="1441"/>
      <c r="ECG438" s="1441"/>
      <c r="ECH438" s="1441"/>
      <c r="ECI438" s="1441"/>
      <c r="ECJ438" s="1441"/>
      <c r="ECK438" s="1441"/>
      <c r="ECL438" s="1441"/>
      <c r="ECM438" s="1441"/>
      <c r="ECN438" s="1441"/>
      <c r="ECO438" s="1441"/>
      <c r="ECP438" s="1441"/>
      <c r="ECQ438" s="1441"/>
      <c r="ECR438" s="1441"/>
      <c r="ECS438" s="1441"/>
      <c r="ECT438" s="1441"/>
      <c r="ECU438" s="1441"/>
      <c r="ECV438" s="1441"/>
      <c r="ECW438" s="1441"/>
      <c r="ECX438" s="1441"/>
      <c r="ECY438" s="1441"/>
      <c r="ECZ438" s="1441"/>
      <c r="EDA438" s="1441"/>
      <c r="EDB438" s="1441"/>
      <c r="EDC438" s="1441"/>
      <c r="EDD438" s="1441"/>
      <c r="EDE438" s="1441"/>
      <c r="EDF438" s="1441"/>
      <c r="EDG438" s="1441"/>
      <c r="EDH438" s="1441"/>
      <c r="EDI438" s="1441"/>
      <c r="EDJ438" s="1441"/>
      <c r="EDK438" s="1441"/>
      <c r="EDL438" s="1441"/>
      <c r="EDM438" s="1441"/>
      <c r="EDN438" s="1441"/>
      <c r="EDO438" s="1441"/>
      <c r="EDP438" s="1441"/>
      <c r="EDQ438" s="1441"/>
      <c r="EDR438" s="1441"/>
      <c r="EDS438" s="1441"/>
      <c r="EDT438" s="1441"/>
      <c r="EDU438" s="1441"/>
      <c r="EDV438" s="1441"/>
      <c r="EDW438" s="1441"/>
      <c r="EDX438" s="1441"/>
      <c r="EDY438" s="1441"/>
      <c r="EDZ438" s="1441"/>
      <c r="EEA438" s="1441"/>
      <c r="EEB438" s="1441"/>
      <c r="EEC438" s="1441"/>
      <c r="EED438" s="1441"/>
      <c r="EEE438" s="1441"/>
      <c r="EEF438" s="1441"/>
      <c r="EEG438" s="1441"/>
      <c r="EEH438" s="1441"/>
      <c r="EEI438" s="1441"/>
      <c r="EEJ438" s="1441"/>
      <c r="EEK438" s="1441"/>
      <c r="EEL438" s="1441"/>
      <c r="EEM438" s="1441"/>
      <c r="EEN438" s="1441"/>
      <c r="EEO438" s="1441"/>
      <c r="EEP438" s="1441"/>
      <c r="EEQ438" s="1441"/>
      <c r="EER438" s="1441"/>
      <c r="EES438" s="1441"/>
      <c r="EET438" s="1441"/>
      <c r="EEU438" s="1441"/>
      <c r="EEV438" s="1441"/>
      <c r="EEW438" s="1441"/>
      <c r="EEX438" s="1441"/>
      <c r="EEY438" s="1441"/>
      <c r="EEZ438" s="1441"/>
      <c r="EFA438" s="1441"/>
      <c r="EFB438" s="1441"/>
      <c r="EFC438" s="1441"/>
      <c r="EFD438" s="1441"/>
      <c r="EFE438" s="1441"/>
      <c r="EFF438" s="1441"/>
      <c r="EFG438" s="1441"/>
      <c r="EFH438" s="1441"/>
      <c r="EFI438" s="1441"/>
      <c r="EFJ438" s="1441"/>
      <c r="EFK438" s="1441"/>
      <c r="EFL438" s="1441"/>
      <c r="EFM438" s="1441"/>
      <c r="EFN438" s="1441"/>
      <c r="EFO438" s="1441"/>
      <c r="EFP438" s="1441"/>
      <c r="EFQ438" s="1441"/>
      <c r="EFR438" s="1441"/>
      <c r="EFS438" s="1441"/>
      <c r="EFT438" s="1441"/>
      <c r="EFU438" s="1441"/>
      <c r="EFV438" s="1441"/>
      <c r="EFW438" s="1441"/>
      <c r="EFX438" s="1441"/>
      <c r="EFY438" s="1441"/>
      <c r="EFZ438" s="1441"/>
      <c r="EGA438" s="1441"/>
      <c r="EGB438" s="1441"/>
      <c r="EGC438" s="1441"/>
      <c r="EGD438" s="1441"/>
      <c r="EGE438" s="1441"/>
      <c r="EGF438" s="1441"/>
      <c r="EGG438" s="1441"/>
      <c r="EGH438" s="1441"/>
      <c r="EGI438" s="1441"/>
      <c r="EGJ438" s="1441"/>
      <c r="EGK438" s="1441"/>
      <c r="EGL438" s="1441"/>
      <c r="EGM438" s="1441"/>
      <c r="EGN438" s="1441"/>
      <c r="EGO438" s="1441"/>
      <c r="EGP438" s="1441"/>
      <c r="EGQ438" s="1441"/>
      <c r="EGR438" s="1441"/>
      <c r="EGS438" s="1441"/>
      <c r="EGT438" s="1441"/>
      <c r="EGU438" s="1441"/>
      <c r="EGV438" s="1441"/>
      <c r="EGW438" s="1441"/>
      <c r="EGX438" s="1441"/>
      <c r="EGY438" s="1441"/>
      <c r="EGZ438" s="1441"/>
      <c r="EHA438" s="1441"/>
      <c r="EHB438" s="1441"/>
      <c r="EHC438" s="1441"/>
      <c r="EHD438" s="1441"/>
      <c r="EHE438" s="1441"/>
      <c r="EHF438" s="1441"/>
      <c r="EHG438" s="1441"/>
      <c r="EHH438" s="1441"/>
      <c r="EHI438" s="1441"/>
      <c r="EHJ438" s="1441"/>
      <c r="EHK438" s="1441"/>
      <c r="EHL438" s="1441"/>
      <c r="EHM438" s="1441"/>
      <c r="EHN438" s="1441"/>
      <c r="EHO438" s="1441"/>
      <c r="EHP438" s="1441"/>
      <c r="EHQ438" s="1441"/>
      <c r="EHR438" s="1441"/>
      <c r="EHS438" s="1441"/>
      <c r="EHT438" s="1441"/>
      <c r="EHU438" s="1441"/>
      <c r="EHV438" s="1441"/>
      <c r="EHW438" s="1441"/>
      <c r="EHX438" s="1441"/>
      <c r="EHY438" s="1441"/>
      <c r="EHZ438" s="1441"/>
      <c r="EIA438" s="1441"/>
      <c r="EIB438" s="1441"/>
      <c r="EIC438" s="1441"/>
      <c r="EID438" s="1441"/>
      <c r="EIE438" s="1441"/>
      <c r="EIF438" s="1441"/>
      <c r="EIG438" s="1441"/>
      <c r="EIH438" s="1441"/>
      <c r="EII438" s="1441"/>
      <c r="EIJ438" s="1441"/>
      <c r="EIK438" s="1441"/>
      <c r="EIL438" s="1441"/>
      <c r="EIM438" s="1441"/>
      <c r="EIN438" s="1441"/>
      <c r="EIO438" s="1441"/>
      <c r="EIP438" s="1441"/>
      <c r="EIQ438" s="1441"/>
      <c r="EIR438" s="1441"/>
      <c r="EIS438" s="1441"/>
      <c r="EIT438" s="1441"/>
      <c r="EIU438" s="1441"/>
      <c r="EIV438" s="1441"/>
      <c r="EIW438" s="1441"/>
      <c r="EIX438" s="1441"/>
      <c r="EIY438" s="1441"/>
      <c r="EIZ438" s="1441"/>
      <c r="EJA438" s="1441"/>
      <c r="EJB438" s="1441"/>
      <c r="EJC438" s="1441"/>
      <c r="EJD438" s="1441"/>
      <c r="EJE438" s="1441"/>
      <c r="EJF438" s="1441"/>
      <c r="EJG438" s="1441"/>
      <c r="EJH438" s="1441"/>
      <c r="EJI438" s="1441"/>
      <c r="EJJ438" s="1441"/>
      <c r="EJK438" s="1441"/>
      <c r="EJL438" s="1441"/>
      <c r="EJM438" s="1441"/>
      <c r="EJN438" s="1441"/>
      <c r="EJO438" s="1441"/>
      <c r="EJP438" s="1441"/>
      <c r="EJQ438" s="1441"/>
      <c r="EJR438" s="1441"/>
      <c r="EJS438" s="1441"/>
      <c r="EJT438" s="1441"/>
      <c r="EJU438" s="1441"/>
      <c r="EJV438" s="1441"/>
      <c r="EJW438" s="1441"/>
      <c r="EJX438" s="1441"/>
      <c r="EJY438" s="1441"/>
      <c r="EJZ438" s="1441"/>
      <c r="EKA438" s="1441"/>
      <c r="EKB438" s="1441"/>
      <c r="EKC438" s="1441"/>
      <c r="EKD438" s="1441"/>
      <c r="EKE438" s="1441"/>
      <c r="EKF438" s="1441"/>
      <c r="EKG438" s="1441"/>
      <c r="EKH438" s="1441"/>
      <c r="EKI438" s="1441"/>
      <c r="EKJ438" s="1441"/>
      <c r="EKK438" s="1441"/>
      <c r="EKL438" s="1441"/>
      <c r="EKM438" s="1441"/>
      <c r="EKN438" s="1441"/>
      <c r="EKO438" s="1441"/>
      <c r="EKP438" s="1441"/>
      <c r="EKQ438" s="1441"/>
      <c r="EKR438" s="1441"/>
      <c r="EKS438" s="1441"/>
      <c r="EKT438" s="1441"/>
      <c r="EKU438" s="1441"/>
      <c r="EKV438" s="1441"/>
      <c r="EKW438" s="1441"/>
      <c r="EKX438" s="1441"/>
      <c r="EKY438" s="1441"/>
      <c r="EKZ438" s="1441"/>
      <c r="ELA438" s="1441"/>
      <c r="ELB438" s="1441"/>
      <c r="ELC438" s="1441"/>
      <c r="ELD438" s="1441"/>
      <c r="ELE438" s="1441"/>
      <c r="ELF438" s="1441"/>
      <c r="ELG438" s="1441"/>
      <c r="ELH438" s="1441"/>
      <c r="ELI438" s="1441"/>
      <c r="ELJ438" s="1441"/>
      <c r="ELK438" s="1441"/>
      <c r="ELL438" s="1441"/>
      <c r="ELM438" s="1441"/>
      <c r="ELN438" s="1441"/>
      <c r="ELO438" s="1441"/>
      <c r="ELP438" s="1441"/>
      <c r="ELQ438" s="1441"/>
      <c r="ELR438" s="1441"/>
      <c r="ELS438" s="1441"/>
      <c r="ELT438" s="1441"/>
      <c r="ELU438" s="1441"/>
      <c r="ELV438" s="1441"/>
      <c r="ELW438" s="1441"/>
      <c r="ELX438" s="1441"/>
      <c r="ELY438" s="1441"/>
      <c r="ELZ438" s="1441"/>
      <c r="EMA438" s="1441"/>
      <c r="EMB438" s="1441"/>
      <c r="EMC438" s="1441"/>
      <c r="EMD438" s="1441"/>
      <c r="EME438" s="1441"/>
      <c r="EMF438" s="1441"/>
      <c r="EMG438" s="1441"/>
      <c r="EMH438" s="1441"/>
      <c r="EMI438" s="1441"/>
      <c r="EMJ438" s="1441"/>
      <c r="EMK438" s="1441"/>
      <c r="EML438" s="1441"/>
      <c r="EMM438" s="1441"/>
      <c r="EMN438" s="1441"/>
      <c r="EMO438" s="1441"/>
      <c r="EMP438" s="1441"/>
      <c r="EMQ438" s="1441"/>
      <c r="EMR438" s="1441"/>
      <c r="EMS438" s="1441"/>
      <c r="EMT438" s="1441"/>
      <c r="EMU438" s="1441"/>
      <c r="EMV438" s="1441"/>
      <c r="EMW438" s="1441"/>
      <c r="EMX438" s="1441"/>
      <c r="EMY438" s="1441"/>
      <c r="EMZ438" s="1441"/>
      <c r="ENA438" s="1441"/>
      <c r="ENB438" s="1441"/>
      <c r="ENC438" s="1441"/>
      <c r="END438" s="1441"/>
      <c r="ENE438" s="1441"/>
      <c r="ENF438" s="1441"/>
      <c r="ENG438" s="1441"/>
      <c r="ENH438" s="1441"/>
      <c r="ENI438" s="1441"/>
      <c r="ENJ438" s="1441"/>
      <c r="ENK438" s="1441"/>
      <c r="ENL438" s="1441"/>
      <c r="ENM438" s="1441"/>
      <c r="ENN438" s="1441"/>
      <c r="ENO438" s="1441"/>
      <c r="ENP438" s="1441"/>
      <c r="ENQ438" s="1441"/>
      <c r="ENR438" s="1441"/>
      <c r="ENS438" s="1441"/>
      <c r="ENT438" s="1441"/>
      <c r="ENU438" s="1441"/>
      <c r="ENV438" s="1441"/>
      <c r="ENW438" s="1441"/>
      <c r="ENX438" s="1441"/>
      <c r="ENY438" s="1441"/>
      <c r="ENZ438" s="1441"/>
      <c r="EOA438" s="1441"/>
      <c r="EOB438" s="1441"/>
      <c r="EOC438" s="1441"/>
      <c r="EOD438" s="1441"/>
      <c r="EOE438" s="1441"/>
      <c r="EOF438" s="1441"/>
      <c r="EOG438" s="1441"/>
      <c r="EOH438" s="1441"/>
      <c r="EOI438" s="1441"/>
      <c r="EOJ438" s="1441"/>
      <c r="EOK438" s="1441"/>
      <c r="EOL438" s="1441"/>
      <c r="EOM438" s="1441"/>
      <c r="EON438" s="1441"/>
      <c r="EOO438" s="1441"/>
      <c r="EOP438" s="1441"/>
      <c r="EOQ438" s="1441"/>
      <c r="EOR438" s="1441"/>
      <c r="EOS438" s="1441"/>
      <c r="EOT438" s="1441"/>
      <c r="EOU438" s="1441"/>
      <c r="EOV438" s="1441"/>
      <c r="EOW438" s="1441"/>
      <c r="EOX438" s="1441"/>
      <c r="EOY438" s="1441"/>
      <c r="EOZ438" s="1441"/>
      <c r="EPA438" s="1441"/>
      <c r="EPB438" s="1441"/>
      <c r="EPC438" s="1441"/>
      <c r="EPD438" s="1441"/>
      <c r="EPE438" s="1441"/>
      <c r="EPF438" s="1441"/>
      <c r="EPG438" s="1441"/>
      <c r="EPH438" s="1441"/>
      <c r="EPI438" s="1441"/>
      <c r="EPJ438" s="1441"/>
      <c r="EPK438" s="1441"/>
      <c r="EPL438" s="1441"/>
      <c r="EPM438" s="1441"/>
      <c r="EPN438" s="1441"/>
      <c r="EPO438" s="1441"/>
      <c r="EPP438" s="1441"/>
      <c r="EPQ438" s="1441"/>
      <c r="EPR438" s="1441"/>
      <c r="EPS438" s="1441"/>
      <c r="EPT438" s="1441"/>
      <c r="EPU438" s="1441"/>
      <c r="EPV438" s="1441"/>
      <c r="EPW438" s="1441"/>
      <c r="EPX438" s="1441"/>
      <c r="EPY438" s="1441"/>
      <c r="EPZ438" s="1441"/>
      <c r="EQA438" s="1441"/>
      <c r="EQB438" s="1441"/>
      <c r="EQC438" s="1441"/>
      <c r="EQD438" s="1441"/>
      <c r="EQE438" s="1441"/>
      <c r="EQF438" s="1441"/>
      <c r="EQG438" s="1441"/>
      <c r="EQH438" s="1441"/>
      <c r="EQI438" s="1441"/>
      <c r="EQJ438" s="1441"/>
      <c r="EQK438" s="1441"/>
      <c r="EQL438" s="1441"/>
      <c r="EQM438" s="1441"/>
      <c r="EQN438" s="1441"/>
      <c r="EQO438" s="1441"/>
      <c r="EQP438" s="1441"/>
      <c r="EQQ438" s="1441"/>
      <c r="EQR438" s="1441"/>
      <c r="EQS438" s="1441"/>
      <c r="EQT438" s="1441"/>
      <c r="EQU438" s="1441"/>
      <c r="EQV438" s="1441"/>
      <c r="EQW438" s="1441"/>
      <c r="EQX438" s="1441"/>
      <c r="EQY438" s="1441"/>
      <c r="EQZ438" s="1441"/>
      <c r="ERA438" s="1441"/>
      <c r="ERB438" s="1441"/>
      <c r="ERC438" s="1441"/>
      <c r="ERD438" s="1441"/>
      <c r="ERE438" s="1441"/>
      <c r="ERF438" s="1441"/>
      <c r="ERG438" s="1441"/>
      <c r="ERH438" s="1441"/>
      <c r="ERI438" s="1441"/>
      <c r="ERJ438" s="1441"/>
      <c r="ERK438" s="1441"/>
      <c r="ERL438" s="1441"/>
      <c r="ERM438" s="1441"/>
      <c r="ERN438" s="1441"/>
      <c r="ERO438" s="1441"/>
      <c r="ERP438" s="1441"/>
      <c r="ERQ438" s="1441"/>
      <c r="ERR438" s="1441"/>
      <c r="ERS438" s="1441"/>
      <c r="ERT438" s="1441"/>
      <c r="ERU438" s="1441"/>
      <c r="ERV438" s="1441"/>
      <c r="ERW438" s="1441"/>
      <c r="ERX438" s="1441"/>
      <c r="ERY438" s="1441"/>
      <c r="ERZ438" s="1441"/>
      <c r="ESA438" s="1441"/>
      <c r="ESB438" s="1441"/>
      <c r="ESC438" s="1441"/>
      <c r="ESD438" s="1441"/>
      <c r="ESE438" s="1441"/>
      <c r="ESF438" s="1441"/>
      <c r="ESG438" s="1441"/>
      <c r="ESH438" s="1441"/>
      <c r="ESI438" s="1441"/>
      <c r="ESJ438" s="1441"/>
      <c r="ESK438" s="1441"/>
      <c r="ESL438" s="1441"/>
      <c r="ESM438" s="1441"/>
      <c r="ESN438" s="1441"/>
      <c r="ESO438" s="1441"/>
      <c r="ESP438" s="1441"/>
      <c r="ESQ438" s="1441"/>
      <c r="ESR438" s="1441"/>
      <c r="ESS438" s="1441"/>
      <c r="EST438" s="1441"/>
      <c r="ESU438" s="1441"/>
      <c r="ESV438" s="1441"/>
      <c r="ESW438" s="1441"/>
      <c r="ESX438" s="1441"/>
      <c r="ESY438" s="1441"/>
      <c r="ESZ438" s="1441"/>
      <c r="ETA438" s="1441"/>
      <c r="ETB438" s="1441"/>
      <c r="ETC438" s="1441"/>
      <c r="ETD438" s="1441"/>
      <c r="ETE438" s="1441"/>
      <c r="ETF438" s="1441"/>
      <c r="ETG438" s="1441"/>
      <c r="ETH438" s="1441"/>
      <c r="ETI438" s="1441"/>
      <c r="ETJ438" s="1441"/>
      <c r="ETK438" s="1441"/>
      <c r="ETL438" s="1441"/>
      <c r="ETM438" s="1441"/>
      <c r="ETN438" s="1441"/>
      <c r="ETO438" s="1441"/>
      <c r="ETP438" s="1441"/>
      <c r="ETQ438" s="1441"/>
      <c r="ETR438" s="1441"/>
      <c r="ETS438" s="1441"/>
      <c r="ETT438" s="1441"/>
      <c r="ETU438" s="1441"/>
      <c r="ETV438" s="1441"/>
      <c r="ETW438" s="1441"/>
      <c r="ETX438" s="1441"/>
      <c r="ETY438" s="1441"/>
      <c r="ETZ438" s="1441"/>
      <c r="EUA438" s="1441"/>
      <c r="EUB438" s="1441"/>
      <c r="EUC438" s="1441"/>
      <c r="EUD438" s="1441"/>
      <c r="EUE438" s="1441"/>
      <c r="EUF438" s="1441"/>
      <c r="EUG438" s="1441"/>
      <c r="EUH438" s="1441"/>
      <c r="EUI438" s="1441"/>
      <c r="EUJ438" s="1441"/>
      <c r="EUK438" s="1441"/>
      <c r="EUL438" s="1441"/>
      <c r="EUM438" s="1441"/>
      <c r="EUN438" s="1441"/>
      <c r="EUO438" s="1441"/>
      <c r="EUP438" s="1441"/>
      <c r="EUQ438" s="1441"/>
      <c r="EUR438" s="1441"/>
      <c r="EUS438" s="1441"/>
      <c r="EUT438" s="1441"/>
      <c r="EUU438" s="1441"/>
      <c r="EUV438" s="1441"/>
      <c r="EUW438" s="1441"/>
      <c r="EUX438" s="1441"/>
      <c r="EUY438" s="1441"/>
      <c r="EUZ438" s="1441"/>
      <c r="EVA438" s="1441"/>
      <c r="EVB438" s="1441"/>
      <c r="EVC438" s="1441"/>
      <c r="EVD438" s="1441"/>
      <c r="EVE438" s="1441"/>
      <c r="EVF438" s="1441"/>
      <c r="EVG438" s="1441"/>
      <c r="EVH438" s="1441"/>
      <c r="EVI438" s="1441"/>
      <c r="EVJ438" s="1441"/>
      <c r="EVK438" s="1441"/>
      <c r="EVL438" s="1441"/>
      <c r="EVM438" s="1441"/>
      <c r="EVN438" s="1441"/>
      <c r="EVO438" s="1441"/>
      <c r="EVP438" s="1441"/>
      <c r="EVQ438" s="1441"/>
      <c r="EVR438" s="1441"/>
      <c r="EVS438" s="1441"/>
      <c r="EVT438" s="1441"/>
      <c r="EVU438" s="1441"/>
      <c r="EVV438" s="1441"/>
      <c r="EVW438" s="1441"/>
      <c r="EVX438" s="1441"/>
      <c r="EVY438" s="1441"/>
      <c r="EVZ438" s="1441"/>
      <c r="EWA438" s="1441"/>
      <c r="EWB438" s="1441"/>
      <c r="EWC438" s="1441"/>
      <c r="EWD438" s="1441"/>
      <c r="EWE438" s="1441"/>
      <c r="EWF438" s="1441"/>
      <c r="EWG438" s="1441"/>
      <c r="EWH438" s="1441"/>
      <c r="EWI438" s="1441"/>
      <c r="EWJ438" s="1441"/>
      <c r="EWK438" s="1441"/>
      <c r="EWL438" s="1441"/>
      <c r="EWM438" s="1441"/>
      <c r="EWN438" s="1441"/>
      <c r="EWO438" s="1441"/>
      <c r="EWP438" s="1441"/>
      <c r="EWQ438" s="1441"/>
      <c r="EWR438" s="1441"/>
      <c r="EWS438" s="1441"/>
      <c r="EWT438" s="1441"/>
      <c r="EWU438" s="1441"/>
      <c r="EWV438" s="1441"/>
      <c r="EWW438" s="1441"/>
      <c r="EWX438" s="1441"/>
      <c r="EWY438" s="1441"/>
      <c r="EWZ438" s="1441"/>
      <c r="EXA438" s="1441"/>
      <c r="EXB438" s="1441"/>
      <c r="EXC438" s="1441"/>
      <c r="EXD438" s="1441"/>
      <c r="EXE438" s="1441"/>
      <c r="EXF438" s="1441"/>
      <c r="EXG438" s="1441"/>
      <c r="EXH438" s="1441"/>
      <c r="EXI438" s="1441"/>
      <c r="EXJ438" s="1441"/>
      <c r="EXK438" s="1441"/>
      <c r="EXL438" s="1441"/>
      <c r="EXM438" s="1441"/>
      <c r="EXN438" s="1441"/>
      <c r="EXO438" s="1441"/>
      <c r="EXP438" s="1441"/>
      <c r="EXQ438" s="1441"/>
      <c r="EXR438" s="1441"/>
      <c r="EXS438" s="1441"/>
      <c r="EXT438" s="1441"/>
      <c r="EXU438" s="1441"/>
      <c r="EXV438" s="1441"/>
      <c r="EXW438" s="1441"/>
      <c r="EXX438" s="1441"/>
      <c r="EXY438" s="1441"/>
      <c r="EXZ438" s="1441"/>
      <c r="EYA438" s="1441"/>
      <c r="EYB438" s="1441"/>
      <c r="EYC438" s="1441"/>
      <c r="EYD438" s="1441"/>
      <c r="EYE438" s="1441"/>
      <c r="EYF438" s="1441"/>
      <c r="EYG438" s="1441"/>
      <c r="EYH438" s="1441"/>
      <c r="EYI438" s="1441"/>
      <c r="EYJ438" s="1441"/>
      <c r="EYK438" s="1441"/>
      <c r="EYL438" s="1441"/>
      <c r="EYM438" s="1441"/>
      <c r="EYN438" s="1441"/>
      <c r="EYO438" s="1441"/>
      <c r="EYP438" s="1441"/>
      <c r="EYQ438" s="1441"/>
      <c r="EYR438" s="1441"/>
      <c r="EYS438" s="1441"/>
      <c r="EYT438" s="1441"/>
      <c r="EYU438" s="1441"/>
      <c r="EYV438" s="1441"/>
      <c r="EYW438" s="1441"/>
      <c r="EYX438" s="1441"/>
      <c r="EYY438" s="1441"/>
      <c r="EYZ438" s="1441"/>
      <c r="EZA438" s="1441"/>
      <c r="EZB438" s="1441"/>
      <c r="EZC438" s="1441"/>
      <c r="EZD438" s="1441"/>
      <c r="EZE438" s="1441"/>
      <c r="EZF438" s="1441"/>
      <c r="EZG438" s="1441"/>
      <c r="EZH438" s="1441"/>
      <c r="EZI438" s="1441"/>
      <c r="EZJ438" s="1441"/>
      <c r="EZK438" s="1441"/>
      <c r="EZL438" s="1441"/>
      <c r="EZM438" s="1441"/>
      <c r="EZN438" s="1441"/>
      <c r="EZO438" s="1441"/>
      <c r="EZP438" s="1441"/>
      <c r="EZQ438" s="1441"/>
      <c r="EZR438" s="1441"/>
      <c r="EZS438" s="1441"/>
      <c r="EZT438" s="1441"/>
      <c r="EZU438" s="1441"/>
      <c r="EZV438" s="1441"/>
      <c r="EZW438" s="1441"/>
      <c r="EZX438" s="1441"/>
      <c r="EZY438" s="1441"/>
      <c r="EZZ438" s="1441"/>
      <c r="FAA438" s="1441"/>
      <c r="FAB438" s="1441"/>
      <c r="FAC438" s="1441"/>
      <c r="FAD438" s="1441"/>
      <c r="FAE438" s="1441"/>
      <c r="FAF438" s="1441"/>
      <c r="FAG438" s="1441"/>
      <c r="FAH438" s="1441"/>
      <c r="FAI438" s="1441"/>
      <c r="FAJ438" s="1441"/>
      <c r="FAK438" s="1441"/>
      <c r="FAL438" s="1441"/>
      <c r="FAM438" s="1441"/>
      <c r="FAN438" s="1441"/>
      <c r="FAO438" s="1441"/>
      <c r="FAP438" s="1441"/>
      <c r="FAQ438" s="1441"/>
      <c r="FAR438" s="1441"/>
      <c r="FAS438" s="1441"/>
      <c r="FAT438" s="1441"/>
      <c r="FAU438" s="1441"/>
      <c r="FAV438" s="1441"/>
      <c r="FAW438" s="1441"/>
      <c r="FAX438" s="1441"/>
      <c r="FAY438" s="1441"/>
      <c r="FAZ438" s="1441"/>
      <c r="FBA438" s="1441"/>
      <c r="FBB438" s="1441"/>
      <c r="FBC438" s="1441"/>
      <c r="FBD438" s="1441"/>
      <c r="FBE438" s="1441"/>
      <c r="FBF438" s="1441"/>
      <c r="FBG438" s="1441"/>
      <c r="FBH438" s="1441"/>
      <c r="FBI438" s="1441"/>
      <c r="FBJ438" s="1441"/>
      <c r="FBK438" s="1441"/>
      <c r="FBL438" s="1441"/>
      <c r="FBM438" s="1441"/>
      <c r="FBN438" s="1441"/>
      <c r="FBO438" s="1441"/>
      <c r="FBP438" s="1441"/>
      <c r="FBQ438" s="1441"/>
      <c r="FBR438" s="1441"/>
      <c r="FBS438" s="1441"/>
      <c r="FBT438" s="1441"/>
      <c r="FBU438" s="1441"/>
      <c r="FBV438" s="1441"/>
      <c r="FBW438" s="1441"/>
      <c r="FBX438" s="1441"/>
      <c r="FBY438" s="1441"/>
      <c r="FBZ438" s="1441"/>
      <c r="FCA438" s="1441"/>
      <c r="FCB438" s="1441"/>
      <c r="FCC438" s="1441"/>
      <c r="FCD438" s="1441"/>
      <c r="FCE438" s="1441"/>
      <c r="FCF438" s="1441"/>
      <c r="FCG438" s="1441"/>
      <c r="FCH438" s="1441"/>
      <c r="FCI438" s="1441"/>
      <c r="FCJ438" s="1441"/>
      <c r="FCK438" s="1441"/>
      <c r="FCL438" s="1441"/>
      <c r="FCM438" s="1441"/>
      <c r="FCN438" s="1441"/>
      <c r="FCO438" s="1441"/>
      <c r="FCP438" s="1441"/>
      <c r="FCQ438" s="1441"/>
      <c r="FCR438" s="1441"/>
      <c r="FCS438" s="1441"/>
      <c r="FCT438" s="1441"/>
      <c r="FCU438" s="1441"/>
      <c r="FCV438" s="1441"/>
      <c r="FCW438" s="1441"/>
      <c r="FCX438" s="1441"/>
      <c r="FCY438" s="1441"/>
      <c r="FCZ438" s="1441"/>
      <c r="FDA438" s="1441"/>
      <c r="FDB438" s="1441"/>
      <c r="FDC438" s="1441"/>
      <c r="FDD438" s="1441"/>
      <c r="FDE438" s="1441"/>
      <c r="FDF438" s="1441"/>
      <c r="FDG438" s="1441"/>
      <c r="FDH438" s="1441"/>
      <c r="FDI438" s="1441"/>
      <c r="FDJ438" s="1441"/>
      <c r="FDK438" s="1441"/>
      <c r="FDL438" s="1441"/>
      <c r="FDM438" s="1441"/>
      <c r="FDN438" s="1441"/>
      <c r="FDO438" s="1441"/>
      <c r="FDP438" s="1441"/>
      <c r="FDQ438" s="1441"/>
      <c r="FDR438" s="1441"/>
      <c r="FDS438" s="1441"/>
      <c r="FDT438" s="1441"/>
      <c r="FDU438" s="1441"/>
      <c r="FDV438" s="1441"/>
      <c r="FDW438" s="1441"/>
      <c r="FDX438" s="1441"/>
      <c r="FDY438" s="1441"/>
      <c r="FDZ438" s="1441"/>
      <c r="FEA438" s="1441"/>
      <c r="FEB438" s="1441"/>
      <c r="FEC438" s="1441"/>
      <c r="FED438" s="1441"/>
      <c r="FEE438" s="1441"/>
      <c r="FEF438" s="1441"/>
      <c r="FEG438" s="1441"/>
      <c r="FEH438" s="1441"/>
      <c r="FEI438" s="1441"/>
      <c r="FEJ438" s="1441"/>
      <c r="FEK438" s="1441"/>
      <c r="FEL438" s="1441"/>
      <c r="FEM438" s="1441"/>
      <c r="FEN438" s="1441"/>
      <c r="FEO438" s="1441"/>
      <c r="FEP438" s="1441"/>
      <c r="FEQ438" s="1441"/>
      <c r="FER438" s="1441"/>
      <c r="FES438" s="1441"/>
      <c r="FET438" s="1441"/>
      <c r="FEU438" s="1441"/>
      <c r="FEV438" s="1441"/>
      <c r="FEW438" s="1441"/>
      <c r="FEX438" s="1441"/>
      <c r="FEY438" s="1441"/>
      <c r="FEZ438" s="1441"/>
      <c r="FFA438" s="1441"/>
      <c r="FFB438" s="1441"/>
      <c r="FFC438" s="1441"/>
      <c r="FFD438" s="1441"/>
      <c r="FFE438" s="1441"/>
      <c r="FFF438" s="1441"/>
      <c r="FFG438" s="1441"/>
      <c r="FFH438" s="1441"/>
      <c r="FFI438" s="1441"/>
      <c r="FFJ438" s="1441"/>
      <c r="FFK438" s="1441"/>
      <c r="FFL438" s="1441"/>
      <c r="FFM438" s="1441"/>
      <c r="FFN438" s="1441"/>
      <c r="FFO438" s="1441"/>
      <c r="FFP438" s="1441"/>
      <c r="FFQ438" s="1441"/>
      <c r="FFR438" s="1441"/>
      <c r="FFS438" s="1441"/>
      <c r="FFT438" s="1441"/>
      <c r="FFU438" s="1441"/>
      <c r="FFV438" s="1441"/>
      <c r="FFW438" s="1441"/>
      <c r="FFX438" s="1441"/>
      <c r="FFY438" s="1441"/>
      <c r="FFZ438" s="1441"/>
      <c r="FGA438" s="1441"/>
      <c r="FGB438" s="1441"/>
      <c r="FGC438" s="1441"/>
      <c r="FGD438" s="1441"/>
      <c r="FGE438" s="1441"/>
      <c r="FGF438" s="1441"/>
      <c r="FGG438" s="1441"/>
      <c r="FGH438" s="1441"/>
      <c r="FGI438" s="1441"/>
      <c r="FGJ438" s="1441"/>
      <c r="FGK438" s="1441"/>
      <c r="FGL438" s="1441"/>
      <c r="FGM438" s="1441"/>
      <c r="FGN438" s="1441"/>
      <c r="FGO438" s="1441"/>
      <c r="FGP438" s="1441"/>
      <c r="FGQ438" s="1441"/>
      <c r="FGR438" s="1441"/>
      <c r="FGS438" s="1441"/>
      <c r="FGT438" s="1441"/>
      <c r="FGU438" s="1441"/>
      <c r="FGV438" s="1441"/>
      <c r="FGW438" s="1441"/>
      <c r="FGX438" s="1441"/>
      <c r="FGY438" s="1441"/>
      <c r="FGZ438" s="1441"/>
      <c r="FHA438" s="1441"/>
      <c r="FHB438" s="1441"/>
      <c r="FHC438" s="1441"/>
      <c r="FHD438" s="1441"/>
      <c r="FHE438" s="1441"/>
      <c r="FHF438" s="1441"/>
      <c r="FHG438" s="1441"/>
      <c r="FHH438" s="1441"/>
      <c r="FHI438" s="1441"/>
      <c r="FHJ438" s="1441"/>
      <c r="FHK438" s="1441"/>
      <c r="FHL438" s="1441"/>
      <c r="FHM438" s="1441"/>
      <c r="FHN438" s="1441"/>
      <c r="FHO438" s="1441"/>
      <c r="FHP438" s="1441"/>
      <c r="FHQ438" s="1441"/>
      <c r="FHR438" s="1441"/>
      <c r="FHS438" s="1441"/>
      <c r="FHT438" s="1441"/>
      <c r="FHU438" s="1441"/>
      <c r="FHV438" s="1441"/>
      <c r="FHW438" s="1441"/>
      <c r="FHX438" s="1441"/>
      <c r="FHY438" s="1441"/>
      <c r="FHZ438" s="1441"/>
      <c r="FIA438" s="1441"/>
      <c r="FIB438" s="1441"/>
      <c r="FIC438" s="1441"/>
      <c r="FID438" s="1441"/>
      <c r="FIE438" s="1441"/>
      <c r="FIF438" s="1441"/>
      <c r="FIG438" s="1441"/>
      <c r="FIH438" s="1441"/>
      <c r="FII438" s="1441"/>
      <c r="FIJ438" s="1441"/>
      <c r="FIK438" s="1441"/>
      <c r="FIL438" s="1441"/>
      <c r="FIM438" s="1441"/>
      <c r="FIN438" s="1441"/>
      <c r="FIO438" s="1441"/>
      <c r="FIP438" s="1441"/>
      <c r="FIQ438" s="1441"/>
      <c r="FIR438" s="1441"/>
      <c r="FIS438" s="1441"/>
      <c r="FIT438" s="1441"/>
      <c r="FIU438" s="1441"/>
      <c r="FIV438" s="1441"/>
      <c r="FIW438" s="1441"/>
      <c r="FIX438" s="1441"/>
      <c r="FIY438" s="1441"/>
      <c r="FIZ438" s="1441"/>
      <c r="FJA438" s="1441"/>
      <c r="FJB438" s="1441"/>
      <c r="FJC438" s="1441"/>
      <c r="FJD438" s="1441"/>
      <c r="FJE438" s="1441"/>
      <c r="FJF438" s="1441"/>
      <c r="FJG438" s="1441"/>
      <c r="FJH438" s="1441"/>
      <c r="FJI438" s="1441"/>
      <c r="FJJ438" s="1441"/>
      <c r="FJK438" s="1441"/>
      <c r="FJL438" s="1441"/>
      <c r="FJM438" s="1441"/>
      <c r="FJN438" s="1441"/>
      <c r="FJO438" s="1441"/>
      <c r="FJP438" s="1441"/>
      <c r="FJQ438" s="1441"/>
      <c r="FJR438" s="1441"/>
      <c r="FJS438" s="1441"/>
      <c r="FJT438" s="1441"/>
      <c r="FJU438" s="1441"/>
      <c r="FJV438" s="1441"/>
      <c r="FJW438" s="1441"/>
      <c r="FJX438" s="1441"/>
      <c r="FJY438" s="1441"/>
      <c r="FJZ438" s="1441"/>
      <c r="FKA438" s="1441"/>
      <c r="FKB438" s="1441"/>
      <c r="FKC438" s="1441"/>
      <c r="FKD438" s="1441"/>
      <c r="FKE438" s="1441"/>
      <c r="FKF438" s="1441"/>
      <c r="FKG438" s="1441"/>
      <c r="FKH438" s="1441"/>
      <c r="FKI438" s="1441"/>
      <c r="FKJ438" s="1441"/>
      <c r="FKK438" s="1441"/>
      <c r="FKL438" s="1441"/>
      <c r="FKM438" s="1441"/>
      <c r="FKN438" s="1441"/>
      <c r="FKO438" s="1441"/>
      <c r="FKP438" s="1441"/>
      <c r="FKQ438" s="1441"/>
      <c r="FKR438" s="1441"/>
      <c r="FKS438" s="1441"/>
      <c r="FKT438" s="1441"/>
      <c r="FKU438" s="1441"/>
      <c r="FKV438" s="1441"/>
      <c r="FKW438" s="1441"/>
      <c r="FKX438" s="1441"/>
      <c r="FKY438" s="1441"/>
      <c r="FKZ438" s="1441"/>
      <c r="FLA438" s="1441"/>
      <c r="FLB438" s="1441"/>
      <c r="FLC438" s="1441"/>
      <c r="FLD438" s="1441"/>
      <c r="FLE438" s="1441"/>
      <c r="FLF438" s="1441"/>
      <c r="FLG438" s="1441"/>
      <c r="FLH438" s="1441"/>
      <c r="FLI438" s="1441"/>
      <c r="FLJ438" s="1441"/>
      <c r="FLK438" s="1441"/>
      <c r="FLL438" s="1441"/>
      <c r="FLM438" s="1441"/>
      <c r="FLN438" s="1441"/>
      <c r="FLO438" s="1441"/>
      <c r="FLP438" s="1441"/>
      <c r="FLQ438" s="1441"/>
      <c r="FLR438" s="1441"/>
      <c r="FLS438" s="1441"/>
      <c r="FLT438" s="1441"/>
      <c r="FLU438" s="1441"/>
      <c r="FLV438" s="1441"/>
      <c r="FLW438" s="1441"/>
      <c r="FLX438" s="1441"/>
      <c r="FLY438" s="1441"/>
      <c r="FLZ438" s="1441"/>
      <c r="FMA438" s="1441"/>
      <c r="FMB438" s="1441"/>
      <c r="FMC438" s="1441"/>
      <c r="FMD438" s="1441"/>
      <c r="FME438" s="1441"/>
      <c r="FMF438" s="1441"/>
      <c r="FMG438" s="1441"/>
      <c r="FMH438" s="1441"/>
      <c r="FMI438" s="1441"/>
      <c r="FMJ438" s="1441"/>
      <c r="FMK438" s="1441"/>
      <c r="FML438" s="1441"/>
      <c r="FMM438" s="1441"/>
      <c r="FMN438" s="1441"/>
      <c r="FMO438" s="1441"/>
      <c r="FMP438" s="1441"/>
      <c r="FMQ438" s="1441"/>
      <c r="FMR438" s="1441"/>
      <c r="FMS438" s="1441"/>
      <c r="FMT438" s="1441"/>
      <c r="FMU438" s="1441"/>
      <c r="FMV438" s="1441"/>
      <c r="FMW438" s="1441"/>
      <c r="FMX438" s="1441"/>
      <c r="FMY438" s="1441"/>
      <c r="FMZ438" s="1441"/>
      <c r="FNA438" s="1441"/>
      <c r="FNB438" s="1441"/>
      <c r="FNC438" s="1441"/>
      <c r="FND438" s="1441"/>
      <c r="FNE438" s="1441"/>
      <c r="FNF438" s="1441"/>
      <c r="FNG438" s="1441"/>
      <c r="FNH438" s="1441"/>
      <c r="FNI438" s="1441"/>
      <c r="FNJ438" s="1441"/>
      <c r="FNK438" s="1441"/>
      <c r="FNL438" s="1441"/>
      <c r="FNM438" s="1441"/>
      <c r="FNN438" s="1441"/>
      <c r="FNO438" s="1441"/>
      <c r="FNP438" s="1441"/>
      <c r="FNQ438" s="1441"/>
      <c r="FNR438" s="1441"/>
      <c r="FNS438" s="1441"/>
      <c r="FNT438" s="1441"/>
      <c r="FNU438" s="1441"/>
      <c r="FNV438" s="1441"/>
      <c r="FNW438" s="1441"/>
      <c r="FNX438" s="1441"/>
      <c r="FNY438" s="1441"/>
      <c r="FNZ438" s="1441"/>
      <c r="FOA438" s="1441"/>
      <c r="FOB438" s="1441"/>
      <c r="FOC438" s="1441"/>
      <c r="FOD438" s="1441"/>
      <c r="FOE438" s="1441"/>
      <c r="FOF438" s="1441"/>
      <c r="FOG438" s="1441"/>
      <c r="FOH438" s="1441"/>
      <c r="FOI438" s="1441"/>
      <c r="FOJ438" s="1441"/>
      <c r="FOK438" s="1441"/>
      <c r="FOL438" s="1441"/>
      <c r="FOM438" s="1441"/>
      <c r="FON438" s="1441"/>
      <c r="FOO438" s="1441"/>
      <c r="FOP438" s="1441"/>
      <c r="FOQ438" s="1441"/>
      <c r="FOR438" s="1441"/>
      <c r="FOS438" s="1441"/>
      <c r="FOT438" s="1441"/>
      <c r="FOU438" s="1441"/>
      <c r="FOV438" s="1441"/>
      <c r="FOW438" s="1441"/>
      <c r="FOX438" s="1441"/>
      <c r="FOY438" s="1441"/>
      <c r="FOZ438" s="1441"/>
      <c r="FPA438" s="1441"/>
      <c r="FPB438" s="1441"/>
      <c r="FPC438" s="1441"/>
      <c r="FPD438" s="1441"/>
      <c r="FPE438" s="1441"/>
      <c r="FPF438" s="1441"/>
      <c r="FPG438" s="1441"/>
      <c r="FPH438" s="1441"/>
      <c r="FPI438" s="1441"/>
      <c r="FPJ438" s="1441"/>
      <c r="FPK438" s="1441"/>
      <c r="FPL438" s="1441"/>
      <c r="FPM438" s="1441"/>
      <c r="FPN438" s="1441"/>
      <c r="FPO438" s="1441"/>
      <c r="FPP438" s="1441"/>
      <c r="FPQ438" s="1441"/>
      <c r="FPR438" s="1441"/>
      <c r="FPS438" s="1441"/>
      <c r="FPT438" s="1441"/>
      <c r="FPU438" s="1441"/>
      <c r="FPV438" s="1441"/>
      <c r="FPW438" s="1441"/>
      <c r="FPX438" s="1441"/>
      <c r="FPY438" s="1441"/>
      <c r="FPZ438" s="1441"/>
      <c r="FQA438" s="1441"/>
      <c r="FQB438" s="1441"/>
      <c r="FQC438" s="1441"/>
      <c r="FQD438" s="1441"/>
      <c r="FQE438" s="1441"/>
      <c r="FQF438" s="1441"/>
      <c r="FQG438" s="1441"/>
      <c r="FQH438" s="1441"/>
      <c r="FQI438" s="1441"/>
      <c r="FQJ438" s="1441"/>
      <c r="FQK438" s="1441"/>
      <c r="FQL438" s="1441"/>
      <c r="FQM438" s="1441"/>
      <c r="FQN438" s="1441"/>
      <c r="FQO438" s="1441"/>
      <c r="FQP438" s="1441"/>
      <c r="FQQ438" s="1441"/>
      <c r="FQR438" s="1441"/>
      <c r="FQS438" s="1441"/>
      <c r="FQT438" s="1441"/>
      <c r="FQU438" s="1441"/>
      <c r="FQV438" s="1441"/>
      <c r="FQW438" s="1441"/>
      <c r="FQX438" s="1441"/>
      <c r="FQY438" s="1441"/>
      <c r="FQZ438" s="1441"/>
      <c r="FRA438" s="1441"/>
      <c r="FRB438" s="1441"/>
      <c r="FRC438" s="1441"/>
      <c r="FRD438" s="1441"/>
      <c r="FRE438" s="1441"/>
      <c r="FRF438" s="1441"/>
      <c r="FRG438" s="1441"/>
      <c r="FRH438" s="1441"/>
      <c r="FRI438" s="1441"/>
      <c r="FRJ438" s="1441"/>
      <c r="FRK438" s="1441"/>
      <c r="FRL438" s="1441"/>
      <c r="FRM438" s="1441"/>
      <c r="FRN438" s="1441"/>
      <c r="FRO438" s="1441"/>
      <c r="FRP438" s="1441"/>
      <c r="FRQ438" s="1441"/>
      <c r="FRR438" s="1441"/>
      <c r="FRS438" s="1441"/>
      <c r="FRT438" s="1441"/>
      <c r="FRU438" s="1441"/>
      <c r="FRV438" s="1441"/>
      <c r="FRW438" s="1441"/>
      <c r="FRX438" s="1441"/>
      <c r="FRY438" s="1441"/>
      <c r="FRZ438" s="1441"/>
      <c r="FSA438" s="1441"/>
      <c r="FSB438" s="1441"/>
      <c r="FSC438" s="1441"/>
      <c r="FSD438" s="1441"/>
      <c r="FSE438" s="1441"/>
      <c r="FSF438" s="1441"/>
      <c r="FSG438" s="1441"/>
      <c r="FSH438" s="1441"/>
      <c r="FSI438" s="1441"/>
      <c r="FSJ438" s="1441"/>
      <c r="FSK438" s="1441"/>
      <c r="FSL438" s="1441"/>
      <c r="FSM438" s="1441"/>
      <c r="FSN438" s="1441"/>
      <c r="FSO438" s="1441"/>
      <c r="FSP438" s="1441"/>
      <c r="FSQ438" s="1441"/>
      <c r="FSR438" s="1441"/>
      <c r="FSS438" s="1441"/>
      <c r="FST438" s="1441"/>
      <c r="FSU438" s="1441"/>
      <c r="FSV438" s="1441"/>
      <c r="FSW438" s="1441"/>
      <c r="FSX438" s="1441"/>
      <c r="FSY438" s="1441"/>
      <c r="FSZ438" s="1441"/>
      <c r="FTA438" s="1441"/>
      <c r="FTB438" s="1441"/>
      <c r="FTC438" s="1441"/>
      <c r="FTD438" s="1441"/>
      <c r="FTE438" s="1441"/>
      <c r="FTF438" s="1441"/>
      <c r="FTG438" s="1441"/>
      <c r="FTH438" s="1441"/>
      <c r="FTI438" s="1441"/>
      <c r="FTJ438" s="1441"/>
      <c r="FTK438" s="1441"/>
      <c r="FTL438" s="1441"/>
      <c r="FTM438" s="1441"/>
      <c r="FTN438" s="1441"/>
      <c r="FTO438" s="1441"/>
      <c r="FTP438" s="1441"/>
      <c r="FTQ438" s="1441"/>
      <c r="FTR438" s="1441"/>
      <c r="FTS438" s="1441"/>
      <c r="FTT438" s="1441"/>
      <c r="FTU438" s="1441"/>
      <c r="FTV438" s="1441"/>
      <c r="FTW438" s="1441"/>
      <c r="FTX438" s="1441"/>
      <c r="FTY438" s="1441"/>
      <c r="FTZ438" s="1441"/>
      <c r="FUA438" s="1441"/>
      <c r="FUB438" s="1441"/>
      <c r="FUC438" s="1441"/>
      <c r="FUD438" s="1441"/>
      <c r="FUE438" s="1441"/>
      <c r="FUF438" s="1441"/>
      <c r="FUG438" s="1441"/>
      <c r="FUH438" s="1441"/>
      <c r="FUI438" s="1441"/>
      <c r="FUJ438" s="1441"/>
      <c r="FUK438" s="1441"/>
      <c r="FUL438" s="1441"/>
      <c r="FUM438" s="1441"/>
      <c r="FUN438" s="1441"/>
      <c r="FUO438" s="1441"/>
      <c r="FUP438" s="1441"/>
      <c r="FUQ438" s="1441"/>
      <c r="FUR438" s="1441"/>
      <c r="FUS438" s="1441"/>
      <c r="FUT438" s="1441"/>
      <c r="FUU438" s="1441"/>
      <c r="FUV438" s="1441"/>
      <c r="FUW438" s="1441"/>
      <c r="FUX438" s="1441"/>
      <c r="FUY438" s="1441"/>
      <c r="FUZ438" s="1441"/>
      <c r="FVA438" s="1441"/>
      <c r="FVB438" s="1441"/>
      <c r="FVC438" s="1441"/>
      <c r="FVD438" s="1441"/>
      <c r="FVE438" s="1441"/>
      <c r="FVF438" s="1441"/>
      <c r="FVG438" s="1441"/>
      <c r="FVH438" s="1441"/>
      <c r="FVI438" s="1441"/>
      <c r="FVJ438" s="1441"/>
      <c r="FVK438" s="1441"/>
      <c r="FVL438" s="1441"/>
      <c r="FVM438" s="1441"/>
      <c r="FVN438" s="1441"/>
      <c r="FVO438" s="1441"/>
      <c r="FVP438" s="1441"/>
      <c r="FVQ438" s="1441"/>
      <c r="FVR438" s="1441"/>
      <c r="FVS438" s="1441"/>
      <c r="FVT438" s="1441"/>
      <c r="FVU438" s="1441"/>
      <c r="FVV438" s="1441"/>
      <c r="FVW438" s="1441"/>
      <c r="FVX438" s="1441"/>
      <c r="FVY438" s="1441"/>
      <c r="FVZ438" s="1441"/>
      <c r="FWA438" s="1441"/>
      <c r="FWB438" s="1441"/>
      <c r="FWC438" s="1441"/>
      <c r="FWD438" s="1441"/>
      <c r="FWE438" s="1441"/>
      <c r="FWF438" s="1441"/>
      <c r="FWG438" s="1441"/>
      <c r="FWH438" s="1441"/>
      <c r="FWI438" s="1441"/>
      <c r="FWJ438" s="1441"/>
      <c r="FWK438" s="1441"/>
      <c r="FWL438" s="1441"/>
      <c r="FWM438" s="1441"/>
      <c r="FWN438" s="1441"/>
      <c r="FWO438" s="1441"/>
      <c r="FWP438" s="1441"/>
      <c r="FWQ438" s="1441"/>
      <c r="FWR438" s="1441"/>
      <c r="FWS438" s="1441"/>
      <c r="FWT438" s="1441"/>
      <c r="FWU438" s="1441"/>
      <c r="FWV438" s="1441"/>
      <c r="FWW438" s="1441"/>
      <c r="FWX438" s="1441"/>
      <c r="FWY438" s="1441"/>
      <c r="FWZ438" s="1441"/>
      <c r="FXA438" s="1441"/>
      <c r="FXB438" s="1441"/>
      <c r="FXC438" s="1441"/>
      <c r="FXD438" s="1441"/>
      <c r="FXE438" s="1441"/>
      <c r="FXF438" s="1441"/>
      <c r="FXG438" s="1441"/>
      <c r="FXH438" s="1441"/>
      <c r="FXI438" s="1441"/>
      <c r="FXJ438" s="1441"/>
      <c r="FXK438" s="1441"/>
      <c r="FXL438" s="1441"/>
      <c r="FXM438" s="1441"/>
      <c r="FXN438" s="1441"/>
      <c r="FXO438" s="1441"/>
      <c r="FXP438" s="1441"/>
      <c r="FXQ438" s="1441"/>
      <c r="FXR438" s="1441"/>
      <c r="FXS438" s="1441"/>
      <c r="FXT438" s="1441"/>
      <c r="FXU438" s="1441"/>
      <c r="FXV438" s="1441"/>
      <c r="FXW438" s="1441"/>
      <c r="FXX438" s="1441"/>
      <c r="FXY438" s="1441"/>
      <c r="FXZ438" s="1441"/>
      <c r="FYA438" s="1441"/>
      <c r="FYB438" s="1441"/>
      <c r="FYC438" s="1441"/>
      <c r="FYD438" s="1441"/>
      <c r="FYE438" s="1441"/>
      <c r="FYF438" s="1441"/>
      <c r="FYG438" s="1441"/>
      <c r="FYH438" s="1441"/>
      <c r="FYI438" s="1441"/>
      <c r="FYJ438" s="1441"/>
      <c r="FYK438" s="1441"/>
      <c r="FYL438" s="1441"/>
      <c r="FYM438" s="1441"/>
      <c r="FYN438" s="1441"/>
      <c r="FYO438" s="1441"/>
      <c r="FYP438" s="1441"/>
      <c r="FYQ438" s="1441"/>
      <c r="FYR438" s="1441"/>
      <c r="FYS438" s="1441"/>
      <c r="FYT438" s="1441"/>
      <c r="FYU438" s="1441"/>
      <c r="FYV438" s="1441"/>
      <c r="FYW438" s="1441"/>
      <c r="FYX438" s="1441"/>
      <c r="FYY438" s="1441"/>
      <c r="FYZ438" s="1441"/>
      <c r="FZA438" s="1441"/>
      <c r="FZB438" s="1441"/>
      <c r="FZC438" s="1441"/>
      <c r="FZD438" s="1441"/>
      <c r="FZE438" s="1441"/>
      <c r="FZF438" s="1441"/>
      <c r="FZG438" s="1441"/>
      <c r="FZH438" s="1441"/>
      <c r="FZI438" s="1441"/>
      <c r="FZJ438" s="1441"/>
      <c r="FZK438" s="1441"/>
      <c r="FZL438" s="1441"/>
      <c r="FZM438" s="1441"/>
      <c r="FZN438" s="1441"/>
      <c r="FZO438" s="1441"/>
      <c r="FZP438" s="1441"/>
      <c r="FZQ438" s="1441"/>
      <c r="FZR438" s="1441"/>
      <c r="FZS438" s="1441"/>
      <c r="FZT438" s="1441"/>
      <c r="FZU438" s="1441"/>
      <c r="FZV438" s="1441"/>
      <c r="FZW438" s="1441"/>
      <c r="FZX438" s="1441"/>
      <c r="FZY438" s="1441"/>
      <c r="FZZ438" s="1441"/>
      <c r="GAA438" s="1441"/>
      <c r="GAB438" s="1441"/>
      <c r="GAC438" s="1441"/>
      <c r="GAD438" s="1441"/>
      <c r="GAE438" s="1441"/>
      <c r="GAF438" s="1441"/>
      <c r="GAG438" s="1441"/>
      <c r="GAH438" s="1441"/>
      <c r="GAI438" s="1441"/>
      <c r="GAJ438" s="1441"/>
      <c r="GAK438" s="1441"/>
      <c r="GAL438" s="1441"/>
      <c r="GAM438" s="1441"/>
      <c r="GAN438" s="1441"/>
      <c r="GAO438" s="1441"/>
      <c r="GAP438" s="1441"/>
      <c r="GAQ438" s="1441"/>
      <c r="GAR438" s="1441"/>
      <c r="GAS438" s="1441"/>
      <c r="GAT438" s="1441"/>
      <c r="GAU438" s="1441"/>
      <c r="GAV438" s="1441"/>
      <c r="GAW438" s="1441"/>
      <c r="GAX438" s="1441"/>
      <c r="GAY438" s="1441"/>
      <c r="GAZ438" s="1441"/>
      <c r="GBA438" s="1441"/>
      <c r="GBB438" s="1441"/>
      <c r="GBC438" s="1441"/>
      <c r="GBD438" s="1441"/>
      <c r="GBE438" s="1441"/>
      <c r="GBF438" s="1441"/>
      <c r="GBG438" s="1441"/>
      <c r="GBH438" s="1441"/>
      <c r="GBI438" s="1441"/>
      <c r="GBJ438" s="1441"/>
      <c r="GBK438" s="1441"/>
      <c r="GBL438" s="1441"/>
      <c r="GBM438" s="1441"/>
      <c r="GBN438" s="1441"/>
      <c r="GBO438" s="1441"/>
      <c r="GBP438" s="1441"/>
      <c r="GBQ438" s="1441"/>
      <c r="GBR438" s="1441"/>
      <c r="GBS438" s="1441"/>
      <c r="GBT438" s="1441"/>
      <c r="GBU438" s="1441"/>
      <c r="GBV438" s="1441"/>
      <c r="GBW438" s="1441"/>
      <c r="GBX438" s="1441"/>
      <c r="GBY438" s="1441"/>
      <c r="GBZ438" s="1441"/>
      <c r="GCA438" s="1441"/>
      <c r="GCB438" s="1441"/>
      <c r="GCC438" s="1441"/>
      <c r="GCD438" s="1441"/>
      <c r="GCE438" s="1441"/>
      <c r="GCF438" s="1441"/>
      <c r="GCG438" s="1441"/>
      <c r="GCH438" s="1441"/>
      <c r="GCI438" s="1441"/>
      <c r="GCJ438" s="1441"/>
      <c r="GCK438" s="1441"/>
      <c r="GCL438" s="1441"/>
      <c r="GCM438" s="1441"/>
      <c r="GCN438" s="1441"/>
      <c r="GCO438" s="1441"/>
      <c r="GCP438" s="1441"/>
      <c r="GCQ438" s="1441"/>
      <c r="GCR438" s="1441"/>
      <c r="GCS438" s="1441"/>
      <c r="GCT438" s="1441"/>
      <c r="GCU438" s="1441"/>
      <c r="GCV438" s="1441"/>
      <c r="GCW438" s="1441"/>
      <c r="GCX438" s="1441"/>
      <c r="GCY438" s="1441"/>
      <c r="GCZ438" s="1441"/>
      <c r="GDA438" s="1441"/>
      <c r="GDB438" s="1441"/>
      <c r="GDC438" s="1441"/>
      <c r="GDD438" s="1441"/>
      <c r="GDE438" s="1441"/>
      <c r="GDF438" s="1441"/>
      <c r="GDG438" s="1441"/>
      <c r="GDH438" s="1441"/>
      <c r="GDI438" s="1441"/>
      <c r="GDJ438" s="1441"/>
      <c r="GDK438" s="1441"/>
      <c r="GDL438" s="1441"/>
      <c r="GDM438" s="1441"/>
      <c r="GDN438" s="1441"/>
      <c r="GDO438" s="1441"/>
      <c r="GDP438" s="1441"/>
      <c r="GDQ438" s="1441"/>
      <c r="GDR438" s="1441"/>
      <c r="GDS438" s="1441"/>
      <c r="GDT438" s="1441"/>
      <c r="GDU438" s="1441"/>
      <c r="GDV438" s="1441"/>
      <c r="GDW438" s="1441"/>
      <c r="GDX438" s="1441"/>
      <c r="GDY438" s="1441"/>
      <c r="GDZ438" s="1441"/>
      <c r="GEA438" s="1441"/>
      <c r="GEB438" s="1441"/>
      <c r="GEC438" s="1441"/>
      <c r="GED438" s="1441"/>
      <c r="GEE438" s="1441"/>
      <c r="GEF438" s="1441"/>
      <c r="GEG438" s="1441"/>
      <c r="GEH438" s="1441"/>
      <c r="GEI438" s="1441"/>
      <c r="GEJ438" s="1441"/>
      <c r="GEK438" s="1441"/>
      <c r="GEL438" s="1441"/>
      <c r="GEM438" s="1441"/>
      <c r="GEN438" s="1441"/>
      <c r="GEO438" s="1441"/>
      <c r="GEP438" s="1441"/>
      <c r="GEQ438" s="1441"/>
      <c r="GER438" s="1441"/>
      <c r="GES438" s="1441"/>
      <c r="GET438" s="1441"/>
      <c r="GEU438" s="1441"/>
      <c r="GEV438" s="1441"/>
      <c r="GEW438" s="1441"/>
      <c r="GEX438" s="1441"/>
      <c r="GEY438" s="1441"/>
      <c r="GEZ438" s="1441"/>
      <c r="GFA438" s="1441"/>
      <c r="GFB438" s="1441"/>
      <c r="GFC438" s="1441"/>
      <c r="GFD438" s="1441"/>
      <c r="GFE438" s="1441"/>
      <c r="GFF438" s="1441"/>
      <c r="GFG438" s="1441"/>
      <c r="GFH438" s="1441"/>
      <c r="GFI438" s="1441"/>
      <c r="GFJ438" s="1441"/>
      <c r="GFK438" s="1441"/>
      <c r="GFL438" s="1441"/>
      <c r="GFM438" s="1441"/>
      <c r="GFN438" s="1441"/>
      <c r="GFO438" s="1441"/>
      <c r="GFP438" s="1441"/>
      <c r="GFQ438" s="1441"/>
      <c r="GFR438" s="1441"/>
      <c r="GFS438" s="1441"/>
      <c r="GFT438" s="1441"/>
      <c r="GFU438" s="1441"/>
      <c r="GFV438" s="1441"/>
      <c r="GFW438" s="1441"/>
      <c r="GFX438" s="1441"/>
      <c r="GFY438" s="1441"/>
      <c r="GFZ438" s="1441"/>
      <c r="GGA438" s="1441"/>
      <c r="GGB438" s="1441"/>
      <c r="GGC438" s="1441"/>
      <c r="GGD438" s="1441"/>
      <c r="GGE438" s="1441"/>
      <c r="GGF438" s="1441"/>
      <c r="GGG438" s="1441"/>
      <c r="GGH438" s="1441"/>
      <c r="GGI438" s="1441"/>
      <c r="GGJ438" s="1441"/>
      <c r="GGK438" s="1441"/>
      <c r="GGL438" s="1441"/>
      <c r="GGM438" s="1441"/>
      <c r="GGN438" s="1441"/>
      <c r="GGO438" s="1441"/>
      <c r="GGP438" s="1441"/>
      <c r="GGQ438" s="1441"/>
      <c r="GGR438" s="1441"/>
      <c r="GGS438" s="1441"/>
      <c r="GGT438" s="1441"/>
      <c r="GGU438" s="1441"/>
      <c r="GGV438" s="1441"/>
      <c r="GGW438" s="1441"/>
      <c r="GGX438" s="1441"/>
      <c r="GGY438" s="1441"/>
      <c r="GGZ438" s="1441"/>
      <c r="GHA438" s="1441"/>
      <c r="GHB438" s="1441"/>
      <c r="GHC438" s="1441"/>
      <c r="GHD438" s="1441"/>
      <c r="GHE438" s="1441"/>
      <c r="GHF438" s="1441"/>
      <c r="GHG438" s="1441"/>
      <c r="GHH438" s="1441"/>
      <c r="GHI438" s="1441"/>
      <c r="GHJ438" s="1441"/>
      <c r="GHK438" s="1441"/>
      <c r="GHL438" s="1441"/>
      <c r="GHM438" s="1441"/>
      <c r="GHN438" s="1441"/>
      <c r="GHO438" s="1441"/>
      <c r="GHP438" s="1441"/>
      <c r="GHQ438" s="1441"/>
      <c r="GHR438" s="1441"/>
      <c r="GHS438" s="1441"/>
      <c r="GHT438" s="1441"/>
      <c r="GHU438" s="1441"/>
      <c r="GHV438" s="1441"/>
      <c r="GHW438" s="1441"/>
      <c r="GHX438" s="1441"/>
      <c r="GHY438" s="1441"/>
      <c r="GHZ438" s="1441"/>
      <c r="GIA438" s="1441"/>
      <c r="GIB438" s="1441"/>
      <c r="GIC438" s="1441"/>
      <c r="GID438" s="1441"/>
      <c r="GIE438" s="1441"/>
      <c r="GIF438" s="1441"/>
      <c r="GIG438" s="1441"/>
      <c r="GIH438" s="1441"/>
      <c r="GII438" s="1441"/>
      <c r="GIJ438" s="1441"/>
      <c r="GIK438" s="1441"/>
      <c r="GIL438" s="1441"/>
      <c r="GIM438" s="1441"/>
      <c r="GIN438" s="1441"/>
      <c r="GIO438" s="1441"/>
      <c r="GIP438" s="1441"/>
      <c r="GIQ438" s="1441"/>
      <c r="GIR438" s="1441"/>
      <c r="GIS438" s="1441"/>
      <c r="GIT438" s="1441"/>
      <c r="GIU438" s="1441"/>
      <c r="GIV438" s="1441"/>
      <c r="GIW438" s="1441"/>
      <c r="GIX438" s="1441"/>
      <c r="GIY438" s="1441"/>
      <c r="GIZ438" s="1441"/>
      <c r="GJA438" s="1441"/>
      <c r="GJB438" s="1441"/>
      <c r="GJC438" s="1441"/>
      <c r="GJD438" s="1441"/>
      <c r="GJE438" s="1441"/>
      <c r="GJF438" s="1441"/>
      <c r="GJG438" s="1441"/>
      <c r="GJH438" s="1441"/>
      <c r="GJI438" s="1441"/>
      <c r="GJJ438" s="1441"/>
      <c r="GJK438" s="1441"/>
      <c r="GJL438" s="1441"/>
      <c r="GJM438" s="1441"/>
      <c r="GJN438" s="1441"/>
      <c r="GJO438" s="1441"/>
      <c r="GJP438" s="1441"/>
      <c r="GJQ438" s="1441"/>
      <c r="GJR438" s="1441"/>
      <c r="GJS438" s="1441"/>
      <c r="GJT438" s="1441"/>
      <c r="GJU438" s="1441"/>
      <c r="GJV438" s="1441"/>
      <c r="GJW438" s="1441"/>
      <c r="GJX438" s="1441"/>
      <c r="GJY438" s="1441"/>
      <c r="GJZ438" s="1441"/>
      <c r="GKA438" s="1441"/>
      <c r="GKB438" s="1441"/>
      <c r="GKC438" s="1441"/>
      <c r="GKD438" s="1441"/>
      <c r="GKE438" s="1441"/>
      <c r="GKF438" s="1441"/>
      <c r="GKG438" s="1441"/>
      <c r="GKH438" s="1441"/>
      <c r="GKI438" s="1441"/>
      <c r="GKJ438" s="1441"/>
      <c r="GKK438" s="1441"/>
      <c r="GKL438" s="1441"/>
      <c r="GKM438" s="1441"/>
      <c r="GKN438" s="1441"/>
      <c r="GKO438" s="1441"/>
      <c r="GKP438" s="1441"/>
      <c r="GKQ438" s="1441"/>
      <c r="GKR438" s="1441"/>
      <c r="GKS438" s="1441"/>
      <c r="GKT438" s="1441"/>
      <c r="GKU438" s="1441"/>
      <c r="GKV438" s="1441"/>
      <c r="GKW438" s="1441"/>
      <c r="GKX438" s="1441"/>
      <c r="GKY438" s="1441"/>
      <c r="GKZ438" s="1441"/>
      <c r="GLA438" s="1441"/>
      <c r="GLB438" s="1441"/>
      <c r="GLC438" s="1441"/>
      <c r="GLD438" s="1441"/>
      <c r="GLE438" s="1441"/>
      <c r="GLF438" s="1441"/>
      <c r="GLG438" s="1441"/>
      <c r="GLH438" s="1441"/>
      <c r="GLI438" s="1441"/>
      <c r="GLJ438" s="1441"/>
      <c r="GLK438" s="1441"/>
      <c r="GLL438" s="1441"/>
      <c r="GLM438" s="1441"/>
      <c r="GLN438" s="1441"/>
      <c r="GLO438" s="1441"/>
      <c r="GLP438" s="1441"/>
      <c r="GLQ438" s="1441"/>
      <c r="GLR438" s="1441"/>
      <c r="GLS438" s="1441"/>
      <c r="GLT438" s="1441"/>
      <c r="GLU438" s="1441"/>
      <c r="GLV438" s="1441"/>
      <c r="GLW438" s="1441"/>
      <c r="GLX438" s="1441"/>
      <c r="GLY438" s="1441"/>
      <c r="GLZ438" s="1441"/>
      <c r="GMA438" s="1441"/>
      <c r="GMB438" s="1441"/>
      <c r="GMC438" s="1441"/>
      <c r="GMD438" s="1441"/>
      <c r="GME438" s="1441"/>
      <c r="GMF438" s="1441"/>
      <c r="GMG438" s="1441"/>
      <c r="GMH438" s="1441"/>
      <c r="GMI438" s="1441"/>
      <c r="GMJ438" s="1441"/>
      <c r="GMK438" s="1441"/>
      <c r="GML438" s="1441"/>
      <c r="GMM438" s="1441"/>
      <c r="GMN438" s="1441"/>
      <c r="GMO438" s="1441"/>
      <c r="GMP438" s="1441"/>
      <c r="GMQ438" s="1441"/>
      <c r="GMR438" s="1441"/>
      <c r="GMS438" s="1441"/>
      <c r="GMT438" s="1441"/>
      <c r="GMU438" s="1441"/>
      <c r="GMV438" s="1441"/>
      <c r="GMW438" s="1441"/>
      <c r="GMX438" s="1441"/>
      <c r="GMY438" s="1441"/>
      <c r="GMZ438" s="1441"/>
      <c r="GNA438" s="1441"/>
      <c r="GNB438" s="1441"/>
      <c r="GNC438" s="1441"/>
      <c r="GND438" s="1441"/>
      <c r="GNE438" s="1441"/>
      <c r="GNF438" s="1441"/>
      <c r="GNG438" s="1441"/>
      <c r="GNH438" s="1441"/>
      <c r="GNI438" s="1441"/>
      <c r="GNJ438" s="1441"/>
      <c r="GNK438" s="1441"/>
      <c r="GNL438" s="1441"/>
      <c r="GNM438" s="1441"/>
      <c r="GNN438" s="1441"/>
      <c r="GNO438" s="1441"/>
      <c r="GNP438" s="1441"/>
      <c r="GNQ438" s="1441"/>
      <c r="GNR438" s="1441"/>
      <c r="GNS438" s="1441"/>
      <c r="GNT438" s="1441"/>
      <c r="GNU438" s="1441"/>
      <c r="GNV438" s="1441"/>
      <c r="GNW438" s="1441"/>
      <c r="GNX438" s="1441"/>
      <c r="GNY438" s="1441"/>
      <c r="GNZ438" s="1441"/>
      <c r="GOA438" s="1441"/>
      <c r="GOB438" s="1441"/>
      <c r="GOC438" s="1441"/>
      <c r="GOD438" s="1441"/>
      <c r="GOE438" s="1441"/>
      <c r="GOF438" s="1441"/>
      <c r="GOG438" s="1441"/>
      <c r="GOH438" s="1441"/>
      <c r="GOI438" s="1441"/>
      <c r="GOJ438" s="1441"/>
      <c r="GOK438" s="1441"/>
      <c r="GOL438" s="1441"/>
      <c r="GOM438" s="1441"/>
      <c r="GON438" s="1441"/>
      <c r="GOO438" s="1441"/>
      <c r="GOP438" s="1441"/>
      <c r="GOQ438" s="1441"/>
      <c r="GOR438" s="1441"/>
      <c r="GOS438" s="1441"/>
      <c r="GOT438" s="1441"/>
      <c r="GOU438" s="1441"/>
      <c r="GOV438" s="1441"/>
      <c r="GOW438" s="1441"/>
      <c r="GOX438" s="1441"/>
      <c r="GOY438" s="1441"/>
      <c r="GOZ438" s="1441"/>
      <c r="GPA438" s="1441"/>
      <c r="GPB438" s="1441"/>
      <c r="GPC438" s="1441"/>
      <c r="GPD438" s="1441"/>
      <c r="GPE438" s="1441"/>
      <c r="GPF438" s="1441"/>
      <c r="GPG438" s="1441"/>
      <c r="GPH438" s="1441"/>
      <c r="GPI438" s="1441"/>
      <c r="GPJ438" s="1441"/>
      <c r="GPK438" s="1441"/>
      <c r="GPL438" s="1441"/>
      <c r="GPM438" s="1441"/>
      <c r="GPN438" s="1441"/>
      <c r="GPO438" s="1441"/>
      <c r="GPP438" s="1441"/>
      <c r="GPQ438" s="1441"/>
      <c r="GPR438" s="1441"/>
      <c r="GPS438" s="1441"/>
      <c r="GPT438" s="1441"/>
      <c r="GPU438" s="1441"/>
      <c r="GPV438" s="1441"/>
      <c r="GPW438" s="1441"/>
      <c r="GPX438" s="1441"/>
      <c r="GPY438" s="1441"/>
      <c r="GPZ438" s="1441"/>
      <c r="GQA438" s="1441"/>
      <c r="GQB438" s="1441"/>
      <c r="GQC438" s="1441"/>
      <c r="GQD438" s="1441"/>
      <c r="GQE438" s="1441"/>
      <c r="GQF438" s="1441"/>
      <c r="GQG438" s="1441"/>
      <c r="GQH438" s="1441"/>
      <c r="GQI438" s="1441"/>
      <c r="GQJ438" s="1441"/>
      <c r="GQK438" s="1441"/>
      <c r="GQL438" s="1441"/>
      <c r="GQM438" s="1441"/>
      <c r="GQN438" s="1441"/>
      <c r="GQO438" s="1441"/>
      <c r="GQP438" s="1441"/>
      <c r="GQQ438" s="1441"/>
      <c r="GQR438" s="1441"/>
      <c r="GQS438" s="1441"/>
      <c r="GQT438" s="1441"/>
      <c r="GQU438" s="1441"/>
      <c r="GQV438" s="1441"/>
      <c r="GQW438" s="1441"/>
      <c r="GQX438" s="1441"/>
      <c r="GQY438" s="1441"/>
      <c r="GQZ438" s="1441"/>
      <c r="GRA438" s="1441"/>
      <c r="GRB438" s="1441"/>
      <c r="GRC438" s="1441"/>
      <c r="GRD438" s="1441"/>
      <c r="GRE438" s="1441"/>
      <c r="GRF438" s="1441"/>
      <c r="GRG438" s="1441"/>
      <c r="GRH438" s="1441"/>
      <c r="GRI438" s="1441"/>
      <c r="GRJ438" s="1441"/>
      <c r="GRK438" s="1441"/>
      <c r="GRL438" s="1441"/>
      <c r="GRM438" s="1441"/>
      <c r="GRN438" s="1441"/>
      <c r="GRO438" s="1441"/>
      <c r="GRP438" s="1441"/>
      <c r="GRQ438" s="1441"/>
      <c r="GRR438" s="1441"/>
      <c r="GRS438" s="1441"/>
      <c r="GRT438" s="1441"/>
      <c r="GRU438" s="1441"/>
      <c r="GRV438" s="1441"/>
      <c r="GRW438" s="1441"/>
      <c r="GRX438" s="1441"/>
      <c r="GRY438" s="1441"/>
      <c r="GRZ438" s="1441"/>
      <c r="GSA438" s="1441"/>
      <c r="GSB438" s="1441"/>
      <c r="GSC438" s="1441"/>
      <c r="GSD438" s="1441"/>
      <c r="GSE438" s="1441"/>
      <c r="GSF438" s="1441"/>
      <c r="GSG438" s="1441"/>
      <c r="GSH438" s="1441"/>
      <c r="GSI438" s="1441"/>
      <c r="GSJ438" s="1441"/>
      <c r="GSK438" s="1441"/>
      <c r="GSL438" s="1441"/>
      <c r="GSM438" s="1441"/>
      <c r="GSN438" s="1441"/>
      <c r="GSO438" s="1441"/>
      <c r="GSP438" s="1441"/>
      <c r="GSQ438" s="1441"/>
      <c r="GSR438" s="1441"/>
      <c r="GSS438" s="1441"/>
      <c r="GST438" s="1441"/>
      <c r="GSU438" s="1441"/>
      <c r="GSV438" s="1441"/>
      <c r="GSW438" s="1441"/>
      <c r="GSX438" s="1441"/>
      <c r="GSY438" s="1441"/>
      <c r="GSZ438" s="1441"/>
      <c r="GTA438" s="1441"/>
      <c r="GTB438" s="1441"/>
      <c r="GTC438" s="1441"/>
      <c r="GTD438" s="1441"/>
      <c r="GTE438" s="1441"/>
      <c r="GTF438" s="1441"/>
      <c r="GTG438" s="1441"/>
      <c r="GTH438" s="1441"/>
      <c r="GTI438" s="1441"/>
      <c r="GTJ438" s="1441"/>
      <c r="GTK438" s="1441"/>
      <c r="GTL438" s="1441"/>
      <c r="GTM438" s="1441"/>
      <c r="GTN438" s="1441"/>
      <c r="GTO438" s="1441"/>
      <c r="GTP438" s="1441"/>
      <c r="GTQ438" s="1441"/>
      <c r="GTR438" s="1441"/>
      <c r="GTS438" s="1441"/>
      <c r="GTT438" s="1441"/>
      <c r="GTU438" s="1441"/>
      <c r="GTV438" s="1441"/>
      <c r="GTW438" s="1441"/>
      <c r="GTX438" s="1441"/>
      <c r="GTY438" s="1441"/>
      <c r="GTZ438" s="1441"/>
      <c r="GUA438" s="1441"/>
      <c r="GUB438" s="1441"/>
      <c r="GUC438" s="1441"/>
      <c r="GUD438" s="1441"/>
      <c r="GUE438" s="1441"/>
      <c r="GUF438" s="1441"/>
      <c r="GUG438" s="1441"/>
      <c r="GUH438" s="1441"/>
      <c r="GUI438" s="1441"/>
      <c r="GUJ438" s="1441"/>
      <c r="GUK438" s="1441"/>
      <c r="GUL438" s="1441"/>
      <c r="GUM438" s="1441"/>
      <c r="GUN438" s="1441"/>
      <c r="GUO438" s="1441"/>
      <c r="GUP438" s="1441"/>
      <c r="GUQ438" s="1441"/>
      <c r="GUR438" s="1441"/>
      <c r="GUS438" s="1441"/>
      <c r="GUT438" s="1441"/>
      <c r="GUU438" s="1441"/>
      <c r="GUV438" s="1441"/>
      <c r="GUW438" s="1441"/>
      <c r="GUX438" s="1441"/>
      <c r="GUY438" s="1441"/>
      <c r="GUZ438" s="1441"/>
      <c r="GVA438" s="1441"/>
      <c r="GVB438" s="1441"/>
      <c r="GVC438" s="1441"/>
      <c r="GVD438" s="1441"/>
      <c r="GVE438" s="1441"/>
      <c r="GVF438" s="1441"/>
      <c r="GVG438" s="1441"/>
      <c r="GVH438" s="1441"/>
      <c r="GVI438" s="1441"/>
      <c r="GVJ438" s="1441"/>
      <c r="GVK438" s="1441"/>
      <c r="GVL438" s="1441"/>
      <c r="GVM438" s="1441"/>
      <c r="GVN438" s="1441"/>
      <c r="GVO438" s="1441"/>
      <c r="GVP438" s="1441"/>
      <c r="GVQ438" s="1441"/>
      <c r="GVR438" s="1441"/>
      <c r="GVS438" s="1441"/>
      <c r="GVT438" s="1441"/>
      <c r="GVU438" s="1441"/>
      <c r="GVV438" s="1441"/>
      <c r="GVW438" s="1441"/>
      <c r="GVX438" s="1441"/>
      <c r="GVY438" s="1441"/>
      <c r="GVZ438" s="1441"/>
      <c r="GWA438" s="1441"/>
      <c r="GWB438" s="1441"/>
      <c r="GWC438" s="1441"/>
      <c r="GWD438" s="1441"/>
      <c r="GWE438" s="1441"/>
      <c r="GWF438" s="1441"/>
      <c r="GWG438" s="1441"/>
      <c r="GWH438" s="1441"/>
      <c r="GWI438" s="1441"/>
      <c r="GWJ438" s="1441"/>
      <c r="GWK438" s="1441"/>
      <c r="GWL438" s="1441"/>
      <c r="GWM438" s="1441"/>
      <c r="GWN438" s="1441"/>
      <c r="GWO438" s="1441"/>
      <c r="GWP438" s="1441"/>
      <c r="GWQ438" s="1441"/>
      <c r="GWR438" s="1441"/>
      <c r="GWS438" s="1441"/>
      <c r="GWT438" s="1441"/>
      <c r="GWU438" s="1441"/>
      <c r="GWV438" s="1441"/>
      <c r="GWW438" s="1441"/>
      <c r="GWX438" s="1441"/>
      <c r="GWY438" s="1441"/>
      <c r="GWZ438" s="1441"/>
      <c r="GXA438" s="1441"/>
      <c r="GXB438" s="1441"/>
      <c r="GXC438" s="1441"/>
      <c r="GXD438" s="1441"/>
      <c r="GXE438" s="1441"/>
      <c r="GXF438" s="1441"/>
      <c r="GXG438" s="1441"/>
      <c r="GXH438" s="1441"/>
      <c r="GXI438" s="1441"/>
      <c r="GXJ438" s="1441"/>
      <c r="GXK438" s="1441"/>
      <c r="GXL438" s="1441"/>
      <c r="GXM438" s="1441"/>
      <c r="GXN438" s="1441"/>
      <c r="GXO438" s="1441"/>
      <c r="GXP438" s="1441"/>
      <c r="GXQ438" s="1441"/>
      <c r="GXR438" s="1441"/>
      <c r="GXS438" s="1441"/>
      <c r="GXT438" s="1441"/>
      <c r="GXU438" s="1441"/>
      <c r="GXV438" s="1441"/>
      <c r="GXW438" s="1441"/>
      <c r="GXX438" s="1441"/>
      <c r="GXY438" s="1441"/>
      <c r="GXZ438" s="1441"/>
      <c r="GYA438" s="1441"/>
      <c r="GYB438" s="1441"/>
      <c r="GYC438" s="1441"/>
      <c r="GYD438" s="1441"/>
      <c r="GYE438" s="1441"/>
      <c r="GYF438" s="1441"/>
      <c r="GYG438" s="1441"/>
      <c r="GYH438" s="1441"/>
      <c r="GYI438" s="1441"/>
      <c r="GYJ438" s="1441"/>
      <c r="GYK438" s="1441"/>
      <c r="GYL438" s="1441"/>
      <c r="GYM438" s="1441"/>
      <c r="GYN438" s="1441"/>
      <c r="GYO438" s="1441"/>
      <c r="GYP438" s="1441"/>
      <c r="GYQ438" s="1441"/>
      <c r="GYR438" s="1441"/>
      <c r="GYS438" s="1441"/>
      <c r="GYT438" s="1441"/>
      <c r="GYU438" s="1441"/>
      <c r="GYV438" s="1441"/>
      <c r="GYW438" s="1441"/>
      <c r="GYX438" s="1441"/>
      <c r="GYY438" s="1441"/>
      <c r="GYZ438" s="1441"/>
      <c r="GZA438" s="1441"/>
      <c r="GZB438" s="1441"/>
      <c r="GZC438" s="1441"/>
      <c r="GZD438" s="1441"/>
      <c r="GZE438" s="1441"/>
      <c r="GZF438" s="1441"/>
      <c r="GZG438" s="1441"/>
      <c r="GZH438" s="1441"/>
      <c r="GZI438" s="1441"/>
      <c r="GZJ438" s="1441"/>
      <c r="GZK438" s="1441"/>
      <c r="GZL438" s="1441"/>
      <c r="GZM438" s="1441"/>
      <c r="GZN438" s="1441"/>
      <c r="GZO438" s="1441"/>
      <c r="GZP438" s="1441"/>
      <c r="GZQ438" s="1441"/>
      <c r="GZR438" s="1441"/>
      <c r="GZS438" s="1441"/>
      <c r="GZT438" s="1441"/>
      <c r="GZU438" s="1441"/>
      <c r="GZV438" s="1441"/>
      <c r="GZW438" s="1441"/>
      <c r="GZX438" s="1441"/>
      <c r="GZY438" s="1441"/>
      <c r="GZZ438" s="1441"/>
      <c r="HAA438" s="1441"/>
      <c r="HAB438" s="1441"/>
      <c r="HAC438" s="1441"/>
      <c r="HAD438" s="1441"/>
      <c r="HAE438" s="1441"/>
      <c r="HAF438" s="1441"/>
      <c r="HAG438" s="1441"/>
      <c r="HAH438" s="1441"/>
      <c r="HAI438" s="1441"/>
      <c r="HAJ438" s="1441"/>
      <c r="HAK438" s="1441"/>
      <c r="HAL438" s="1441"/>
      <c r="HAM438" s="1441"/>
      <c r="HAN438" s="1441"/>
      <c r="HAO438" s="1441"/>
      <c r="HAP438" s="1441"/>
      <c r="HAQ438" s="1441"/>
      <c r="HAR438" s="1441"/>
      <c r="HAS438" s="1441"/>
      <c r="HAT438" s="1441"/>
      <c r="HAU438" s="1441"/>
      <c r="HAV438" s="1441"/>
      <c r="HAW438" s="1441"/>
      <c r="HAX438" s="1441"/>
      <c r="HAY438" s="1441"/>
      <c r="HAZ438" s="1441"/>
      <c r="HBA438" s="1441"/>
      <c r="HBB438" s="1441"/>
      <c r="HBC438" s="1441"/>
      <c r="HBD438" s="1441"/>
      <c r="HBE438" s="1441"/>
      <c r="HBF438" s="1441"/>
      <c r="HBG438" s="1441"/>
      <c r="HBH438" s="1441"/>
      <c r="HBI438" s="1441"/>
      <c r="HBJ438" s="1441"/>
      <c r="HBK438" s="1441"/>
      <c r="HBL438" s="1441"/>
      <c r="HBM438" s="1441"/>
      <c r="HBN438" s="1441"/>
      <c r="HBO438" s="1441"/>
      <c r="HBP438" s="1441"/>
      <c r="HBQ438" s="1441"/>
      <c r="HBR438" s="1441"/>
      <c r="HBS438" s="1441"/>
      <c r="HBT438" s="1441"/>
      <c r="HBU438" s="1441"/>
      <c r="HBV438" s="1441"/>
      <c r="HBW438" s="1441"/>
      <c r="HBX438" s="1441"/>
      <c r="HBY438" s="1441"/>
      <c r="HBZ438" s="1441"/>
      <c r="HCA438" s="1441"/>
      <c r="HCB438" s="1441"/>
      <c r="HCC438" s="1441"/>
      <c r="HCD438" s="1441"/>
      <c r="HCE438" s="1441"/>
      <c r="HCF438" s="1441"/>
      <c r="HCG438" s="1441"/>
      <c r="HCH438" s="1441"/>
      <c r="HCI438" s="1441"/>
      <c r="HCJ438" s="1441"/>
      <c r="HCK438" s="1441"/>
      <c r="HCL438" s="1441"/>
      <c r="HCM438" s="1441"/>
      <c r="HCN438" s="1441"/>
      <c r="HCO438" s="1441"/>
      <c r="HCP438" s="1441"/>
      <c r="HCQ438" s="1441"/>
      <c r="HCR438" s="1441"/>
      <c r="HCS438" s="1441"/>
      <c r="HCT438" s="1441"/>
      <c r="HCU438" s="1441"/>
      <c r="HCV438" s="1441"/>
      <c r="HCW438" s="1441"/>
      <c r="HCX438" s="1441"/>
      <c r="HCY438" s="1441"/>
      <c r="HCZ438" s="1441"/>
      <c r="HDA438" s="1441"/>
      <c r="HDB438" s="1441"/>
      <c r="HDC438" s="1441"/>
      <c r="HDD438" s="1441"/>
      <c r="HDE438" s="1441"/>
      <c r="HDF438" s="1441"/>
      <c r="HDG438" s="1441"/>
      <c r="HDH438" s="1441"/>
      <c r="HDI438" s="1441"/>
      <c r="HDJ438" s="1441"/>
      <c r="HDK438" s="1441"/>
      <c r="HDL438" s="1441"/>
      <c r="HDM438" s="1441"/>
      <c r="HDN438" s="1441"/>
      <c r="HDO438" s="1441"/>
      <c r="HDP438" s="1441"/>
      <c r="HDQ438" s="1441"/>
      <c r="HDR438" s="1441"/>
      <c r="HDS438" s="1441"/>
      <c r="HDT438" s="1441"/>
      <c r="HDU438" s="1441"/>
      <c r="HDV438" s="1441"/>
      <c r="HDW438" s="1441"/>
      <c r="HDX438" s="1441"/>
      <c r="HDY438" s="1441"/>
      <c r="HDZ438" s="1441"/>
      <c r="HEA438" s="1441"/>
      <c r="HEB438" s="1441"/>
      <c r="HEC438" s="1441"/>
      <c r="HED438" s="1441"/>
      <c r="HEE438" s="1441"/>
      <c r="HEF438" s="1441"/>
      <c r="HEG438" s="1441"/>
      <c r="HEH438" s="1441"/>
      <c r="HEI438" s="1441"/>
      <c r="HEJ438" s="1441"/>
      <c r="HEK438" s="1441"/>
      <c r="HEL438" s="1441"/>
      <c r="HEM438" s="1441"/>
      <c r="HEN438" s="1441"/>
      <c r="HEO438" s="1441"/>
      <c r="HEP438" s="1441"/>
      <c r="HEQ438" s="1441"/>
      <c r="HER438" s="1441"/>
      <c r="HES438" s="1441"/>
      <c r="HET438" s="1441"/>
      <c r="HEU438" s="1441"/>
      <c r="HEV438" s="1441"/>
      <c r="HEW438" s="1441"/>
      <c r="HEX438" s="1441"/>
      <c r="HEY438" s="1441"/>
      <c r="HEZ438" s="1441"/>
      <c r="HFA438" s="1441"/>
      <c r="HFB438" s="1441"/>
      <c r="HFC438" s="1441"/>
      <c r="HFD438" s="1441"/>
      <c r="HFE438" s="1441"/>
      <c r="HFF438" s="1441"/>
      <c r="HFG438" s="1441"/>
      <c r="HFH438" s="1441"/>
      <c r="HFI438" s="1441"/>
      <c r="HFJ438" s="1441"/>
      <c r="HFK438" s="1441"/>
      <c r="HFL438" s="1441"/>
      <c r="HFM438" s="1441"/>
      <c r="HFN438" s="1441"/>
      <c r="HFO438" s="1441"/>
      <c r="HFP438" s="1441"/>
      <c r="HFQ438" s="1441"/>
      <c r="HFR438" s="1441"/>
      <c r="HFS438" s="1441"/>
      <c r="HFT438" s="1441"/>
      <c r="HFU438" s="1441"/>
      <c r="HFV438" s="1441"/>
      <c r="HFW438" s="1441"/>
      <c r="HFX438" s="1441"/>
      <c r="HFY438" s="1441"/>
      <c r="HFZ438" s="1441"/>
      <c r="HGA438" s="1441"/>
      <c r="HGB438" s="1441"/>
      <c r="HGC438" s="1441"/>
      <c r="HGD438" s="1441"/>
      <c r="HGE438" s="1441"/>
      <c r="HGF438" s="1441"/>
      <c r="HGG438" s="1441"/>
      <c r="HGH438" s="1441"/>
      <c r="HGI438" s="1441"/>
      <c r="HGJ438" s="1441"/>
      <c r="HGK438" s="1441"/>
      <c r="HGL438" s="1441"/>
      <c r="HGM438" s="1441"/>
      <c r="HGN438" s="1441"/>
      <c r="HGO438" s="1441"/>
      <c r="HGP438" s="1441"/>
      <c r="HGQ438" s="1441"/>
      <c r="HGR438" s="1441"/>
      <c r="HGS438" s="1441"/>
      <c r="HGT438" s="1441"/>
      <c r="HGU438" s="1441"/>
      <c r="HGV438" s="1441"/>
      <c r="HGW438" s="1441"/>
      <c r="HGX438" s="1441"/>
      <c r="HGY438" s="1441"/>
      <c r="HGZ438" s="1441"/>
      <c r="HHA438" s="1441"/>
      <c r="HHB438" s="1441"/>
      <c r="HHC438" s="1441"/>
      <c r="HHD438" s="1441"/>
      <c r="HHE438" s="1441"/>
      <c r="HHF438" s="1441"/>
      <c r="HHG438" s="1441"/>
      <c r="HHH438" s="1441"/>
      <c r="HHI438" s="1441"/>
      <c r="HHJ438" s="1441"/>
      <c r="HHK438" s="1441"/>
      <c r="HHL438" s="1441"/>
      <c r="HHM438" s="1441"/>
      <c r="HHN438" s="1441"/>
      <c r="HHO438" s="1441"/>
      <c r="HHP438" s="1441"/>
      <c r="HHQ438" s="1441"/>
      <c r="HHR438" s="1441"/>
      <c r="HHS438" s="1441"/>
      <c r="HHT438" s="1441"/>
      <c r="HHU438" s="1441"/>
      <c r="HHV438" s="1441"/>
      <c r="HHW438" s="1441"/>
      <c r="HHX438" s="1441"/>
      <c r="HHY438" s="1441"/>
      <c r="HHZ438" s="1441"/>
      <c r="HIA438" s="1441"/>
      <c r="HIB438" s="1441"/>
      <c r="HIC438" s="1441"/>
      <c r="HID438" s="1441"/>
      <c r="HIE438" s="1441"/>
      <c r="HIF438" s="1441"/>
      <c r="HIG438" s="1441"/>
      <c r="HIH438" s="1441"/>
      <c r="HII438" s="1441"/>
      <c r="HIJ438" s="1441"/>
      <c r="HIK438" s="1441"/>
      <c r="HIL438" s="1441"/>
      <c r="HIM438" s="1441"/>
      <c r="HIN438" s="1441"/>
      <c r="HIO438" s="1441"/>
      <c r="HIP438" s="1441"/>
      <c r="HIQ438" s="1441"/>
      <c r="HIR438" s="1441"/>
      <c r="HIS438" s="1441"/>
      <c r="HIT438" s="1441"/>
      <c r="HIU438" s="1441"/>
      <c r="HIV438" s="1441"/>
      <c r="HIW438" s="1441"/>
      <c r="HIX438" s="1441"/>
      <c r="HIY438" s="1441"/>
      <c r="HIZ438" s="1441"/>
      <c r="HJA438" s="1441"/>
      <c r="HJB438" s="1441"/>
      <c r="HJC438" s="1441"/>
      <c r="HJD438" s="1441"/>
      <c r="HJE438" s="1441"/>
      <c r="HJF438" s="1441"/>
      <c r="HJG438" s="1441"/>
      <c r="HJH438" s="1441"/>
      <c r="HJI438" s="1441"/>
      <c r="HJJ438" s="1441"/>
      <c r="HJK438" s="1441"/>
      <c r="HJL438" s="1441"/>
      <c r="HJM438" s="1441"/>
      <c r="HJN438" s="1441"/>
      <c r="HJO438" s="1441"/>
      <c r="HJP438" s="1441"/>
      <c r="HJQ438" s="1441"/>
      <c r="HJR438" s="1441"/>
      <c r="HJS438" s="1441"/>
      <c r="HJT438" s="1441"/>
      <c r="HJU438" s="1441"/>
      <c r="HJV438" s="1441"/>
      <c r="HJW438" s="1441"/>
      <c r="HJX438" s="1441"/>
      <c r="HJY438" s="1441"/>
      <c r="HJZ438" s="1441"/>
      <c r="HKA438" s="1441"/>
      <c r="HKB438" s="1441"/>
      <c r="HKC438" s="1441"/>
      <c r="HKD438" s="1441"/>
      <c r="HKE438" s="1441"/>
      <c r="HKF438" s="1441"/>
      <c r="HKG438" s="1441"/>
      <c r="HKH438" s="1441"/>
      <c r="HKI438" s="1441"/>
      <c r="HKJ438" s="1441"/>
      <c r="HKK438" s="1441"/>
      <c r="HKL438" s="1441"/>
      <c r="HKM438" s="1441"/>
      <c r="HKN438" s="1441"/>
      <c r="HKO438" s="1441"/>
      <c r="HKP438" s="1441"/>
      <c r="HKQ438" s="1441"/>
      <c r="HKR438" s="1441"/>
      <c r="HKS438" s="1441"/>
      <c r="HKT438" s="1441"/>
      <c r="HKU438" s="1441"/>
      <c r="HKV438" s="1441"/>
      <c r="HKW438" s="1441"/>
      <c r="HKX438" s="1441"/>
      <c r="HKY438" s="1441"/>
      <c r="HKZ438" s="1441"/>
      <c r="HLA438" s="1441"/>
      <c r="HLB438" s="1441"/>
      <c r="HLC438" s="1441"/>
      <c r="HLD438" s="1441"/>
      <c r="HLE438" s="1441"/>
      <c r="HLF438" s="1441"/>
      <c r="HLG438" s="1441"/>
      <c r="HLH438" s="1441"/>
      <c r="HLI438" s="1441"/>
      <c r="HLJ438" s="1441"/>
      <c r="HLK438" s="1441"/>
      <c r="HLL438" s="1441"/>
      <c r="HLM438" s="1441"/>
      <c r="HLN438" s="1441"/>
      <c r="HLO438" s="1441"/>
      <c r="HLP438" s="1441"/>
      <c r="HLQ438" s="1441"/>
      <c r="HLR438" s="1441"/>
      <c r="HLS438" s="1441"/>
      <c r="HLT438" s="1441"/>
      <c r="HLU438" s="1441"/>
      <c r="HLV438" s="1441"/>
      <c r="HLW438" s="1441"/>
      <c r="HLX438" s="1441"/>
      <c r="HLY438" s="1441"/>
      <c r="HLZ438" s="1441"/>
      <c r="HMA438" s="1441"/>
      <c r="HMB438" s="1441"/>
      <c r="HMC438" s="1441"/>
      <c r="HMD438" s="1441"/>
      <c r="HME438" s="1441"/>
      <c r="HMF438" s="1441"/>
      <c r="HMG438" s="1441"/>
      <c r="HMH438" s="1441"/>
      <c r="HMI438" s="1441"/>
      <c r="HMJ438" s="1441"/>
      <c r="HMK438" s="1441"/>
      <c r="HML438" s="1441"/>
      <c r="HMM438" s="1441"/>
      <c r="HMN438" s="1441"/>
      <c r="HMO438" s="1441"/>
      <c r="HMP438" s="1441"/>
      <c r="HMQ438" s="1441"/>
      <c r="HMR438" s="1441"/>
      <c r="HMS438" s="1441"/>
      <c r="HMT438" s="1441"/>
      <c r="HMU438" s="1441"/>
      <c r="HMV438" s="1441"/>
      <c r="HMW438" s="1441"/>
      <c r="HMX438" s="1441"/>
      <c r="HMY438" s="1441"/>
      <c r="HMZ438" s="1441"/>
      <c r="HNA438" s="1441"/>
      <c r="HNB438" s="1441"/>
      <c r="HNC438" s="1441"/>
      <c r="HND438" s="1441"/>
      <c r="HNE438" s="1441"/>
      <c r="HNF438" s="1441"/>
      <c r="HNG438" s="1441"/>
      <c r="HNH438" s="1441"/>
      <c r="HNI438" s="1441"/>
      <c r="HNJ438" s="1441"/>
      <c r="HNK438" s="1441"/>
      <c r="HNL438" s="1441"/>
      <c r="HNM438" s="1441"/>
      <c r="HNN438" s="1441"/>
      <c r="HNO438" s="1441"/>
      <c r="HNP438" s="1441"/>
      <c r="HNQ438" s="1441"/>
      <c r="HNR438" s="1441"/>
      <c r="HNS438" s="1441"/>
      <c r="HNT438" s="1441"/>
      <c r="HNU438" s="1441"/>
      <c r="HNV438" s="1441"/>
      <c r="HNW438" s="1441"/>
      <c r="HNX438" s="1441"/>
      <c r="HNY438" s="1441"/>
      <c r="HNZ438" s="1441"/>
      <c r="HOA438" s="1441"/>
      <c r="HOB438" s="1441"/>
      <c r="HOC438" s="1441"/>
      <c r="HOD438" s="1441"/>
      <c r="HOE438" s="1441"/>
      <c r="HOF438" s="1441"/>
      <c r="HOG438" s="1441"/>
      <c r="HOH438" s="1441"/>
      <c r="HOI438" s="1441"/>
      <c r="HOJ438" s="1441"/>
      <c r="HOK438" s="1441"/>
      <c r="HOL438" s="1441"/>
      <c r="HOM438" s="1441"/>
      <c r="HON438" s="1441"/>
      <c r="HOO438" s="1441"/>
      <c r="HOP438" s="1441"/>
      <c r="HOQ438" s="1441"/>
      <c r="HOR438" s="1441"/>
      <c r="HOS438" s="1441"/>
      <c r="HOT438" s="1441"/>
      <c r="HOU438" s="1441"/>
      <c r="HOV438" s="1441"/>
      <c r="HOW438" s="1441"/>
      <c r="HOX438" s="1441"/>
      <c r="HOY438" s="1441"/>
      <c r="HOZ438" s="1441"/>
      <c r="HPA438" s="1441"/>
      <c r="HPB438" s="1441"/>
      <c r="HPC438" s="1441"/>
      <c r="HPD438" s="1441"/>
      <c r="HPE438" s="1441"/>
      <c r="HPF438" s="1441"/>
      <c r="HPG438" s="1441"/>
      <c r="HPH438" s="1441"/>
      <c r="HPI438" s="1441"/>
      <c r="HPJ438" s="1441"/>
      <c r="HPK438" s="1441"/>
      <c r="HPL438" s="1441"/>
      <c r="HPM438" s="1441"/>
      <c r="HPN438" s="1441"/>
      <c r="HPO438" s="1441"/>
      <c r="HPP438" s="1441"/>
      <c r="HPQ438" s="1441"/>
      <c r="HPR438" s="1441"/>
      <c r="HPS438" s="1441"/>
      <c r="HPT438" s="1441"/>
      <c r="HPU438" s="1441"/>
      <c r="HPV438" s="1441"/>
      <c r="HPW438" s="1441"/>
      <c r="HPX438" s="1441"/>
      <c r="HPY438" s="1441"/>
      <c r="HPZ438" s="1441"/>
      <c r="HQA438" s="1441"/>
      <c r="HQB438" s="1441"/>
      <c r="HQC438" s="1441"/>
      <c r="HQD438" s="1441"/>
      <c r="HQE438" s="1441"/>
      <c r="HQF438" s="1441"/>
      <c r="HQG438" s="1441"/>
      <c r="HQH438" s="1441"/>
      <c r="HQI438" s="1441"/>
      <c r="HQJ438" s="1441"/>
      <c r="HQK438" s="1441"/>
      <c r="HQL438" s="1441"/>
      <c r="HQM438" s="1441"/>
      <c r="HQN438" s="1441"/>
      <c r="HQO438" s="1441"/>
      <c r="HQP438" s="1441"/>
      <c r="HQQ438" s="1441"/>
      <c r="HQR438" s="1441"/>
      <c r="HQS438" s="1441"/>
      <c r="HQT438" s="1441"/>
      <c r="HQU438" s="1441"/>
      <c r="HQV438" s="1441"/>
      <c r="HQW438" s="1441"/>
      <c r="HQX438" s="1441"/>
      <c r="HQY438" s="1441"/>
      <c r="HQZ438" s="1441"/>
      <c r="HRA438" s="1441"/>
      <c r="HRB438" s="1441"/>
      <c r="HRC438" s="1441"/>
      <c r="HRD438" s="1441"/>
      <c r="HRE438" s="1441"/>
      <c r="HRF438" s="1441"/>
      <c r="HRG438" s="1441"/>
      <c r="HRH438" s="1441"/>
      <c r="HRI438" s="1441"/>
      <c r="HRJ438" s="1441"/>
      <c r="HRK438" s="1441"/>
      <c r="HRL438" s="1441"/>
      <c r="HRM438" s="1441"/>
      <c r="HRN438" s="1441"/>
      <c r="HRO438" s="1441"/>
      <c r="HRP438" s="1441"/>
      <c r="HRQ438" s="1441"/>
      <c r="HRR438" s="1441"/>
      <c r="HRS438" s="1441"/>
      <c r="HRT438" s="1441"/>
      <c r="HRU438" s="1441"/>
      <c r="HRV438" s="1441"/>
      <c r="HRW438" s="1441"/>
      <c r="HRX438" s="1441"/>
      <c r="HRY438" s="1441"/>
      <c r="HRZ438" s="1441"/>
      <c r="HSA438" s="1441"/>
      <c r="HSB438" s="1441"/>
      <c r="HSC438" s="1441"/>
      <c r="HSD438" s="1441"/>
      <c r="HSE438" s="1441"/>
      <c r="HSF438" s="1441"/>
      <c r="HSG438" s="1441"/>
      <c r="HSH438" s="1441"/>
      <c r="HSI438" s="1441"/>
      <c r="HSJ438" s="1441"/>
      <c r="HSK438" s="1441"/>
      <c r="HSL438" s="1441"/>
      <c r="HSM438" s="1441"/>
      <c r="HSN438" s="1441"/>
      <c r="HSO438" s="1441"/>
      <c r="HSP438" s="1441"/>
      <c r="HSQ438" s="1441"/>
      <c r="HSR438" s="1441"/>
      <c r="HSS438" s="1441"/>
      <c r="HST438" s="1441"/>
      <c r="HSU438" s="1441"/>
      <c r="HSV438" s="1441"/>
      <c r="HSW438" s="1441"/>
      <c r="HSX438" s="1441"/>
      <c r="HSY438" s="1441"/>
      <c r="HSZ438" s="1441"/>
      <c r="HTA438" s="1441"/>
      <c r="HTB438" s="1441"/>
      <c r="HTC438" s="1441"/>
      <c r="HTD438" s="1441"/>
      <c r="HTE438" s="1441"/>
      <c r="HTF438" s="1441"/>
      <c r="HTG438" s="1441"/>
      <c r="HTH438" s="1441"/>
      <c r="HTI438" s="1441"/>
      <c r="HTJ438" s="1441"/>
      <c r="HTK438" s="1441"/>
      <c r="HTL438" s="1441"/>
      <c r="HTM438" s="1441"/>
      <c r="HTN438" s="1441"/>
      <c r="HTO438" s="1441"/>
      <c r="HTP438" s="1441"/>
      <c r="HTQ438" s="1441"/>
      <c r="HTR438" s="1441"/>
      <c r="HTS438" s="1441"/>
      <c r="HTT438" s="1441"/>
      <c r="HTU438" s="1441"/>
      <c r="HTV438" s="1441"/>
      <c r="HTW438" s="1441"/>
      <c r="HTX438" s="1441"/>
      <c r="HTY438" s="1441"/>
      <c r="HTZ438" s="1441"/>
      <c r="HUA438" s="1441"/>
      <c r="HUB438" s="1441"/>
      <c r="HUC438" s="1441"/>
      <c r="HUD438" s="1441"/>
      <c r="HUE438" s="1441"/>
      <c r="HUF438" s="1441"/>
      <c r="HUG438" s="1441"/>
      <c r="HUH438" s="1441"/>
      <c r="HUI438" s="1441"/>
      <c r="HUJ438" s="1441"/>
      <c r="HUK438" s="1441"/>
      <c r="HUL438" s="1441"/>
      <c r="HUM438" s="1441"/>
      <c r="HUN438" s="1441"/>
      <c r="HUO438" s="1441"/>
      <c r="HUP438" s="1441"/>
      <c r="HUQ438" s="1441"/>
      <c r="HUR438" s="1441"/>
      <c r="HUS438" s="1441"/>
      <c r="HUT438" s="1441"/>
      <c r="HUU438" s="1441"/>
      <c r="HUV438" s="1441"/>
      <c r="HUW438" s="1441"/>
      <c r="HUX438" s="1441"/>
      <c r="HUY438" s="1441"/>
      <c r="HUZ438" s="1441"/>
      <c r="HVA438" s="1441"/>
      <c r="HVB438" s="1441"/>
      <c r="HVC438" s="1441"/>
      <c r="HVD438" s="1441"/>
      <c r="HVE438" s="1441"/>
      <c r="HVF438" s="1441"/>
      <c r="HVG438" s="1441"/>
      <c r="HVH438" s="1441"/>
      <c r="HVI438" s="1441"/>
      <c r="HVJ438" s="1441"/>
      <c r="HVK438" s="1441"/>
      <c r="HVL438" s="1441"/>
      <c r="HVM438" s="1441"/>
      <c r="HVN438" s="1441"/>
      <c r="HVO438" s="1441"/>
      <c r="HVP438" s="1441"/>
      <c r="HVQ438" s="1441"/>
      <c r="HVR438" s="1441"/>
      <c r="HVS438" s="1441"/>
      <c r="HVT438" s="1441"/>
      <c r="HVU438" s="1441"/>
      <c r="HVV438" s="1441"/>
      <c r="HVW438" s="1441"/>
      <c r="HVX438" s="1441"/>
      <c r="HVY438" s="1441"/>
      <c r="HVZ438" s="1441"/>
      <c r="HWA438" s="1441"/>
      <c r="HWB438" s="1441"/>
      <c r="HWC438" s="1441"/>
      <c r="HWD438" s="1441"/>
      <c r="HWE438" s="1441"/>
      <c r="HWF438" s="1441"/>
      <c r="HWG438" s="1441"/>
      <c r="HWH438" s="1441"/>
      <c r="HWI438" s="1441"/>
      <c r="HWJ438" s="1441"/>
      <c r="HWK438" s="1441"/>
      <c r="HWL438" s="1441"/>
      <c r="HWM438" s="1441"/>
      <c r="HWN438" s="1441"/>
      <c r="HWO438" s="1441"/>
      <c r="HWP438" s="1441"/>
      <c r="HWQ438" s="1441"/>
      <c r="HWR438" s="1441"/>
      <c r="HWS438" s="1441"/>
      <c r="HWT438" s="1441"/>
      <c r="HWU438" s="1441"/>
      <c r="HWV438" s="1441"/>
      <c r="HWW438" s="1441"/>
      <c r="HWX438" s="1441"/>
      <c r="HWY438" s="1441"/>
      <c r="HWZ438" s="1441"/>
      <c r="HXA438" s="1441"/>
      <c r="HXB438" s="1441"/>
      <c r="HXC438" s="1441"/>
      <c r="HXD438" s="1441"/>
      <c r="HXE438" s="1441"/>
      <c r="HXF438" s="1441"/>
      <c r="HXG438" s="1441"/>
      <c r="HXH438" s="1441"/>
      <c r="HXI438" s="1441"/>
      <c r="HXJ438" s="1441"/>
      <c r="HXK438" s="1441"/>
      <c r="HXL438" s="1441"/>
      <c r="HXM438" s="1441"/>
      <c r="HXN438" s="1441"/>
      <c r="HXO438" s="1441"/>
      <c r="HXP438" s="1441"/>
      <c r="HXQ438" s="1441"/>
      <c r="HXR438" s="1441"/>
      <c r="HXS438" s="1441"/>
      <c r="HXT438" s="1441"/>
      <c r="HXU438" s="1441"/>
      <c r="HXV438" s="1441"/>
      <c r="HXW438" s="1441"/>
      <c r="HXX438" s="1441"/>
      <c r="HXY438" s="1441"/>
      <c r="HXZ438" s="1441"/>
      <c r="HYA438" s="1441"/>
      <c r="HYB438" s="1441"/>
      <c r="HYC438" s="1441"/>
      <c r="HYD438" s="1441"/>
      <c r="HYE438" s="1441"/>
      <c r="HYF438" s="1441"/>
      <c r="HYG438" s="1441"/>
      <c r="HYH438" s="1441"/>
      <c r="HYI438" s="1441"/>
      <c r="HYJ438" s="1441"/>
      <c r="HYK438" s="1441"/>
      <c r="HYL438" s="1441"/>
      <c r="HYM438" s="1441"/>
      <c r="HYN438" s="1441"/>
      <c r="HYO438" s="1441"/>
      <c r="HYP438" s="1441"/>
      <c r="HYQ438" s="1441"/>
      <c r="HYR438" s="1441"/>
      <c r="HYS438" s="1441"/>
      <c r="HYT438" s="1441"/>
      <c r="HYU438" s="1441"/>
      <c r="HYV438" s="1441"/>
      <c r="HYW438" s="1441"/>
      <c r="HYX438" s="1441"/>
      <c r="HYY438" s="1441"/>
      <c r="HYZ438" s="1441"/>
      <c r="HZA438" s="1441"/>
      <c r="HZB438" s="1441"/>
      <c r="HZC438" s="1441"/>
      <c r="HZD438" s="1441"/>
      <c r="HZE438" s="1441"/>
      <c r="HZF438" s="1441"/>
      <c r="HZG438" s="1441"/>
      <c r="HZH438" s="1441"/>
      <c r="HZI438" s="1441"/>
      <c r="HZJ438" s="1441"/>
      <c r="HZK438" s="1441"/>
      <c r="HZL438" s="1441"/>
      <c r="HZM438" s="1441"/>
      <c r="HZN438" s="1441"/>
      <c r="HZO438" s="1441"/>
      <c r="HZP438" s="1441"/>
      <c r="HZQ438" s="1441"/>
      <c r="HZR438" s="1441"/>
      <c r="HZS438" s="1441"/>
      <c r="HZT438" s="1441"/>
      <c r="HZU438" s="1441"/>
      <c r="HZV438" s="1441"/>
      <c r="HZW438" s="1441"/>
      <c r="HZX438" s="1441"/>
      <c r="HZY438" s="1441"/>
      <c r="HZZ438" s="1441"/>
      <c r="IAA438" s="1441"/>
      <c r="IAB438" s="1441"/>
      <c r="IAC438" s="1441"/>
      <c r="IAD438" s="1441"/>
      <c r="IAE438" s="1441"/>
      <c r="IAF438" s="1441"/>
      <c r="IAG438" s="1441"/>
      <c r="IAH438" s="1441"/>
      <c r="IAI438" s="1441"/>
      <c r="IAJ438" s="1441"/>
      <c r="IAK438" s="1441"/>
      <c r="IAL438" s="1441"/>
      <c r="IAM438" s="1441"/>
      <c r="IAN438" s="1441"/>
      <c r="IAO438" s="1441"/>
      <c r="IAP438" s="1441"/>
      <c r="IAQ438" s="1441"/>
      <c r="IAR438" s="1441"/>
      <c r="IAS438" s="1441"/>
      <c r="IAT438" s="1441"/>
      <c r="IAU438" s="1441"/>
      <c r="IAV438" s="1441"/>
      <c r="IAW438" s="1441"/>
      <c r="IAX438" s="1441"/>
      <c r="IAY438" s="1441"/>
      <c r="IAZ438" s="1441"/>
      <c r="IBA438" s="1441"/>
      <c r="IBB438" s="1441"/>
      <c r="IBC438" s="1441"/>
      <c r="IBD438" s="1441"/>
      <c r="IBE438" s="1441"/>
      <c r="IBF438" s="1441"/>
      <c r="IBG438" s="1441"/>
      <c r="IBH438" s="1441"/>
      <c r="IBI438" s="1441"/>
      <c r="IBJ438" s="1441"/>
      <c r="IBK438" s="1441"/>
      <c r="IBL438" s="1441"/>
      <c r="IBM438" s="1441"/>
      <c r="IBN438" s="1441"/>
      <c r="IBO438" s="1441"/>
      <c r="IBP438" s="1441"/>
      <c r="IBQ438" s="1441"/>
      <c r="IBR438" s="1441"/>
      <c r="IBS438" s="1441"/>
      <c r="IBT438" s="1441"/>
      <c r="IBU438" s="1441"/>
      <c r="IBV438" s="1441"/>
      <c r="IBW438" s="1441"/>
      <c r="IBX438" s="1441"/>
      <c r="IBY438" s="1441"/>
      <c r="IBZ438" s="1441"/>
      <c r="ICA438" s="1441"/>
      <c r="ICB438" s="1441"/>
      <c r="ICC438" s="1441"/>
      <c r="ICD438" s="1441"/>
      <c r="ICE438" s="1441"/>
      <c r="ICF438" s="1441"/>
      <c r="ICG438" s="1441"/>
      <c r="ICH438" s="1441"/>
      <c r="ICI438" s="1441"/>
      <c r="ICJ438" s="1441"/>
      <c r="ICK438" s="1441"/>
      <c r="ICL438" s="1441"/>
      <c r="ICM438" s="1441"/>
      <c r="ICN438" s="1441"/>
      <c r="ICO438" s="1441"/>
      <c r="ICP438" s="1441"/>
      <c r="ICQ438" s="1441"/>
      <c r="ICR438" s="1441"/>
      <c r="ICS438" s="1441"/>
      <c r="ICT438" s="1441"/>
      <c r="ICU438" s="1441"/>
      <c r="ICV438" s="1441"/>
      <c r="ICW438" s="1441"/>
      <c r="ICX438" s="1441"/>
      <c r="ICY438" s="1441"/>
      <c r="ICZ438" s="1441"/>
      <c r="IDA438" s="1441"/>
      <c r="IDB438" s="1441"/>
      <c r="IDC438" s="1441"/>
      <c r="IDD438" s="1441"/>
      <c r="IDE438" s="1441"/>
      <c r="IDF438" s="1441"/>
      <c r="IDG438" s="1441"/>
      <c r="IDH438" s="1441"/>
      <c r="IDI438" s="1441"/>
      <c r="IDJ438" s="1441"/>
      <c r="IDK438" s="1441"/>
      <c r="IDL438" s="1441"/>
      <c r="IDM438" s="1441"/>
      <c r="IDN438" s="1441"/>
      <c r="IDO438" s="1441"/>
      <c r="IDP438" s="1441"/>
      <c r="IDQ438" s="1441"/>
      <c r="IDR438" s="1441"/>
      <c r="IDS438" s="1441"/>
      <c r="IDT438" s="1441"/>
      <c r="IDU438" s="1441"/>
      <c r="IDV438" s="1441"/>
      <c r="IDW438" s="1441"/>
      <c r="IDX438" s="1441"/>
      <c r="IDY438" s="1441"/>
      <c r="IDZ438" s="1441"/>
      <c r="IEA438" s="1441"/>
      <c r="IEB438" s="1441"/>
      <c r="IEC438" s="1441"/>
      <c r="IED438" s="1441"/>
      <c r="IEE438" s="1441"/>
      <c r="IEF438" s="1441"/>
      <c r="IEG438" s="1441"/>
      <c r="IEH438" s="1441"/>
      <c r="IEI438" s="1441"/>
      <c r="IEJ438" s="1441"/>
      <c r="IEK438" s="1441"/>
      <c r="IEL438" s="1441"/>
      <c r="IEM438" s="1441"/>
      <c r="IEN438" s="1441"/>
      <c r="IEO438" s="1441"/>
      <c r="IEP438" s="1441"/>
      <c r="IEQ438" s="1441"/>
      <c r="IER438" s="1441"/>
      <c r="IES438" s="1441"/>
      <c r="IET438" s="1441"/>
      <c r="IEU438" s="1441"/>
      <c r="IEV438" s="1441"/>
      <c r="IEW438" s="1441"/>
      <c r="IEX438" s="1441"/>
      <c r="IEY438" s="1441"/>
      <c r="IEZ438" s="1441"/>
      <c r="IFA438" s="1441"/>
      <c r="IFB438" s="1441"/>
      <c r="IFC438" s="1441"/>
      <c r="IFD438" s="1441"/>
      <c r="IFE438" s="1441"/>
      <c r="IFF438" s="1441"/>
      <c r="IFG438" s="1441"/>
      <c r="IFH438" s="1441"/>
      <c r="IFI438" s="1441"/>
      <c r="IFJ438" s="1441"/>
      <c r="IFK438" s="1441"/>
      <c r="IFL438" s="1441"/>
      <c r="IFM438" s="1441"/>
      <c r="IFN438" s="1441"/>
      <c r="IFO438" s="1441"/>
      <c r="IFP438" s="1441"/>
      <c r="IFQ438" s="1441"/>
      <c r="IFR438" s="1441"/>
      <c r="IFS438" s="1441"/>
      <c r="IFT438" s="1441"/>
      <c r="IFU438" s="1441"/>
      <c r="IFV438" s="1441"/>
      <c r="IFW438" s="1441"/>
      <c r="IFX438" s="1441"/>
      <c r="IFY438" s="1441"/>
      <c r="IFZ438" s="1441"/>
      <c r="IGA438" s="1441"/>
      <c r="IGB438" s="1441"/>
      <c r="IGC438" s="1441"/>
      <c r="IGD438" s="1441"/>
      <c r="IGE438" s="1441"/>
      <c r="IGF438" s="1441"/>
      <c r="IGG438" s="1441"/>
      <c r="IGH438" s="1441"/>
      <c r="IGI438" s="1441"/>
      <c r="IGJ438" s="1441"/>
      <c r="IGK438" s="1441"/>
      <c r="IGL438" s="1441"/>
      <c r="IGM438" s="1441"/>
      <c r="IGN438" s="1441"/>
      <c r="IGO438" s="1441"/>
      <c r="IGP438" s="1441"/>
      <c r="IGQ438" s="1441"/>
      <c r="IGR438" s="1441"/>
      <c r="IGS438" s="1441"/>
      <c r="IGT438" s="1441"/>
      <c r="IGU438" s="1441"/>
      <c r="IGV438" s="1441"/>
      <c r="IGW438" s="1441"/>
      <c r="IGX438" s="1441"/>
      <c r="IGY438" s="1441"/>
      <c r="IGZ438" s="1441"/>
      <c r="IHA438" s="1441"/>
      <c r="IHB438" s="1441"/>
      <c r="IHC438" s="1441"/>
      <c r="IHD438" s="1441"/>
      <c r="IHE438" s="1441"/>
      <c r="IHF438" s="1441"/>
      <c r="IHG438" s="1441"/>
      <c r="IHH438" s="1441"/>
      <c r="IHI438" s="1441"/>
      <c r="IHJ438" s="1441"/>
      <c r="IHK438" s="1441"/>
      <c r="IHL438" s="1441"/>
      <c r="IHM438" s="1441"/>
      <c r="IHN438" s="1441"/>
      <c r="IHO438" s="1441"/>
      <c r="IHP438" s="1441"/>
      <c r="IHQ438" s="1441"/>
      <c r="IHR438" s="1441"/>
      <c r="IHS438" s="1441"/>
      <c r="IHT438" s="1441"/>
      <c r="IHU438" s="1441"/>
      <c r="IHV438" s="1441"/>
      <c r="IHW438" s="1441"/>
      <c r="IHX438" s="1441"/>
      <c r="IHY438" s="1441"/>
      <c r="IHZ438" s="1441"/>
      <c r="IIA438" s="1441"/>
      <c r="IIB438" s="1441"/>
      <c r="IIC438" s="1441"/>
      <c r="IID438" s="1441"/>
      <c r="IIE438" s="1441"/>
      <c r="IIF438" s="1441"/>
      <c r="IIG438" s="1441"/>
      <c r="IIH438" s="1441"/>
      <c r="III438" s="1441"/>
      <c r="IIJ438" s="1441"/>
      <c r="IIK438" s="1441"/>
      <c r="IIL438" s="1441"/>
      <c r="IIM438" s="1441"/>
      <c r="IIN438" s="1441"/>
      <c r="IIO438" s="1441"/>
      <c r="IIP438" s="1441"/>
      <c r="IIQ438" s="1441"/>
      <c r="IIR438" s="1441"/>
      <c r="IIS438" s="1441"/>
      <c r="IIT438" s="1441"/>
      <c r="IIU438" s="1441"/>
      <c r="IIV438" s="1441"/>
      <c r="IIW438" s="1441"/>
      <c r="IIX438" s="1441"/>
      <c r="IIY438" s="1441"/>
      <c r="IIZ438" s="1441"/>
      <c r="IJA438" s="1441"/>
      <c r="IJB438" s="1441"/>
      <c r="IJC438" s="1441"/>
      <c r="IJD438" s="1441"/>
      <c r="IJE438" s="1441"/>
      <c r="IJF438" s="1441"/>
      <c r="IJG438" s="1441"/>
      <c r="IJH438" s="1441"/>
      <c r="IJI438" s="1441"/>
      <c r="IJJ438" s="1441"/>
      <c r="IJK438" s="1441"/>
      <c r="IJL438" s="1441"/>
      <c r="IJM438" s="1441"/>
      <c r="IJN438" s="1441"/>
      <c r="IJO438" s="1441"/>
      <c r="IJP438" s="1441"/>
      <c r="IJQ438" s="1441"/>
      <c r="IJR438" s="1441"/>
      <c r="IJS438" s="1441"/>
      <c r="IJT438" s="1441"/>
      <c r="IJU438" s="1441"/>
      <c r="IJV438" s="1441"/>
      <c r="IJW438" s="1441"/>
      <c r="IJX438" s="1441"/>
      <c r="IJY438" s="1441"/>
      <c r="IJZ438" s="1441"/>
      <c r="IKA438" s="1441"/>
      <c r="IKB438" s="1441"/>
      <c r="IKC438" s="1441"/>
      <c r="IKD438" s="1441"/>
      <c r="IKE438" s="1441"/>
      <c r="IKF438" s="1441"/>
      <c r="IKG438" s="1441"/>
      <c r="IKH438" s="1441"/>
      <c r="IKI438" s="1441"/>
      <c r="IKJ438" s="1441"/>
      <c r="IKK438" s="1441"/>
      <c r="IKL438" s="1441"/>
      <c r="IKM438" s="1441"/>
      <c r="IKN438" s="1441"/>
      <c r="IKO438" s="1441"/>
      <c r="IKP438" s="1441"/>
      <c r="IKQ438" s="1441"/>
      <c r="IKR438" s="1441"/>
      <c r="IKS438" s="1441"/>
      <c r="IKT438" s="1441"/>
      <c r="IKU438" s="1441"/>
      <c r="IKV438" s="1441"/>
      <c r="IKW438" s="1441"/>
      <c r="IKX438" s="1441"/>
      <c r="IKY438" s="1441"/>
      <c r="IKZ438" s="1441"/>
      <c r="ILA438" s="1441"/>
      <c r="ILB438" s="1441"/>
      <c r="ILC438" s="1441"/>
      <c r="ILD438" s="1441"/>
      <c r="ILE438" s="1441"/>
      <c r="ILF438" s="1441"/>
      <c r="ILG438" s="1441"/>
      <c r="ILH438" s="1441"/>
      <c r="ILI438" s="1441"/>
      <c r="ILJ438" s="1441"/>
      <c r="ILK438" s="1441"/>
      <c r="ILL438" s="1441"/>
      <c r="ILM438" s="1441"/>
      <c r="ILN438" s="1441"/>
      <c r="ILO438" s="1441"/>
      <c r="ILP438" s="1441"/>
      <c r="ILQ438" s="1441"/>
      <c r="ILR438" s="1441"/>
      <c r="ILS438" s="1441"/>
      <c r="ILT438" s="1441"/>
      <c r="ILU438" s="1441"/>
      <c r="ILV438" s="1441"/>
      <c r="ILW438" s="1441"/>
      <c r="ILX438" s="1441"/>
      <c r="ILY438" s="1441"/>
      <c r="ILZ438" s="1441"/>
      <c r="IMA438" s="1441"/>
      <c r="IMB438" s="1441"/>
      <c r="IMC438" s="1441"/>
      <c r="IMD438" s="1441"/>
      <c r="IME438" s="1441"/>
      <c r="IMF438" s="1441"/>
      <c r="IMG438" s="1441"/>
      <c r="IMH438" s="1441"/>
      <c r="IMI438" s="1441"/>
      <c r="IMJ438" s="1441"/>
      <c r="IMK438" s="1441"/>
      <c r="IML438" s="1441"/>
      <c r="IMM438" s="1441"/>
      <c r="IMN438" s="1441"/>
      <c r="IMO438" s="1441"/>
      <c r="IMP438" s="1441"/>
      <c r="IMQ438" s="1441"/>
      <c r="IMR438" s="1441"/>
      <c r="IMS438" s="1441"/>
      <c r="IMT438" s="1441"/>
      <c r="IMU438" s="1441"/>
      <c r="IMV438" s="1441"/>
      <c r="IMW438" s="1441"/>
      <c r="IMX438" s="1441"/>
      <c r="IMY438" s="1441"/>
      <c r="IMZ438" s="1441"/>
      <c r="INA438" s="1441"/>
      <c r="INB438" s="1441"/>
      <c r="INC438" s="1441"/>
      <c r="IND438" s="1441"/>
      <c r="INE438" s="1441"/>
      <c r="INF438" s="1441"/>
      <c r="ING438" s="1441"/>
      <c r="INH438" s="1441"/>
      <c r="INI438" s="1441"/>
      <c r="INJ438" s="1441"/>
      <c r="INK438" s="1441"/>
      <c r="INL438" s="1441"/>
      <c r="INM438" s="1441"/>
      <c r="INN438" s="1441"/>
      <c r="INO438" s="1441"/>
      <c r="INP438" s="1441"/>
      <c r="INQ438" s="1441"/>
      <c r="INR438" s="1441"/>
      <c r="INS438" s="1441"/>
      <c r="INT438" s="1441"/>
      <c r="INU438" s="1441"/>
      <c r="INV438" s="1441"/>
      <c r="INW438" s="1441"/>
      <c r="INX438" s="1441"/>
      <c r="INY438" s="1441"/>
      <c r="INZ438" s="1441"/>
      <c r="IOA438" s="1441"/>
      <c r="IOB438" s="1441"/>
      <c r="IOC438" s="1441"/>
      <c r="IOD438" s="1441"/>
      <c r="IOE438" s="1441"/>
      <c r="IOF438" s="1441"/>
      <c r="IOG438" s="1441"/>
      <c r="IOH438" s="1441"/>
      <c r="IOI438" s="1441"/>
      <c r="IOJ438" s="1441"/>
      <c r="IOK438" s="1441"/>
      <c r="IOL438" s="1441"/>
      <c r="IOM438" s="1441"/>
      <c r="ION438" s="1441"/>
      <c r="IOO438" s="1441"/>
      <c r="IOP438" s="1441"/>
      <c r="IOQ438" s="1441"/>
      <c r="IOR438" s="1441"/>
      <c r="IOS438" s="1441"/>
      <c r="IOT438" s="1441"/>
      <c r="IOU438" s="1441"/>
      <c r="IOV438" s="1441"/>
      <c r="IOW438" s="1441"/>
      <c r="IOX438" s="1441"/>
      <c r="IOY438" s="1441"/>
      <c r="IOZ438" s="1441"/>
      <c r="IPA438" s="1441"/>
      <c r="IPB438" s="1441"/>
      <c r="IPC438" s="1441"/>
      <c r="IPD438" s="1441"/>
      <c r="IPE438" s="1441"/>
      <c r="IPF438" s="1441"/>
      <c r="IPG438" s="1441"/>
      <c r="IPH438" s="1441"/>
      <c r="IPI438" s="1441"/>
      <c r="IPJ438" s="1441"/>
      <c r="IPK438" s="1441"/>
      <c r="IPL438" s="1441"/>
      <c r="IPM438" s="1441"/>
      <c r="IPN438" s="1441"/>
      <c r="IPO438" s="1441"/>
      <c r="IPP438" s="1441"/>
      <c r="IPQ438" s="1441"/>
      <c r="IPR438" s="1441"/>
      <c r="IPS438" s="1441"/>
      <c r="IPT438" s="1441"/>
      <c r="IPU438" s="1441"/>
      <c r="IPV438" s="1441"/>
      <c r="IPW438" s="1441"/>
      <c r="IPX438" s="1441"/>
      <c r="IPY438" s="1441"/>
      <c r="IPZ438" s="1441"/>
      <c r="IQA438" s="1441"/>
      <c r="IQB438" s="1441"/>
      <c r="IQC438" s="1441"/>
      <c r="IQD438" s="1441"/>
      <c r="IQE438" s="1441"/>
      <c r="IQF438" s="1441"/>
      <c r="IQG438" s="1441"/>
      <c r="IQH438" s="1441"/>
      <c r="IQI438" s="1441"/>
      <c r="IQJ438" s="1441"/>
      <c r="IQK438" s="1441"/>
      <c r="IQL438" s="1441"/>
      <c r="IQM438" s="1441"/>
      <c r="IQN438" s="1441"/>
      <c r="IQO438" s="1441"/>
      <c r="IQP438" s="1441"/>
      <c r="IQQ438" s="1441"/>
      <c r="IQR438" s="1441"/>
      <c r="IQS438" s="1441"/>
      <c r="IQT438" s="1441"/>
      <c r="IQU438" s="1441"/>
      <c r="IQV438" s="1441"/>
      <c r="IQW438" s="1441"/>
      <c r="IQX438" s="1441"/>
      <c r="IQY438" s="1441"/>
      <c r="IQZ438" s="1441"/>
      <c r="IRA438" s="1441"/>
      <c r="IRB438" s="1441"/>
      <c r="IRC438" s="1441"/>
      <c r="IRD438" s="1441"/>
      <c r="IRE438" s="1441"/>
      <c r="IRF438" s="1441"/>
      <c r="IRG438" s="1441"/>
      <c r="IRH438" s="1441"/>
      <c r="IRI438" s="1441"/>
      <c r="IRJ438" s="1441"/>
      <c r="IRK438" s="1441"/>
      <c r="IRL438" s="1441"/>
      <c r="IRM438" s="1441"/>
      <c r="IRN438" s="1441"/>
      <c r="IRO438" s="1441"/>
      <c r="IRP438" s="1441"/>
      <c r="IRQ438" s="1441"/>
      <c r="IRR438" s="1441"/>
      <c r="IRS438" s="1441"/>
      <c r="IRT438" s="1441"/>
      <c r="IRU438" s="1441"/>
      <c r="IRV438" s="1441"/>
      <c r="IRW438" s="1441"/>
      <c r="IRX438" s="1441"/>
      <c r="IRY438" s="1441"/>
      <c r="IRZ438" s="1441"/>
      <c r="ISA438" s="1441"/>
      <c r="ISB438" s="1441"/>
      <c r="ISC438" s="1441"/>
      <c r="ISD438" s="1441"/>
      <c r="ISE438" s="1441"/>
      <c r="ISF438" s="1441"/>
      <c r="ISG438" s="1441"/>
      <c r="ISH438" s="1441"/>
      <c r="ISI438" s="1441"/>
      <c r="ISJ438" s="1441"/>
      <c r="ISK438" s="1441"/>
      <c r="ISL438" s="1441"/>
      <c r="ISM438" s="1441"/>
      <c r="ISN438" s="1441"/>
      <c r="ISO438" s="1441"/>
      <c r="ISP438" s="1441"/>
      <c r="ISQ438" s="1441"/>
      <c r="ISR438" s="1441"/>
      <c r="ISS438" s="1441"/>
      <c r="IST438" s="1441"/>
      <c r="ISU438" s="1441"/>
      <c r="ISV438" s="1441"/>
      <c r="ISW438" s="1441"/>
      <c r="ISX438" s="1441"/>
      <c r="ISY438" s="1441"/>
      <c r="ISZ438" s="1441"/>
      <c r="ITA438" s="1441"/>
      <c r="ITB438" s="1441"/>
      <c r="ITC438" s="1441"/>
      <c r="ITD438" s="1441"/>
      <c r="ITE438" s="1441"/>
      <c r="ITF438" s="1441"/>
      <c r="ITG438" s="1441"/>
      <c r="ITH438" s="1441"/>
      <c r="ITI438" s="1441"/>
      <c r="ITJ438" s="1441"/>
      <c r="ITK438" s="1441"/>
      <c r="ITL438" s="1441"/>
      <c r="ITM438" s="1441"/>
      <c r="ITN438" s="1441"/>
      <c r="ITO438" s="1441"/>
      <c r="ITP438" s="1441"/>
      <c r="ITQ438" s="1441"/>
      <c r="ITR438" s="1441"/>
      <c r="ITS438" s="1441"/>
      <c r="ITT438" s="1441"/>
      <c r="ITU438" s="1441"/>
      <c r="ITV438" s="1441"/>
      <c r="ITW438" s="1441"/>
      <c r="ITX438" s="1441"/>
      <c r="ITY438" s="1441"/>
      <c r="ITZ438" s="1441"/>
      <c r="IUA438" s="1441"/>
      <c r="IUB438" s="1441"/>
      <c r="IUC438" s="1441"/>
      <c r="IUD438" s="1441"/>
      <c r="IUE438" s="1441"/>
      <c r="IUF438" s="1441"/>
      <c r="IUG438" s="1441"/>
      <c r="IUH438" s="1441"/>
      <c r="IUI438" s="1441"/>
      <c r="IUJ438" s="1441"/>
      <c r="IUK438" s="1441"/>
      <c r="IUL438" s="1441"/>
      <c r="IUM438" s="1441"/>
      <c r="IUN438" s="1441"/>
      <c r="IUO438" s="1441"/>
      <c r="IUP438" s="1441"/>
      <c r="IUQ438" s="1441"/>
      <c r="IUR438" s="1441"/>
      <c r="IUS438" s="1441"/>
      <c r="IUT438" s="1441"/>
      <c r="IUU438" s="1441"/>
      <c r="IUV438" s="1441"/>
      <c r="IUW438" s="1441"/>
      <c r="IUX438" s="1441"/>
      <c r="IUY438" s="1441"/>
      <c r="IUZ438" s="1441"/>
      <c r="IVA438" s="1441"/>
      <c r="IVB438" s="1441"/>
      <c r="IVC438" s="1441"/>
      <c r="IVD438" s="1441"/>
      <c r="IVE438" s="1441"/>
      <c r="IVF438" s="1441"/>
      <c r="IVG438" s="1441"/>
      <c r="IVH438" s="1441"/>
      <c r="IVI438" s="1441"/>
      <c r="IVJ438" s="1441"/>
      <c r="IVK438" s="1441"/>
      <c r="IVL438" s="1441"/>
      <c r="IVM438" s="1441"/>
      <c r="IVN438" s="1441"/>
      <c r="IVO438" s="1441"/>
      <c r="IVP438" s="1441"/>
      <c r="IVQ438" s="1441"/>
      <c r="IVR438" s="1441"/>
      <c r="IVS438" s="1441"/>
      <c r="IVT438" s="1441"/>
      <c r="IVU438" s="1441"/>
      <c r="IVV438" s="1441"/>
      <c r="IVW438" s="1441"/>
      <c r="IVX438" s="1441"/>
      <c r="IVY438" s="1441"/>
      <c r="IVZ438" s="1441"/>
      <c r="IWA438" s="1441"/>
      <c r="IWB438" s="1441"/>
      <c r="IWC438" s="1441"/>
      <c r="IWD438" s="1441"/>
      <c r="IWE438" s="1441"/>
      <c r="IWF438" s="1441"/>
      <c r="IWG438" s="1441"/>
      <c r="IWH438" s="1441"/>
      <c r="IWI438" s="1441"/>
      <c r="IWJ438" s="1441"/>
      <c r="IWK438" s="1441"/>
      <c r="IWL438" s="1441"/>
      <c r="IWM438" s="1441"/>
      <c r="IWN438" s="1441"/>
      <c r="IWO438" s="1441"/>
      <c r="IWP438" s="1441"/>
      <c r="IWQ438" s="1441"/>
      <c r="IWR438" s="1441"/>
      <c r="IWS438" s="1441"/>
      <c r="IWT438" s="1441"/>
      <c r="IWU438" s="1441"/>
      <c r="IWV438" s="1441"/>
      <c r="IWW438" s="1441"/>
      <c r="IWX438" s="1441"/>
      <c r="IWY438" s="1441"/>
      <c r="IWZ438" s="1441"/>
      <c r="IXA438" s="1441"/>
      <c r="IXB438" s="1441"/>
      <c r="IXC438" s="1441"/>
      <c r="IXD438" s="1441"/>
      <c r="IXE438" s="1441"/>
      <c r="IXF438" s="1441"/>
      <c r="IXG438" s="1441"/>
      <c r="IXH438" s="1441"/>
      <c r="IXI438" s="1441"/>
      <c r="IXJ438" s="1441"/>
      <c r="IXK438" s="1441"/>
      <c r="IXL438" s="1441"/>
      <c r="IXM438" s="1441"/>
      <c r="IXN438" s="1441"/>
      <c r="IXO438" s="1441"/>
      <c r="IXP438" s="1441"/>
      <c r="IXQ438" s="1441"/>
      <c r="IXR438" s="1441"/>
      <c r="IXS438" s="1441"/>
      <c r="IXT438" s="1441"/>
      <c r="IXU438" s="1441"/>
      <c r="IXV438" s="1441"/>
      <c r="IXW438" s="1441"/>
      <c r="IXX438" s="1441"/>
      <c r="IXY438" s="1441"/>
      <c r="IXZ438" s="1441"/>
      <c r="IYA438" s="1441"/>
      <c r="IYB438" s="1441"/>
      <c r="IYC438" s="1441"/>
      <c r="IYD438" s="1441"/>
      <c r="IYE438" s="1441"/>
      <c r="IYF438" s="1441"/>
      <c r="IYG438" s="1441"/>
      <c r="IYH438" s="1441"/>
      <c r="IYI438" s="1441"/>
      <c r="IYJ438" s="1441"/>
      <c r="IYK438" s="1441"/>
      <c r="IYL438" s="1441"/>
      <c r="IYM438" s="1441"/>
      <c r="IYN438" s="1441"/>
      <c r="IYO438" s="1441"/>
      <c r="IYP438" s="1441"/>
      <c r="IYQ438" s="1441"/>
      <c r="IYR438" s="1441"/>
      <c r="IYS438" s="1441"/>
      <c r="IYT438" s="1441"/>
      <c r="IYU438" s="1441"/>
      <c r="IYV438" s="1441"/>
      <c r="IYW438" s="1441"/>
      <c r="IYX438" s="1441"/>
      <c r="IYY438" s="1441"/>
      <c r="IYZ438" s="1441"/>
      <c r="IZA438" s="1441"/>
      <c r="IZB438" s="1441"/>
      <c r="IZC438" s="1441"/>
      <c r="IZD438" s="1441"/>
      <c r="IZE438" s="1441"/>
      <c r="IZF438" s="1441"/>
      <c r="IZG438" s="1441"/>
      <c r="IZH438" s="1441"/>
      <c r="IZI438" s="1441"/>
      <c r="IZJ438" s="1441"/>
      <c r="IZK438" s="1441"/>
      <c r="IZL438" s="1441"/>
      <c r="IZM438" s="1441"/>
      <c r="IZN438" s="1441"/>
      <c r="IZO438" s="1441"/>
      <c r="IZP438" s="1441"/>
      <c r="IZQ438" s="1441"/>
      <c r="IZR438" s="1441"/>
      <c r="IZS438" s="1441"/>
      <c r="IZT438" s="1441"/>
      <c r="IZU438" s="1441"/>
      <c r="IZV438" s="1441"/>
      <c r="IZW438" s="1441"/>
      <c r="IZX438" s="1441"/>
      <c r="IZY438" s="1441"/>
      <c r="IZZ438" s="1441"/>
      <c r="JAA438" s="1441"/>
      <c r="JAB438" s="1441"/>
      <c r="JAC438" s="1441"/>
      <c r="JAD438" s="1441"/>
      <c r="JAE438" s="1441"/>
      <c r="JAF438" s="1441"/>
      <c r="JAG438" s="1441"/>
      <c r="JAH438" s="1441"/>
      <c r="JAI438" s="1441"/>
      <c r="JAJ438" s="1441"/>
      <c r="JAK438" s="1441"/>
      <c r="JAL438" s="1441"/>
      <c r="JAM438" s="1441"/>
      <c r="JAN438" s="1441"/>
      <c r="JAO438" s="1441"/>
      <c r="JAP438" s="1441"/>
      <c r="JAQ438" s="1441"/>
      <c r="JAR438" s="1441"/>
      <c r="JAS438" s="1441"/>
      <c r="JAT438" s="1441"/>
      <c r="JAU438" s="1441"/>
      <c r="JAV438" s="1441"/>
      <c r="JAW438" s="1441"/>
      <c r="JAX438" s="1441"/>
      <c r="JAY438" s="1441"/>
      <c r="JAZ438" s="1441"/>
      <c r="JBA438" s="1441"/>
      <c r="JBB438" s="1441"/>
      <c r="JBC438" s="1441"/>
      <c r="JBD438" s="1441"/>
      <c r="JBE438" s="1441"/>
      <c r="JBF438" s="1441"/>
      <c r="JBG438" s="1441"/>
      <c r="JBH438" s="1441"/>
      <c r="JBI438" s="1441"/>
      <c r="JBJ438" s="1441"/>
      <c r="JBK438" s="1441"/>
      <c r="JBL438" s="1441"/>
      <c r="JBM438" s="1441"/>
      <c r="JBN438" s="1441"/>
      <c r="JBO438" s="1441"/>
      <c r="JBP438" s="1441"/>
      <c r="JBQ438" s="1441"/>
      <c r="JBR438" s="1441"/>
      <c r="JBS438" s="1441"/>
      <c r="JBT438" s="1441"/>
      <c r="JBU438" s="1441"/>
      <c r="JBV438" s="1441"/>
      <c r="JBW438" s="1441"/>
      <c r="JBX438" s="1441"/>
      <c r="JBY438" s="1441"/>
      <c r="JBZ438" s="1441"/>
      <c r="JCA438" s="1441"/>
      <c r="JCB438" s="1441"/>
      <c r="JCC438" s="1441"/>
      <c r="JCD438" s="1441"/>
      <c r="JCE438" s="1441"/>
      <c r="JCF438" s="1441"/>
      <c r="JCG438" s="1441"/>
      <c r="JCH438" s="1441"/>
      <c r="JCI438" s="1441"/>
      <c r="JCJ438" s="1441"/>
      <c r="JCK438" s="1441"/>
      <c r="JCL438" s="1441"/>
      <c r="JCM438" s="1441"/>
      <c r="JCN438" s="1441"/>
      <c r="JCO438" s="1441"/>
      <c r="JCP438" s="1441"/>
      <c r="JCQ438" s="1441"/>
      <c r="JCR438" s="1441"/>
      <c r="JCS438" s="1441"/>
      <c r="JCT438" s="1441"/>
      <c r="JCU438" s="1441"/>
      <c r="JCV438" s="1441"/>
      <c r="JCW438" s="1441"/>
      <c r="JCX438" s="1441"/>
      <c r="JCY438" s="1441"/>
      <c r="JCZ438" s="1441"/>
      <c r="JDA438" s="1441"/>
      <c r="JDB438" s="1441"/>
      <c r="JDC438" s="1441"/>
      <c r="JDD438" s="1441"/>
      <c r="JDE438" s="1441"/>
      <c r="JDF438" s="1441"/>
      <c r="JDG438" s="1441"/>
      <c r="JDH438" s="1441"/>
      <c r="JDI438" s="1441"/>
      <c r="JDJ438" s="1441"/>
      <c r="JDK438" s="1441"/>
      <c r="JDL438" s="1441"/>
      <c r="JDM438" s="1441"/>
      <c r="JDN438" s="1441"/>
      <c r="JDO438" s="1441"/>
      <c r="JDP438" s="1441"/>
      <c r="JDQ438" s="1441"/>
      <c r="JDR438" s="1441"/>
      <c r="JDS438" s="1441"/>
      <c r="JDT438" s="1441"/>
      <c r="JDU438" s="1441"/>
      <c r="JDV438" s="1441"/>
      <c r="JDW438" s="1441"/>
      <c r="JDX438" s="1441"/>
      <c r="JDY438" s="1441"/>
      <c r="JDZ438" s="1441"/>
      <c r="JEA438" s="1441"/>
      <c r="JEB438" s="1441"/>
      <c r="JEC438" s="1441"/>
      <c r="JED438" s="1441"/>
      <c r="JEE438" s="1441"/>
      <c r="JEF438" s="1441"/>
      <c r="JEG438" s="1441"/>
      <c r="JEH438" s="1441"/>
      <c r="JEI438" s="1441"/>
      <c r="JEJ438" s="1441"/>
      <c r="JEK438" s="1441"/>
      <c r="JEL438" s="1441"/>
      <c r="JEM438" s="1441"/>
      <c r="JEN438" s="1441"/>
      <c r="JEO438" s="1441"/>
      <c r="JEP438" s="1441"/>
      <c r="JEQ438" s="1441"/>
      <c r="JER438" s="1441"/>
      <c r="JES438" s="1441"/>
      <c r="JET438" s="1441"/>
      <c r="JEU438" s="1441"/>
      <c r="JEV438" s="1441"/>
      <c r="JEW438" s="1441"/>
      <c r="JEX438" s="1441"/>
      <c r="JEY438" s="1441"/>
      <c r="JEZ438" s="1441"/>
      <c r="JFA438" s="1441"/>
      <c r="JFB438" s="1441"/>
      <c r="JFC438" s="1441"/>
      <c r="JFD438" s="1441"/>
      <c r="JFE438" s="1441"/>
      <c r="JFF438" s="1441"/>
      <c r="JFG438" s="1441"/>
      <c r="JFH438" s="1441"/>
      <c r="JFI438" s="1441"/>
      <c r="JFJ438" s="1441"/>
      <c r="JFK438" s="1441"/>
      <c r="JFL438" s="1441"/>
      <c r="JFM438" s="1441"/>
      <c r="JFN438" s="1441"/>
      <c r="JFO438" s="1441"/>
      <c r="JFP438" s="1441"/>
      <c r="JFQ438" s="1441"/>
      <c r="JFR438" s="1441"/>
      <c r="JFS438" s="1441"/>
      <c r="JFT438" s="1441"/>
      <c r="JFU438" s="1441"/>
      <c r="JFV438" s="1441"/>
      <c r="JFW438" s="1441"/>
      <c r="JFX438" s="1441"/>
      <c r="JFY438" s="1441"/>
      <c r="JFZ438" s="1441"/>
      <c r="JGA438" s="1441"/>
      <c r="JGB438" s="1441"/>
      <c r="JGC438" s="1441"/>
      <c r="JGD438" s="1441"/>
      <c r="JGE438" s="1441"/>
      <c r="JGF438" s="1441"/>
      <c r="JGG438" s="1441"/>
      <c r="JGH438" s="1441"/>
      <c r="JGI438" s="1441"/>
      <c r="JGJ438" s="1441"/>
      <c r="JGK438" s="1441"/>
      <c r="JGL438" s="1441"/>
      <c r="JGM438" s="1441"/>
      <c r="JGN438" s="1441"/>
      <c r="JGO438" s="1441"/>
      <c r="JGP438" s="1441"/>
      <c r="JGQ438" s="1441"/>
      <c r="JGR438" s="1441"/>
      <c r="JGS438" s="1441"/>
      <c r="JGT438" s="1441"/>
      <c r="JGU438" s="1441"/>
      <c r="JGV438" s="1441"/>
      <c r="JGW438" s="1441"/>
      <c r="JGX438" s="1441"/>
      <c r="JGY438" s="1441"/>
      <c r="JGZ438" s="1441"/>
      <c r="JHA438" s="1441"/>
      <c r="JHB438" s="1441"/>
      <c r="JHC438" s="1441"/>
      <c r="JHD438" s="1441"/>
      <c r="JHE438" s="1441"/>
      <c r="JHF438" s="1441"/>
      <c r="JHG438" s="1441"/>
      <c r="JHH438" s="1441"/>
      <c r="JHI438" s="1441"/>
      <c r="JHJ438" s="1441"/>
      <c r="JHK438" s="1441"/>
      <c r="JHL438" s="1441"/>
      <c r="JHM438" s="1441"/>
      <c r="JHN438" s="1441"/>
      <c r="JHO438" s="1441"/>
      <c r="JHP438" s="1441"/>
      <c r="JHQ438" s="1441"/>
      <c r="JHR438" s="1441"/>
      <c r="JHS438" s="1441"/>
      <c r="JHT438" s="1441"/>
      <c r="JHU438" s="1441"/>
      <c r="JHV438" s="1441"/>
      <c r="JHW438" s="1441"/>
      <c r="JHX438" s="1441"/>
      <c r="JHY438" s="1441"/>
      <c r="JHZ438" s="1441"/>
      <c r="JIA438" s="1441"/>
      <c r="JIB438" s="1441"/>
      <c r="JIC438" s="1441"/>
      <c r="JID438" s="1441"/>
      <c r="JIE438" s="1441"/>
      <c r="JIF438" s="1441"/>
      <c r="JIG438" s="1441"/>
      <c r="JIH438" s="1441"/>
      <c r="JII438" s="1441"/>
      <c r="JIJ438" s="1441"/>
      <c r="JIK438" s="1441"/>
      <c r="JIL438" s="1441"/>
      <c r="JIM438" s="1441"/>
      <c r="JIN438" s="1441"/>
      <c r="JIO438" s="1441"/>
      <c r="JIP438" s="1441"/>
      <c r="JIQ438" s="1441"/>
      <c r="JIR438" s="1441"/>
      <c r="JIS438" s="1441"/>
      <c r="JIT438" s="1441"/>
      <c r="JIU438" s="1441"/>
      <c r="JIV438" s="1441"/>
      <c r="JIW438" s="1441"/>
      <c r="JIX438" s="1441"/>
      <c r="JIY438" s="1441"/>
      <c r="JIZ438" s="1441"/>
      <c r="JJA438" s="1441"/>
      <c r="JJB438" s="1441"/>
      <c r="JJC438" s="1441"/>
      <c r="JJD438" s="1441"/>
      <c r="JJE438" s="1441"/>
      <c r="JJF438" s="1441"/>
      <c r="JJG438" s="1441"/>
      <c r="JJH438" s="1441"/>
      <c r="JJI438" s="1441"/>
      <c r="JJJ438" s="1441"/>
      <c r="JJK438" s="1441"/>
      <c r="JJL438" s="1441"/>
      <c r="JJM438" s="1441"/>
      <c r="JJN438" s="1441"/>
      <c r="JJO438" s="1441"/>
      <c r="JJP438" s="1441"/>
      <c r="JJQ438" s="1441"/>
      <c r="JJR438" s="1441"/>
      <c r="JJS438" s="1441"/>
      <c r="JJT438" s="1441"/>
      <c r="JJU438" s="1441"/>
      <c r="JJV438" s="1441"/>
      <c r="JJW438" s="1441"/>
      <c r="JJX438" s="1441"/>
      <c r="JJY438" s="1441"/>
      <c r="JJZ438" s="1441"/>
      <c r="JKA438" s="1441"/>
      <c r="JKB438" s="1441"/>
      <c r="JKC438" s="1441"/>
      <c r="JKD438" s="1441"/>
      <c r="JKE438" s="1441"/>
      <c r="JKF438" s="1441"/>
      <c r="JKG438" s="1441"/>
      <c r="JKH438" s="1441"/>
      <c r="JKI438" s="1441"/>
      <c r="JKJ438" s="1441"/>
      <c r="JKK438" s="1441"/>
      <c r="JKL438" s="1441"/>
      <c r="JKM438" s="1441"/>
      <c r="JKN438" s="1441"/>
      <c r="JKO438" s="1441"/>
      <c r="JKP438" s="1441"/>
      <c r="JKQ438" s="1441"/>
      <c r="JKR438" s="1441"/>
      <c r="JKS438" s="1441"/>
      <c r="JKT438" s="1441"/>
      <c r="JKU438" s="1441"/>
      <c r="JKV438" s="1441"/>
      <c r="JKW438" s="1441"/>
      <c r="JKX438" s="1441"/>
      <c r="JKY438" s="1441"/>
      <c r="JKZ438" s="1441"/>
      <c r="JLA438" s="1441"/>
      <c r="JLB438" s="1441"/>
      <c r="JLC438" s="1441"/>
      <c r="JLD438" s="1441"/>
      <c r="JLE438" s="1441"/>
      <c r="JLF438" s="1441"/>
      <c r="JLG438" s="1441"/>
      <c r="JLH438" s="1441"/>
      <c r="JLI438" s="1441"/>
      <c r="JLJ438" s="1441"/>
      <c r="JLK438" s="1441"/>
      <c r="JLL438" s="1441"/>
      <c r="JLM438" s="1441"/>
      <c r="JLN438" s="1441"/>
      <c r="JLO438" s="1441"/>
      <c r="JLP438" s="1441"/>
      <c r="JLQ438" s="1441"/>
      <c r="JLR438" s="1441"/>
      <c r="JLS438" s="1441"/>
      <c r="JLT438" s="1441"/>
      <c r="JLU438" s="1441"/>
      <c r="JLV438" s="1441"/>
      <c r="JLW438" s="1441"/>
      <c r="JLX438" s="1441"/>
      <c r="JLY438" s="1441"/>
      <c r="JLZ438" s="1441"/>
      <c r="JMA438" s="1441"/>
      <c r="JMB438" s="1441"/>
      <c r="JMC438" s="1441"/>
      <c r="JMD438" s="1441"/>
      <c r="JME438" s="1441"/>
      <c r="JMF438" s="1441"/>
      <c r="JMG438" s="1441"/>
      <c r="JMH438" s="1441"/>
      <c r="JMI438" s="1441"/>
      <c r="JMJ438" s="1441"/>
      <c r="JMK438" s="1441"/>
      <c r="JML438" s="1441"/>
      <c r="JMM438" s="1441"/>
      <c r="JMN438" s="1441"/>
      <c r="JMO438" s="1441"/>
      <c r="JMP438" s="1441"/>
      <c r="JMQ438" s="1441"/>
      <c r="JMR438" s="1441"/>
      <c r="JMS438" s="1441"/>
      <c r="JMT438" s="1441"/>
      <c r="JMU438" s="1441"/>
      <c r="JMV438" s="1441"/>
      <c r="JMW438" s="1441"/>
      <c r="JMX438" s="1441"/>
      <c r="JMY438" s="1441"/>
      <c r="JMZ438" s="1441"/>
      <c r="JNA438" s="1441"/>
      <c r="JNB438" s="1441"/>
      <c r="JNC438" s="1441"/>
      <c r="JND438" s="1441"/>
      <c r="JNE438" s="1441"/>
      <c r="JNF438" s="1441"/>
      <c r="JNG438" s="1441"/>
      <c r="JNH438" s="1441"/>
      <c r="JNI438" s="1441"/>
      <c r="JNJ438" s="1441"/>
      <c r="JNK438" s="1441"/>
      <c r="JNL438" s="1441"/>
      <c r="JNM438" s="1441"/>
      <c r="JNN438" s="1441"/>
      <c r="JNO438" s="1441"/>
      <c r="JNP438" s="1441"/>
      <c r="JNQ438" s="1441"/>
      <c r="JNR438" s="1441"/>
      <c r="JNS438" s="1441"/>
      <c r="JNT438" s="1441"/>
      <c r="JNU438" s="1441"/>
      <c r="JNV438" s="1441"/>
      <c r="JNW438" s="1441"/>
      <c r="JNX438" s="1441"/>
      <c r="JNY438" s="1441"/>
      <c r="JNZ438" s="1441"/>
      <c r="JOA438" s="1441"/>
      <c r="JOB438" s="1441"/>
      <c r="JOC438" s="1441"/>
      <c r="JOD438" s="1441"/>
      <c r="JOE438" s="1441"/>
      <c r="JOF438" s="1441"/>
      <c r="JOG438" s="1441"/>
      <c r="JOH438" s="1441"/>
      <c r="JOI438" s="1441"/>
      <c r="JOJ438" s="1441"/>
      <c r="JOK438" s="1441"/>
      <c r="JOL438" s="1441"/>
      <c r="JOM438" s="1441"/>
      <c r="JON438" s="1441"/>
      <c r="JOO438" s="1441"/>
      <c r="JOP438" s="1441"/>
      <c r="JOQ438" s="1441"/>
      <c r="JOR438" s="1441"/>
      <c r="JOS438" s="1441"/>
      <c r="JOT438" s="1441"/>
      <c r="JOU438" s="1441"/>
      <c r="JOV438" s="1441"/>
      <c r="JOW438" s="1441"/>
      <c r="JOX438" s="1441"/>
      <c r="JOY438" s="1441"/>
      <c r="JOZ438" s="1441"/>
      <c r="JPA438" s="1441"/>
      <c r="JPB438" s="1441"/>
      <c r="JPC438" s="1441"/>
      <c r="JPD438" s="1441"/>
      <c r="JPE438" s="1441"/>
      <c r="JPF438" s="1441"/>
      <c r="JPG438" s="1441"/>
      <c r="JPH438" s="1441"/>
      <c r="JPI438" s="1441"/>
      <c r="JPJ438" s="1441"/>
      <c r="JPK438" s="1441"/>
      <c r="JPL438" s="1441"/>
      <c r="JPM438" s="1441"/>
      <c r="JPN438" s="1441"/>
      <c r="JPO438" s="1441"/>
      <c r="JPP438" s="1441"/>
      <c r="JPQ438" s="1441"/>
      <c r="JPR438" s="1441"/>
      <c r="JPS438" s="1441"/>
      <c r="JPT438" s="1441"/>
      <c r="JPU438" s="1441"/>
      <c r="JPV438" s="1441"/>
      <c r="JPW438" s="1441"/>
      <c r="JPX438" s="1441"/>
      <c r="JPY438" s="1441"/>
      <c r="JPZ438" s="1441"/>
      <c r="JQA438" s="1441"/>
      <c r="JQB438" s="1441"/>
      <c r="JQC438" s="1441"/>
      <c r="JQD438" s="1441"/>
      <c r="JQE438" s="1441"/>
      <c r="JQF438" s="1441"/>
      <c r="JQG438" s="1441"/>
      <c r="JQH438" s="1441"/>
      <c r="JQI438" s="1441"/>
      <c r="JQJ438" s="1441"/>
      <c r="JQK438" s="1441"/>
      <c r="JQL438" s="1441"/>
      <c r="JQM438" s="1441"/>
      <c r="JQN438" s="1441"/>
      <c r="JQO438" s="1441"/>
      <c r="JQP438" s="1441"/>
      <c r="JQQ438" s="1441"/>
      <c r="JQR438" s="1441"/>
      <c r="JQS438" s="1441"/>
      <c r="JQT438" s="1441"/>
      <c r="JQU438" s="1441"/>
      <c r="JQV438" s="1441"/>
      <c r="JQW438" s="1441"/>
      <c r="JQX438" s="1441"/>
      <c r="JQY438" s="1441"/>
      <c r="JQZ438" s="1441"/>
      <c r="JRA438" s="1441"/>
      <c r="JRB438" s="1441"/>
      <c r="JRC438" s="1441"/>
      <c r="JRD438" s="1441"/>
      <c r="JRE438" s="1441"/>
      <c r="JRF438" s="1441"/>
      <c r="JRG438" s="1441"/>
      <c r="JRH438" s="1441"/>
      <c r="JRI438" s="1441"/>
      <c r="JRJ438" s="1441"/>
      <c r="JRK438" s="1441"/>
      <c r="JRL438" s="1441"/>
      <c r="JRM438" s="1441"/>
      <c r="JRN438" s="1441"/>
      <c r="JRO438" s="1441"/>
      <c r="JRP438" s="1441"/>
      <c r="JRQ438" s="1441"/>
      <c r="JRR438" s="1441"/>
      <c r="JRS438" s="1441"/>
      <c r="JRT438" s="1441"/>
      <c r="JRU438" s="1441"/>
      <c r="JRV438" s="1441"/>
      <c r="JRW438" s="1441"/>
      <c r="JRX438" s="1441"/>
      <c r="JRY438" s="1441"/>
      <c r="JRZ438" s="1441"/>
      <c r="JSA438" s="1441"/>
      <c r="JSB438" s="1441"/>
      <c r="JSC438" s="1441"/>
      <c r="JSD438" s="1441"/>
      <c r="JSE438" s="1441"/>
      <c r="JSF438" s="1441"/>
      <c r="JSG438" s="1441"/>
      <c r="JSH438" s="1441"/>
      <c r="JSI438" s="1441"/>
      <c r="JSJ438" s="1441"/>
      <c r="JSK438" s="1441"/>
      <c r="JSL438" s="1441"/>
      <c r="JSM438" s="1441"/>
      <c r="JSN438" s="1441"/>
      <c r="JSO438" s="1441"/>
      <c r="JSP438" s="1441"/>
      <c r="JSQ438" s="1441"/>
      <c r="JSR438" s="1441"/>
      <c r="JSS438" s="1441"/>
      <c r="JST438" s="1441"/>
      <c r="JSU438" s="1441"/>
      <c r="JSV438" s="1441"/>
      <c r="JSW438" s="1441"/>
      <c r="JSX438" s="1441"/>
      <c r="JSY438" s="1441"/>
      <c r="JSZ438" s="1441"/>
      <c r="JTA438" s="1441"/>
      <c r="JTB438" s="1441"/>
      <c r="JTC438" s="1441"/>
      <c r="JTD438" s="1441"/>
      <c r="JTE438" s="1441"/>
      <c r="JTF438" s="1441"/>
      <c r="JTG438" s="1441"/>
      <c r="JTH438" s="1441"/>
      <c r="JTI438" s="1441"/>
      <c r="JTJ438" s="1441"/>
      <c r="JTK438" s="1441"/>
      <c r="JTL438" s="1441"/>
      <c r="JTM438" s="1441"/>
      <c r="JTN438" s="1441"/>
      <c r="JTO438" s="1441"/>
      <c r="JTP438" s="1441"/>
      <c r="JTQ438" s="1441"/>
      <c r="JTR438" s="1441"/>
      <c r="JTS438" s="1441"/>
      <c r="JTT438" s="1441"/>
      <c r="JTU438" s="1441"/>
      <c r="JTV438" s="1441"/>
      <c r="JTW438" s="1441"/>
      <c r="JTX438" s="1441"/>
      <c r="JTY438" s="1441"/>
      <c r="JTZ438" s="1441"/>
      <c r="JUA438" s="1441"/>
      <c r="JUB438" s="1441"/>
      <c r="JUC438" s="1441"/>
      <c r="JUD438" s="1441"/>
      <c r="JUE438" s="1441"/>
      <c r="JUF438" s="1441"/>
      <c r="JUG438" s="1441"/>
      <c r="JUH438" s="1441"/>
      <c r="JUI438" s="1441"/>
      <c r="JUJ438" s="1441"/>
      <c r="JUK438" s="1441"/>
      <c r="JUL438" s="1441"/>
      <c r="JUM438" s="1441"/>
      <c r="JUN438" s="1441"/>
      <c r="JUO438" s="1441"/>
      <c r="JUP438" s="1441"/>
      <c r="JUQ438" s="1441"/>
      <c r="JUR438" s="1441"/>
      <c r="JUS438" s="1441"/>
      <c r="JUT438" s="1441"/>
      <c r="JUU438" s="1441"/>
      <c r="JUV438" s="1441"/>
      <c r="JUW438" s="1441"/>
      <c r="JUX438" s="1441"/>
      <c r="JUY438" s="1441"/>
      <c r="JUZ438" s="1441"/>
      <c r="JVA438" s="1441"/>
      <c r="JVB438" s="1441"/>
      <c r="JVC438" s="1441"/>
      <c r="JVD438" s="1441"/>
      <c r="JVE438" s="1441"/>
      <c r="JVF438" s="1441"/>
      <c r="JVG438" s="1441"/>
      <c r="JVH438" s="1441"/>
      <c r="JVI438" s="1441"/>
      <c r="JVJ438" s="1441"/>
      <c r="JVK438" s="1441"/>
      <c r="JVL438" s="1441"/>
      <c r="JVM438" s="1441"/>
      <c r="JVN438" s="1441"/>
      <c r="JVO438" s="1441"/>
      <c r="JVP438" s="1441"/>
      <c r="JVQ438" s="1441"/>
      <c r="JVR438" s="1441"/>
      <c r="JVS438" s="1441"/>
      <c r="JVT438" s="1441"/>
      <c r="JVU438" s="1441"/>
      <c r="JVV438" s="1441"/>
      <c r="JVW438" s="1441"/>
      <c r="JVX438" s="1441"/>
      <c r="JVY438" s="1441"/>
      <c r="JVZ438" s="1441"/>
      <c r="JWA438" s="1441"/>
      <c r="JWB438" s="1441"/>
      <c r="JWC438" s="1441"/>
      <c r="JWD438" s="1441"/>
      <c r="JWE438" s="1441"/>
      <c r="JWF438" s="1441"/>
      <c r="JWG438" s="1441"/>
      <c r="JWH438" s="1441"/>
      <c r="JWI438" s="1441"/>
      <c r="JWJ438" s="1441"/>
      <c r="JWK438" s="1441"/>
      <c r="JWL438" s="1441"/>
      <c r="JWM438" s="1441"/>
      <c r="JWN438" s="1441"/>
      <c r="JWO438" s="1441"/>
      <c r="JWP438" s="1441"/>
      <c r="JWQ438" s="1441"/>
      <c r="JWR438" s="1441"/>
      <c r="JWS438" s="1441"/>
      <c r="JWT438" s="1441"/>
      <c r="JWU438" s="1441"/>
      <c r="JWV438" s="1441"/>
      <c r="JWW438" s="1441"/>
      <c r="JWX438" s="1441"/>
      <c r="JWY438" s="1441"/>
      <c r="JWZ438" s="1441"/>
      <c r="JXA438" s="1441"/>
      <c r="JXB438" s="1441"/>
      <c r="JXC438" s="1441"/>
      <c r="JXD438" s="1441"/>
      <c r="JXE438" s="1441"/>
      <c r="JXF438" s="1441"/>
      <c r="JXG438" s="1441"/>
      <c r="JXH438" s="1441"/>
      <c r="JXI438" s="1441"/>
      <c r="JXJ438" s="1441"/>
      <c r="JXK438" s="1441"/>
      <c r="JXL438" s="1441"/>
      <c r="JXM438" s="1441"/>
      <c r="JXN438" s="1441"/>
      <c r="JXO438" s="1441"/>
      <c r="JXP438" s="1441"/>
      <c r="JXQ438" s="1441"/>
      <c r="JXR438" s="1441"/>
      <c r="JXS438" s="1441"/>
      <c r="JXT438" s="1441"/>
      <c r="JXU438" s="1441"/>
      <c r="JXV438" s="1441"/>
      <c r="JXW438" s="1441"/>
      <c r="JXX438" s="1441"/>
      <c r="JXY438" s="1441"/>
      <c r="JXZ438" s="1441"/>
      <c r="JYA438" s="1441"/>
      <c r="JYB438" s="1441"/>
      <c r="JYC438" s="1441"/>
      <c r="JYD438" s="1441"/>
      <c r="JYE438" s="1441"/>
      <c r="JYF438" s="1441"/>
      <c r="JYG438" s="1441"/>
      <c r="JYH438" s="1441"/>
      <c r="JYI438" s="1441"/>
      <c r="JYJ438" s="1441"/>
      <c r="JYK438" s="1441"/>
      <c r="JYL438" s="1441"/>
      <c r="JYM438" s="1441"/>
      <c r="JYN438" s="1441"/>
      <c r="JYO438" s="1441"/>
      <c r="JYP438" s="1441"/>
      <c r="JYQ438" s="1441"/>
      <c r="JYR438" s="1441"/>
      <c r="JYS438" s="1441"/>
      <c r="JYT438" s="1441"/>
      <c r="JYU438" s="1441"/>
      <c r="JYV438" s="1441"/>
      <c r="JYW438" s="1441"/>
      <c r="JYX438" s="1441"/>
      <c r="JYY438" s="1441"/>
      <c r="JYZ438" s="1441"/>
      <c r="JZA438" s="1441"/>
      <c r="JZB438" s="1441"/>
      <c r="JZC438" s="1441"/>
      <c r="JZD438" s="1441"/>
      <c r="JZE438" s="1441"/>
      <c r="JZF438" s="1441"/>
      <c r="JZG438" s="1441"/>
      <c r="JZH438" s="1441"/>
      <c r="JZI438" s="1441"/>
      <c r="JZJ438" s="1441"/>
      <c r="JZK438" s="1441"/>
      <c r="JZL438" s="1441"/>
      <c r="JZM438" s="1441"/>
      <c r="JZN438" s="1441"/>
      <c r="JZO438" s="1441"/>
      <c r="JZP438" s="1441"/>
      <c r="JZQ438" s="1441"/>
      <c r="JZR438" s="1441"/>
      <c r="JZS438" s="1441"/>
      <c r="JZT438" s="1441"/>
      <c r="JZU438" s="1441"/>
      <c r="JZV438" s="1441"/>
      <c r="JZW438" s="1441"/>
      <c r="JZX438" s="1441"/>
      <c r="JZY438" s="1441"/>
      <c r="JZZ438" s="1441"/>
      <c r="KAA438" s="1441"/>
      <c r="KAB438" s="1441"/>
      <c r="KAC438" s="1441"/>
      <c r="KAD438" s="1441"/>
      <c r="KAE438" s="1441"/>
      <c r="KAF438" s="1441"/>
      <c r="KAG438" s="1441"/>
      <c r="KAH438" s="1441"/>
      <c r="KAI438" s="1441"/>
      <c r="KAJ438" s="1441"/>
      <c r="KAK438" s="1441"/>
      <c r="KAL438" s="1441"/>
      <c r="KAM438" s="1441"/>
      <c r="KAN438" s="1441"/>
      <c r="KAO438" s="1441"/>
      <c r="KAP438" s="1441"/>
      <c r="KAQ438" s="1441"/>
      <c r="KAR438" s="1441"/>
      <c r="KAS438" s="1441"/>
      <c r="KAT438" s="1441"/>
      <c r="KAU438" s="1441"/>
      <c r="KAV438" s="1441"/>
      <c r="KAW438" s="1441"/>
      <c r="KAX438" s="1441"/>
      <c r="KAY438" s="1441"/>
      <c r="KAZ438" s="1441"/>
      <c r="KBA438" s="1441"/>
      <c r="KBB438" s="1441"/>
      <c r="KBC438" s="1441"/>
      <c r="KBD438" s="1441"/>
      <c r="KBE438" s="1441"/>
      <c r="KBF438" s="1441"/>
      <c r="KBG438" s="1441"/>
      <c r="KBH438" s="1441"/>
      <c r="KBI438" s="1441"/>
      <c r="KBJ438" s="1441"/>
      <c r="KBK438" s="1441"/>
      <c r="KBL438" s="1441"/>
      <c r="KBM438" s="1441"/>
      <c r="KBN438" s="1441"/>
      <c r="KBO438" s="1441"/>
      <c r="KBP438" s="1441"/>
      <c r="KBQ438" s="1441"/>
      <c r="KBR438" s="1441"/>
      <c r="KBS438" s="1441"/>
      <c r="KBT438" s="1441"/>
      <c r="KBU438" s="1441"/>
      <c r="KBV438" s="1441"/>
      <c r="KBW438" s="1441"/>
      <c r="KBX438" s="1441"/>
      <c r="KBY438" s="1441"/>
      <c r="KBZ438" s="1441"/>
      <c r="KCA438" s="1441"/>
      <c r="KCB438" s="1441"/>
      <c r="KCC438" s="1441"/>
      <c r="KCD438" s="1441"/>
      <c r="KCE438" s="1441"/>
      <c r="KCF438" s="1441"/>
      <c r="KCG438" s="1441"/>
      <c r="KCH438" s="1441"/>
      <c r="KCI438" s="1441"/>
      <c r="KCJ438" s="1441"/>
      <c r="KCK438" s="1441"/>
      <c r="KCL438" s="1441"/>
      <c r="KCM438" s="1441"/>
      <c r="KCN438" s="1441"/>
      <c r="KCO438" s="1441"/>
      <c r="KCP438" s="1441"/>
      <c r="KCQ438" s="1441"/>
      <c r="KCR438" s="1441"/>
      <c r="KCS438" s="1441"/>
      <c r="KCT438" s="1441"/>
      <c r="KCU438" s="1441"/>
      <c r="KCV438" s="1441"/>
      <c r="KCW438" s="1441"/>
      <c r="KCX438" s="1441"/>
      <c r="KCY438" s="1441"/>
      <c r="KCZ438" s="1441"/>
      <c r="KDA438" s="1441"/>
      <c r="KDB438" s="1441"/>
      <c r="KDC438" s="1441"/>
      <c r="KDD438" s="1441"/>
      <c r="KDE438" s="1441"/>
      <c r="KDF438" s="1441"/>
      <c r="KDG438" s="1441"/>
      <c r="KDH438" s="1441"/>
      <c r="KDI438" s="1441"/>
      <c r="KDJ438" s="1441"/>
      <c r="KDK438" s="1441"/>
      <c r="KDL438" s="1441"/>
      <c r="KDM438" s="1441"/>
      <c r="KDN438" s="1441"/>
      <c r="KDO438" s="1441"/>
      <c r="KDP438" s="1441"/>
      <c r="KDQ438" s="1441"/>
      <c r="KDR438" s="1441"/>
      <c r="KDS438" s="1441"/>
      <c r="KDT438" s="1441"/>
      <c r="KDU438" s="1441"/>
      <c r="KDV438" s="1441"/>
      <c r="KDW438" s="1441"/>
      <c r="KDX438" s="1441"/>
      <c r="KDY438" s="1441"/>
      <c r="KDZ438" s="1441"/>
      <c r="KEA438" s="1441"/>
      <c r="KEB438" s="1441"/>
      <c r="KEC438" s="1441"/>
      <c r="KED438" s="1441"/>
      <c r="KEE438" s="1441"/>
      <c r="KEF438" s="1441"/>
      <c r="KEG438" s="1441"/>
      <c r="KEH438" s="1441"/>
      <c r="KEI438" s="1441"/>
      <c r="KEJ438" s="1441"/>
      <c r="KEK438" s="1441"/>
      <c r="KEL438" s="1441"/>
      <c r="KEM438" s="1441"/>
      <c r="KEN438" s="1441"/>
      <c r="KEO438" s="1441"/>
      <c r="KEP438" s="1441"/>
      <c r="KEQ438" s="1441"/>
      <c r="KER438" s="1441"/>
      <c r="KES438" s="1441"/>
      <c r="KET438" s="1441"/>
      <c r="KEU438" s="1441"/>
      <c r="KEV438" s="1441"/>
      <c r="KEW438" s="1441"/>
      <c r="KEX438" s="1441"/>
      <c r="KEY438" s="1441"/>
      <c r="KEZ438" s="1441"/>
      <c r="KFA438" s="1441"/>
      <c r="KFB438" s="1441"/>
      <c r="KFC438" s="1441"/>
      <c r="KFD438" s="1441"/>
      <c r="KFE438" s="1441"/>
      <c r="KFF438" s="1441"/>
      <c r="KFG438" s="1441"/>
      <c r="KFH438" s="1441"/>
      <c r="KFI438" s="1441"/>
      <c r="KFJ438" s="1441"/>
      <c r="KFK438" s="1441"/>
      <c r="KFL438" s="1441"/>
      <c r="KFM438" s="1441"/>
      <c r="KFN438" s="1441"/>
      <c r="KFO438" s="1441"/>
      <c r="KFP438" s="1441"/>
      <c r="KFQ438" s="1441"/>
      <c r="KFR438" s="1441"/>
      <c r="KFS438" s="1441"/>
      <c r="KFT438" s="1441"/>
      <c r="KFU438" s="1441"/>
      <c r="KFV438" s="1441"/>
      <c r="KFW438" s="1441"/>
      <c r="KFX438" s="1441"/>
      <c r="KFY438" s="1441"/>
      <c r="KFZ438" s="1441"/>
      <c r="KGA438" s="1441"/>
      <c r="KGB438" s="1441"/>
      <c r="KGC438" s="1441"/>
      <c r="KGD438" s="1441"/>
      <c r="KGE438" s="1441"/>
      <c r="KGF438" s="1441"/>
      <c r="KGG438" s="1441"/>
      <c r="KGH438" s="1441"/>
      <c r="KGI438" s="1441"/>
      <c r="KGJ438" s="1441"/>
      <c r="KGK438" s="1441"/>
      <c r="KGL438" s="1441"/>
      <c r="KGM438" s="1441"/>
      <c r="KGN438" s="1441"/>
      <c r="KGO438" s="1441"/>
      <c r="KGP438" s="1441"/>
      <c r="KGQ438" s="1441"/>
      <c r="KGR438" s="1441"/>
      <c r="KGS438" s="1441"/>
      <c r="KGT438" s="1441"/>
      <c r="KGU438" s="1441"/>
      <c r="KGV438" s="1441"/>
      <c r="KGW438" s="1441"/>
      <c r="KGX438" s="1441"/>
      <c r="KGY438" s="1441"/>
      <c r="KGZ438" s="1441"/>
      <c r="KHA438" s="1441"/>
      <c r="KHB438" s="1441"/>
      <c r="KHC438" s="1441"/>
      <c r="KHD438" s="1441"/>
      <c r="KHE438" s="1441"/>
      <c r="KHF438" s="1441"/>
      <c r="KHG438" s="1441"/>
      <c r="KHH438" s="1441"/>
      <c r="KHI438" s="1441"/>
      <c r="KHJ438" s="1441"/>
      <c r="KHK438" s="1441"/>
      <c r="KHL438" s="1441"/>
      <c r="KHM438" s="1441"/>
      <c r="KHN438" s="1441"/>
      <c r="KHO438" s="1441"/>
      <c r="KHP438" s="1441"/>
      <c r="KHQ438" s="1441"/>
      <c r="KHR438" s="1441"/>
      <c r="KHS438" s="1441"/>
      <c r="KHT438" s="1441"/>
      <c r="KHU438" s="1441"/>
      <c r="KHV438" s="1441"/>
      <c r="KHW438" s="1441"/>
      <c r="KHX438" s="1441"/>
      <c r="KHY438" s="1441"/>
      <c r="KHZ438" s="1441"/>
      <c r="KIA438" s="1441"/>
      <c r="KIB438" s="1441"/>
      <c r="KIC438" s="1441"/>
      <c r="KID438" s="1441"/>
      <c r="KIE438" s="1441"/>
      <c r="KIF438" s="1441"/>
      <c r="KIG438" s="1441"/>
      <c r="KIH438" s="1441"/>
      <c r="KII438" s="1441"/>
      <c r="KIJ438" s="1441"/>
      <c r="KIK438" s="1441"/>
      <c r="KIL438" s="1441"/>
      <c r="KIM438" s="1441"/>
      <c r="KIN438" s="1441"/>
      <c r="KIO438" s="1441"/>
      <c r="KIP438" s="1441"/>
      <c r="KIQ438" s="1441"/>
      <c r="KIR438" s="1441"/>
      <c r="KIS438" s="1441"/>
      <c r="KIT438" s="1441"/>
      <c r="KIU438" s="1441"/>
      <c r="KIV438" s="1441"/>
      <c r="KIW438" s="1441"/>
      <c r="KIX438" s="1441"/>
      <c r="KIY438" s="1441"/>
      <c r="KIZ438" s="1441"/>
      <c r="KJA438" s="1441"/>
      <c r="KJB438" s="1441"/>
      <c r="KJC438" s="1441"/>
      <c r="KJD438" s="1441"/>
      <c r="KJE438" s="1441"/>
      <c r="KJF438" s="1441"/>
      <c r="KJG438" s="1441"/>
      <c r="KJH438" s="1441"/>
      <c r="KJI438" s="1441"/>
      <c r="KJJ438" s="1441"/>
      <c r="KJK438" s="1441"/>
      <c r="KJL438" s="1441"/>
      <c r="KJM438" s="1441"/>
      <c r="KJN438" s="1441"/>
      <c r="KJO438" s="1441"/>
      <c r="KJP438" s="1441"/>
      <c r="KJQ438" s="1441"/>
      <c r="KJR438" s="1441"/>
      <c r="KJS438" s="1441"/>
      <c r="KJT438" s="1441"/>
      <c r="KJU438" s="1441"/>
      <c r="KJV438" s="1441"/>
      <c r="KJW438" s="1441"/>
      <c r="KJX438" s="1441"/>
      <c r="KJY438" s="1441"/>
      <c r="KJZ438" s="1441"/>
      <c r="KKA438" s="1441"/>
      <c r="KKB438" s="1441"/>
      <c r="KKC438" s="1441"/>
      <c r="KKD438" s="1441"/>
      <c r="KKE438" s="1441"/>
      <c r="KKF438" s="1441"/>
      <c r="KKG438" s="1441"/>
      <c r="KKH438" s="1441"/>
      <c r="KKI438" s="1441"/>
      <c r="KKJ438" s="1441"/>
      <c r="KKK438" s="1441"/>
      <c r="KKL438" s="1441"/>
      <c r="KKM438" s="1441"/>
      <c r="KKN438" s="1441"/>
      <c r="KKO438" s="1441"/>
      <c r="KKP438" s="1441"/>
      <c r="KKQ438" s="1441"/>
      <c r="KKR438" s="1441"/>
      <c r="KKS438" s="1441"/>
      <c r="KKT438" s="1441"/>
      <c r="KKU438" s="1441"/>
      <c r="KKV438" s="1441"/>
      <c r="KKW438" s="1441"/>
      <c r="KKX438" s="1441"/>
      <c r="KKY438" s="1441"/>
      <c r="KKZ438" s="1441"/>
      <c r="KLA438" s="1441"/>
      <c r="KLB438" s="1441"/>
      <c r="KLC438" s="1441"/>
      <c r="KLD438" s="1441"/>
      <c r="KLE438" s="1441"/>
      <c r="KLF438" s="1441"/>
      <c r="KLG438" s="1441"/>
      <c r="KLH438" s="1441"/>
      <c r="KLI438" s="1441"/>
      <c r="KLJ438" s="1441"/>
      <c r="KLK438" s="1441"/>
      <c r="KLL438" s="1441"/>
      <c r="KLM438" s="1441"/>
      <c r="KLN438" s="1441"/>
      <c r="KLO438" s="1441"/>
      <c r="KLP438" s="1441"/>
      <c r="KLQ438" s="1441"/>
      <c r="KLR438" s="1441"/>
      <c r="KLS438" s="1441"/>
      <c r="KLT438" s="1441"/>
      <c r="KLU438" s="1441"/>
      <c r="KLV438" s="1441"/>
      <c r="KLW438" s="1441"/>
      <c r="KLX438" s="1441"/>
      <c r="KLY438" s="1441"/>
      <c r="KLZ438" s="1441"/>
      <c r="KMA438" s="1441"/>
      <c r="KMB438" s="1441"/>
      <c r="KMC438" s="1441"/>
      <c r="KMD438" s="1441"/>
      <c r="KME438" s="1441"/>
      <c r="KMF438" s="1441"/>
      <c r="KMG438" s="1441"/>
      <c r="KMH438" s="1441"/>
      <c r="KMI438" s="1441"/>
      <c r="KMJ438" s="1441"/>
      <c r="KMK438" s="1441"/>
      <c r="KML438" s="1441"/>
      <c r="KMM438" s="1441"/>
      <c r="KMN438" s="1441"/>
      <c r="KMO438" s="1441"/>
      <c r="KMP438" s="1441"/>
      <c r="KMQ438" s="1441"/>
      <c r="KMR438" s="1441"/>
      <c r="KMS438" s="1441"/>
      <c r="KMT438" s="1441"/>
      <c r="KMU438" s="1441"/>
      <c r="KMV438" s="1441"/>
      <c r="KMW438" s="1441"/>
      <c r="KMX438" s="1441"/>
      <c r="KMY438" s="1441"/>
      <c r="KMZ438" s="1441"/>
      <c r="KNA438" s="1441"/>
      <c r="KNB438" s="1441"/>
      <c r="KNC438" s="1441"/>
      <c r="KND438" s="1441"/>
      <c r="KNE438" s="1441"/>
      <c r="KNF438" s="1441"/>
      <c r="KNG438" s="1441"/>
      <c r="KNH438" s="1441"/>
      <c r="KNI438" s="1441"/>
      <c r="KNJ438" s="1441"/>
      <c r="KNK438" s="1441"/>
      <c r="KNL438" s="1441"/>
      <c r="KNM438" s="1441"/>
      <c r="KNN438" s="1441"/>
      <c r="KNO438" s="1441"/>
      <c r="KNP438" s="1441"/>
      <c r="KNQ438" s="1441"/>
      <c r="KNR438" s="1441"/>
      <c r="KNS438" s="1441"/>
      <c r="KNT438" s="1441"/>
      <c r="KNU438" s="1441"/>
      <c r="KNV438" s="1441"/>
      <c r="KNW438" s="1441"/>
      <c r="KNX438" s="1441"/>
      <c r="KNY438" s="1441"/>
      <c r="KNZ438" s="1441"/>
      <c r="KOA438" s="1441"/>
      <c r="KOB438" s="1441"/>
      <c r="KOC438" s="1441"/>
      <c r="KOD438" s="1441"/>
      <c r="KOE438" s="1441"/>
      <c r="KOF438" s="1441"/>
      <c r="KOG438" s="1441"/>
      <c r="KOH438" s="1441"/>
      <c r="KOI438" s="1441"/>
      <c r="KOJ438" s="1441"/>
      <c r="KOK438" s="1441"/>
      <c r="KOL438" s="1441"/>
      <c r="KOM438" s="1441"/>
      <c r="KON438" s="1441"/>
      <c r="KOO438" s="1441"/>
      <c r="KOP438" s="1441"/>
      <c r="KOQ438" s="1441"/>
      <c r="KOR438" s="1441"/>
      <c r="KOS438" s="1441"/>
      <c r="KOT438" s="1441"/>
      <c r="KOU438" s="1441"/>
      <c r="KOV438" s="1441"/>
      <c r="KOW438" s="1441"/>
      <c r="KOX438" s="1441"/>
      <c r="KOY438" s="1441"/>
      <c r="KOZ438" s="1441"/>
      <c r="KPA438" s="1441"/>
      <c r="KPB438" s="1441"/>
      <c r="KPC438" s="1441"/>
      <c r="KPD438" s="1441"/>
      <c r="KPE438" s="1441"/>
      <c r="KPF438" s="1441"/>
      <c r="KPG438" s="1441"/>
      <c r="KPH438" s="1441"/>
      <c r="KPI438" s="1441"/>
      <c r="KPJ438" s="1441"/>
      <c r="KPK438" s="1441"/>
      <c r="KPL438" s="1441"/>
      <c r="KPM438" s="1441"/>
      <c r="KPN438" s="1441"/>
      <c r="KPO438" s="1441"/>
      <c r="KPP438" s="1441"/>
      <c r="KPQ438" s="1441"/>
      <c r="KPR438" s="1441"/>
      <c r="KPS438" s="1441"/>
      <c r="KPT438" s="1441"/>
      <c r="KPU438" s="1441"/>
      <c r="KPV438" s="1441"/>
      <c r="KPW438" s="1441"/>
      <c r="KPX438" s="1441"/>
      <c r="KPY438" s="1441"/>
      <c r="KPZ438" s="1441"/>
      <c r="KQA438" s="1441"/>
      <c r="KQB438" s="1441"/>
      <c r="KQC438" s="1441"/>
      <c r="KQD438" s="1441"/>
      <c r="KQE438" s="1441"/>
      <c r="KQF438" s="1441"/>
      <c r="KQG438" s="1441"/>
      <c r="KQH438" s="1441"/>
      <c r="KQI438" s="1441"/>
      <c r="KQJ438" s="1441"/>
      <c r="KQK438" s="1441"/>
      <c r="KQL438" s="1441"/>
      <c r="KQM438" s="1441"/>
      <c r="KQN438" s="1441"/>
      <c r="KQO438" s="1441"/>
      <c r="KQP438" s="1441"/>
      <c r="KQQ438" s="1441"/>
      <c r="KQR438" s="1441"/>
      <c r="KQS438" s="1441"/>
      <c r="KQT438" s="1441"/>
      <c r="KQU438" s="1441"/>
      <c r="KQV438" s="1441"/>
      <c r="KQW438" s="1441"/>
      <c r="KQX438" s="1441"/>
      <c r="KQY438" s="1441"/>
      <c r="KQZ438" s="1441"/>
      <c r="KRA438" s="1441"/>
      <c r="KRB438" s="1441"/>
      <c r="KRC438" s="1441"/>
      <c r="KRD438" s="1441"/>
      <c r="KRE438" s="1441"/>
      <c r="KRF438" s="1441"/>
      <c r="KRG438" s="1441"/>
      <c r="KRH438" s="1441"/>
      <c r="KRI438" s="1441"/>
      <c r="KRJ438" s="1441"/>
      <c r="KRK438" s="1441"/>
      <c r="KRL438" s="1441"/>
      <c r="KRM438" s="1441"/>
      <c r="KRN438" s="1441"/>
      <c r="KRO438" s="1441"/>
      <c r="KRP438" s="1441"/>
      <c r="KRQ438" s="1441"/>
      <c r="KRR438" s="1441"/>
      <c r="KRS438" s="1441"/>
      <c r="KRT438" s="1441"/>
      <c r="KRU438" s="1441"/>
      <c r="KRV438" s="1441"/>
      <c r="KRW438" s="1441"/>
      <c r="KRX438" s="1441"/>
      <c r="KRY438" s="1441"/>
      <c r="KRZ438" s="1441"/>
      <c r="KSA438" s="1441"/>
      <c r="KSB438" s="1441"/>
      <c r="KSC438" s="1441"/>
      <c r="KSD438" s="1441"/>
      <c r="KSE438" s="1441"/>
      <c r="KSF438" s="1441"/>
      <c r="KSG438" s="1441"/>
      <c r="KSH438" s="1441"/>
      <c r="KSI438" s="1441"/>
      <c r="KSJ438" s="1441"/>
      <c r="KSK438" s="1441"/>
      <c r="KSL438" s="1441"/>
      <c r="KSM438" s="1441"/>
      <c r="KSN438" s="1441"/>
      <c r="KSO438" s="1441"/>
      <c r="KSP438" s="1441"/>
      <c r="KSQ438" s="1441"/>
      <c r="KSR438" s="1441"/>
      <c r="KSS438" s="1441"/>
      <c r="KST438" s="1441"/>
      <c r="KSU438" s="1441"/>
      <c r="KSV438" s="1441"/>
      <c r="KSW438" s="1441"/>
      <c r="KSX438" s="1441"/>
      <c r="KSY438" s="1441"/>
      <c r="KSZ438" s="1441"/>
      <c r="KTA438" s="1441"/>
      <c r="KTB438" s="1441"/>
      <c r="KTC438" s="1441"/>
      <c r="KTD438" s="1441"/>
      <c r="KTE438" s="1441"/>
      <c r="KTF438" s="1441"/>
      <c r="KTG438" s="1441"/>
      <c r="KTH438" s="1441"/>
      <c r="KTI438" s="1441"/>
      <c r="KTJ438" s="1441"/>
      <c r="KTK438" s="1441"/>
      <c r="KTL438" s="1441"/>
      <c r="KTM438" s="1441"/>
      <c r="KTN438" s="1441"/>
      <c r="KTO438" s="1441"/>
      <c r="KTP438" s="1441"/>
      <c r="KTQ438" s="1441"/>
      <c r="KTR438" s="1441"/>
      <c r="KTS438" s="1441"/>
      <c r="KTT438" s="1441"/>
      <c r="KTU438" s="1441"/>
      <c r="KTV438" s="1441"/>
      <c r="KTW438" s="1441"/>
      <c r="KTX438" s="1441"/>
      <c r="KTY438" s="1441"/>
      <c r="KTZ438" s="1441"/>
      <c r="KUA438" s="1441"/>
      <c r="KUB438" s="1441"/>
      <c r="KUC438" s="1441"/>
      <c r="KUD438" s="1441"/>
      <c r="KUE438" s="1441"/>
      <c r="KUF438" s="1441"/>
      <c r="KUG438" s="1441"/>
      <c r="KUH438" s="1441"/>
      <c r="KUI438" s="1441"/>
      <c r="KUJ438" s="1441"/>
      <c r="KUK438" s="1441"/>
      <c r="KUL438" s="1441"/>
      <c r="KUM438" s="1441"/>
      <c r="KUN438" s="1441"/>
      <c r="KUO438" s="1441"/>
      <c r="KUP438" s="1441"/>
      <c r="KUQ438" s="1441"/>
      <c r="KUR438" s="1441"/>
      <c r="KUS438" s="1441"/>
      <c r="KUT438" s="1441"/>
      <c r="KUU438" s="1441"/>
      <c r="KUV438" s="1441"/>
      <c r="KUW438" s="1441"/>
      <c r="KUX438" s="1441"/>
      <c r="KUY438" s="1441"/>
      <c r="KUZ438" s="1441"/>
      <c r="KVA438" s="1441"/>
      <c r="KVB438" s="1441"/>
      <c r="KVC438" s="1441"/>
      <c r="KVD438" s="1441"/>
      <c r="KVE438" s="1441"/>
      <c r="KVF438" s="1441"/>
      <c r="KVG438" s="1441"/>
      <c r="KVH438" s="1441"/>
      <c r="KVI438" s="1441"/>
      <c r="KVJ438" s="1441"/>
      <c r="KVK438" s="1441"/>
      <c r="KVL438" s="1441"/>
      <c r="KVM438" s="1441"/>
      <c r="KVN438" s="1441"/>
      <c r="KVO438" s="1441"/>
      <c r="KVP438" s="1441"/>
      <c r="KVQ438" s="1441"/>
      <c r="KVR438" s="1441"/>
      <c r="KVS438" s="1441"/>
      <c r="KVT438" s="1441"/>
      <c r="KVU438" s="1441"/>
      <c r="KVV438" s="1441"/>
      <c r="KVW438" s="1441"/>
      <c r="KVX438" s="1441"/>
      <c r="KVY438" s="1441"/>
      <c r="KVZ438" s="1441"/>
      <c r="KWA438" s="1441"/>
      <c r="KWB438" s="1441"/>
      <c r="KWC438" s="1441"/>
      <c r="KWD438" s="1441"/>
      <c r="KWE438" s="1441"/>
      <c r="KWF438" s="1441"/>
      <c r="KWG438" s="1441"/>
      <c r="KWH438" s="1441"/>
      <c r="KWI438" s="1441"/>
      <c r="KWJ438" s="1441"/>
      <c r="KWK438" s="1441"/>
      <c r="KWL438" s="1441"/>
      <c r="KWM438" s="1441"/>
      <c r="KWN438" s="1441"/>
      <c r="KWO438" s="1441"/>
      <c r="KWP438" s="1441"/>
      <c r="KWQ438" s="1441"/>
      <c r="KWR438" s="1441"/>
      <c r="KWS438" s="1441"/>
      <c r="KWT438" s="1441"/>
      <c r="KWU438" s="1441"/>
      <c r="KWV438" s="1441"/>
      <c r="KWW438" s="1441"/>
      <c r="KWX438" s="1441"/>
      <c r="KWY438" s="1441"/>
      <c r="KWZ438" s="1441"/>
      <c r="KXA438" s="1441"/>
      <c r="KXB438" s="1441"/>
      <c r="KXC438" s="1441"/>
      <c r="KXD438" s="1441"/>
      <c r="KXE438" s="1441"/>
      <c r="KXF438" s="1441"/>
      <c r="KXG438" s="1441"/>
      <c r="KXH438" s="1441"/>
      <c r="KXI438" s="1441"/>
      <c r="KXJ438" s="1441"/>
      <c r="KXK438" s="1441"/>
      <c r="KXL438" s="1441"/>
      <c r="KXM438" s="1441"/>
      <c r="KXN438" s="1441"/>
      <c r="KXO438" s="1441"/>
      <c r="KXP438" s="1441"/>
      <c r="KXQ438" s="1441"/>
      <c r="KXR438" s="1441"/>
      <c r="KXS438" s="1441"/>
      <c r="KXT438" s="1441"/>
      <c r="KXU438" s="1441"/>
      <c r="KXV438" s="1441"/>
      <c r="KXW438" s="1441"/>
      <c r="KXX438" s="1441"/>
      <c r="KXY438" s="1441"/>
      <c r="KXZ438" s="1441"/>
      <c r="KYA438" s="1441"/>
      <c r="KYB438" s="1441"/>
      <c r="KYC438" s="1441"/>
      <c r="KYD438" s="1441"/>
      <c r="KYE438" s="1441"/>
      <c r="KYF438" s="1441"/>
      <c r="KYG438" s="1441"/>
      <c r="KYH438" s="1441"/>
      <c r="KYI438" s="1441"/>
      <c r="KYJ438" s="1441"/>
      <c r="KYK438" s="1441"/>
      <c r="KYL438" s="1441"/>
      <c r="KYM438" s="1441"/>
      <c r="KYN438" s="1441"/>
      <c r="KYO438" s="1441"/>
      <c r="KYP438" s="1441"/>
      <c r="KYQ438" s="1441"/>
      <c r="KYR438" s="1441"/>
      <c r="KYS438" s="1441"/>
      <c r="KYT438" s="1441"/>
      <c r="KYU438" s="1441"/>
      <c r="KYV438" s="1441"/>
      <c r="KYW438" s="1441"/>
      <c r="KYX438" s="1441"/>
      <c r="KYY438" s="1441"/>
      <c r="KYZ438" s="1441"/>
      <c r="KZA438" s="1441"/>
      <c r="KZB438" s="1441"/>
      <c r="KZC438" s="1441"/>
      <c r="KZD438" s="1441"/>
      <c r="KZE438" s="1441"/>
      <c r="KZF438" s="1441"/>
      <c r="KZG438" s="1441"/>
      <c r="KZH438" s="1441"/>
      <c r="KZI438" s="1441"/>
      <c r="KZJ438" s="1441"/>
      <c r="KZK438" s="1441"/>
      <c r="KZL438" s="1441"/>
      <c r="KZM438" s="1441"/>
      <c r="KZN438" s="1441"/>
      <c r="KZO438" s="1441"/>
      <c r="KZP438" s="1441"/>
      <c r="KZQ438" s="1441"/>
      <c r="KZR438" s="1441"/>
      <c r="KZS438" s="1441"/>
      <c r="KZT438" s="1441"/>
      <c r="KZU438" s="1441"/>
      <c r="KZV438" s="1441"/>
      <c r="KZW438" s="1441"/>
      <c r="KZX438" s="1441"/>
      <c r="KZY438" s="1441"/>
      <c r="KZZ438" s="1441"/>
      <c r="LAA438" s="1441"/>
      <c r="LAB438" s="1441"/>
      <c r="LAC438" s="1441"/>
      <c r="LAD438" s="1441"/>
      <c r="LAE438" s="1441"/>
      <c r="LAF438" s="1441"/>
      <c r="LAG438" s="1441"/>
      <c r="LAH438" s="1441"/>
      <c r="LAI438" s="1441"/>
      <c r="LAJ438" s="1441"/>
      <c r="LAK438" s="1441"/>
      <c r="LAL438" s="1441"/>
      <c r="LAM438" s="1441"/>
      <c r="LAN438" s="1441"/>
      <c r="LAO438" s="1441"/>
      <c r="LAP438" s="1441"/>
      <c r="LAQ438" s="1441"/>
      <c r="LAR438" s="1441"/>
      <c r="LAS438" s="1441"/>
      <c r="LAT438" s="1441"/>
      <c r="LAU438" s="1441"/>
      <c r="LAV438" s="1441"/>
      <c r="LAW438" s="1441"/>
      <c r="LAX438" s="1441"/>
      <c r="LAY438" s="1441"/>
      <c r="LAZ438" s="1441"/>
      <c r="LBA438" s="1441"/>
      <c r="LBB438" s="1441"/>
      <c r="LBC438" s="1441"/>
      <c r="LBD438" s="1441"/>
      <c r="LBE438" s="1441"/>
      <c r="LBF438" s="1441"/>
      <c r="LBG438" s="1441"/>
      <c r="LBH438" s="1441"/>
      <c r="LBI438" s="1441"/>
      <c r="LBJ438" s="1441"/>
      <c r="LBK438" s="1441"/>
      <c r="LBL438" s="1441"/>
      <c r="LBM438" s="1441"/>
      <c r="LBN438" s="1441"/>
      <c r="LBO438" s="1441"/>
      <c r="LBP438" s="1441"/>
      <c r="LBQ438" s="1441"/>
      <c r="LBR438" s="1441"/>
      <c r="LBS438" s="1441"/>
      <c r="LBT438" s="1441"/>
      <c r="LBU438" s="1441"/>
      <c r="LBV438" s="1441"/>
      <c r="LBW438" s="1441"/>
      <c r="LBX438" s="1441"/>
      <c r="LBY438" s="1441"/>
      <c r="LBZ438" s="1441"/>
      <c r="LCA438" s="1441"/>
      <c r="LCB438" s="1441"/>
      <c r="LCC438" s="1441"/>
      <c r="LCD438" s="1441"/>
      <c r="LCE438" s="1441"/>
      <c r="LCF438" s="1441"/>
      <c r="LCG438" s="1441"/>
      <c r="LCH438" s="1441"/>
      <c r="LCI438" s="1441"/>
      <c r="LCJ438" s="1441"/>
      <c r="LCK438" s="1441"/>
      <c r="LCL438" s="1441"/>
      <c r="LCM438" s="1441"/>
      <c r="LCN438" s="1441"/>
      <c r="LCO438" s="1441"/>
      <c r="LCP438" s="1441"/>
      <c r="LCQ438" s="1441"/>
      <c r="LCR438" s="1441"/>
      <c r="LCS438" s="1441"/>
      <c r="LCT438" s="1441"/>
      <c r="LCU438" s="1441"/>
      <c r="LCV438" s="1441"/>
      <c r="LCW438" s="1441"/>
      <c r="LCX438" s="1441"/>
      <c r="LCY438" s="1441"/>
      <c r="LCZ438" s="1441"/>
      <c r="LDA438" s="1441"/>
      <c r="LDB438" s="1441"/>
      <c r="LDC438" s="1441"/>
      <c r="LDD438" s="1441"/>
      <c r="LDE438" s="1441"/>
      <c r="LDF438" s="1441"/>
      <c r="LDG438" s="1441"/>
      <c r="LDH438" s="1441"/>
      <c r="LDI438" s="1441"/>
      <c r="LDJ438" s="1441"/>
      <c r="LDK438" s="1441"/>
      <c r="LDL438" s="1441"/>
      <c r="LDM438" s="1441"/>
      <c r="LDN438" s="1441"/>
      <c r="LDO438" s="1441"/>
      <c r="LDP438" s="1441"/>
      <c r="LDQ438" s="1441"/>
      <c r="LDR438" s="1441"/>
      <c r="LDS438" s="1441"/>
      <c r="LDT438" s="1441"/>
      <c r="LDU438" s="1441"/>
      <c r="LDV438" s="1441"/>
      <c r="LDW438" s="1441"/>
      <c r="LDX438" s="1441"/>
      <c r="LDY438" s="1441"/>
      <c r="LDZ438" s="1441"/>
      <c r="LEA438" s="1441"/>
      <c r="LEB438" s="1441"/>
      <c r="LEC438" s="1441"/>
      <c r="LED438" s="1441"/>
      <c r="LEE438" s="1441"/>
      <c r="LEF438" s="1441"/>
      <c r="LEG438" s="1441"/>
      <c r="LEH438" s="1441"/>
      <c r="LEI438" s="1441"/>
      <c r="LEJ438" s="1441"/>
      <c r="LEK438" s="1441"/>
      <c r="LEL438" s="1441"/>
      <c r="LEM438" s="1441"/>
      <c r="LEN438" s="1441"/>
      <c r="LEO438" s="1441"/>
      <c r="LEP438" s="1441"/>
      <c r="LEQ438" s="1441"/>
      <c r="LER438" s="1441"/>
      <c r="LES438" s="1441"/>
      <c r="LET438" s="1441"/>
      <c r="LEU438" s="1441"/>
      <c r="LEV438" s="1441"/>
      <c r="LEW438" s="1441"/>
      <c r="LEX438" s="1441"/>
      <c r="LEY438" s="1441"/>
      <c r="LEZ438" s="1441"/>
      <c r="LFA438" s="1441"/>
      <c r="LFB438" s="1441"/>
      <c r="LFC438" s="1441"/>
      <c r="LFD438" s="1441"/>
      <c r="LFE438" s="1441"/>
      <c r="LFF438" s="1441"/>
      <c r="LFG438" s="1441"/>
      <c r="LFH438" s="1441"/>
      <c r="LFI438" s="1441"/>
      <c r="LFJ438" s="1441"/>
      <c r="LFK438" s="1441"/>
      <c r="LFL438" s="1441"/>
      <c r="LFM438" s="1441"/>
      <c r="LFN438" s="1441"/>
      <c r="LFO438" s="1441"/>
      <c r="LFP438" s="1441"/>
      <c r="LFQ438" s="1441"/>
      <c r="LFR438" s="1441"/>
      <c r="LFS438" s="1441"/>
      <c r="LFT438" s="1441"/>
      <c r="LFU438" s="1441"/>
      <c r="LFV438" s="1441"/>
      <c r="LFW438" s="1441"/>
      <c r="LFX438" s="1441"/>
      <c r="LFY438" s="1441"/>
      <c r="LFZ438" s="1441"/>
      <c r="LGA438" s="1441"/>
      <c r="LGB438" s="1441"/>
      <c r="LGC438" s="1441"/>
      <c r="LGD438" s="1441"/>
      <c r="LGE438" s="1441"/>
      <c r="LGF438" s="1441"/>
      <c r="LGG438" s="1441"/>
      <c r="LGH438" s="1441"/>
      <c r="LGI438" s="1441"/>
      <c r="LGJ438" s="1441"/>
      <c r="LGK438" s="1441"/>
      <c r="LGL438" s="1441"/>
      <c r="LGM438" s="1441"/>
      <c r="LGN438" s="1441"/>
      <c r="LGO438" s="1441"/>
      <c r="LGP438" s="1441"/>
      <c r="LGQ438" s="1441"/>
      <c r="LGR438" s="1441"/>
      <c r="LGS438" s="1441"/>
      <c r="LGT438" s="1441"/>
      <c r="LGU438" s="1441"/>
      <c r="LGV438" s="1441"/>
      <c r="LGW438" s="1441"/>
      <c r="LGX438" s="1441"/>
      <c r="LGY438" s="1441"/>
      <c r="LGZ438" s="1441"/>
      <c r="LHA438" s="1441"/>
      <c r="LHB438" s="1441"/>
      <c r="LHC438" s="1441"/>
      <c r="LHD438" s="1441"/>
      <c r="LHE438" s="1441"/>
      <c r="LHF438" s="1441"/>
      <c r="LHG438" s="1441"/>
      <c r="LHH438" s="1441"/>
      <c r="LHI438" s="1441"/>
      <c r="LHJ438" s="1441"/>
      <c r="LHK438" s="1441"/>
      <c r="LHL438" s="1441"/>
      <c r="LHM438" s="1441"/>
      <c r="LHN438" s="1441"/>
      <c r="LHO438" s="1441"/>
      <c r="LHP438" s="1441"/>
      <c r="LHQ438" s="1441"/>
      <c r="LHR438" s="1441"/>
      <c r="LHS438" s="1441"/>
      <c r="LHT438" s="1441"/>
      <c r="LHU438" s="1441"/>
      <c r="LHV438" s="1441"/>
      <c r="LHW438" s="1441"/>
      <c r="LHX438" s="1441"/>
      <c r="LHY438" s="1441"/>
      <c r="LHZ438" s="1441"/>
      <c r="LIA438" s="1441"/>
      <c r="LIB438" s="1441"/>
      <c r="LIC438" s="1441"/>
      <c r="LID438" s="1441"/>
      <c r="LIE438" s="1441"/>
      <c r="LIF438" s="1441"/>
      <c r="LIG438" s="1441"/>
      <c r="LIH438" s="1441"/>
      <c r="LII438" s="1441"/>
      <c r="LIJ438" s="1441"/>
      <c r="LIK438" s="1441"/>
      <c r="LIL438" s="1441"/>
      <c r="LIM438" s="1441"/>
      <c r="LIN438" s="1441"/>
      <c r="LIO438" s="1441"/>
      <c r="LIP438" s="1441"/>
      <c r="LIQ438" s="1441"/>
      <c r="LIR438" s="1441"/>
      <c r="LIS438" s="1441"/>
      <c r="LIT438" s="1441"/>
      <c r="LIU438" s="1441"/>
      <c r="LIV438" s="1441"/>
      <c r="LIW438" s="1441"/>
      <c r="LIX438" s="1441"/>
      <c r="LIY438" s="1441"/>
      <c r="LIZ438" s="1441"/>
      <c r="LJA438" s="1441"/>
      <c r="LJB438" s="1441"/>
      <c r="LJC438" s="1441"/>
      <c r="LJD438" s="1441"/>
      <c r="LJE438" s="1441"/>
      <c r="LJF438" s="1441"/>
      <c r="LJG438" s="1441"/>
      <c r="LJH438" s="1441"/>
      <c r="LJI438" s="1441"/>
      <c r="LJJ438" s="1441"/>
      <c r="LJK438" s="1441"/>
      <c r="LJL438" s="1441"/>
      <c r="LJM438" s="1441"/>
      <c r="LJN438" s="1441"/>
      <c r="LJO438" s="1441"/>
      <c r="LJP438" s="1441"/>
      <c r="LJQ438" s="1441"/>
      <c r="LJR438" s="1441"/>
      <c r="LJS438" s="1441"/>
      <c r="LJT438" s="1441"/>
      <c r="LJU438" s="1441"/>
      <c r="LJV438" s="1441"/>
      <c r="LJW438" s="1441"/>
      <c r="LJX438" s="1441"/>
      <c r="LJY438" s="1441"/>
      <c r="LJZ438" s="1441"/>
      <c r="LKA438" s="1441"/>
      <c r="LKB438" s="1441"/>
      <c r="LKC438" s="1441"/>
      <c r="LKD438" s="1441"/>
      <c r="LKE438" s="1441"/>
      <c r="LKF438" s="1441"/>
      <c r="LKG438" s="1441"/>
      <c r="LKH438" s="1441"/>
      <c r="LKI438" s="1441"/>
      <c r="LKJ438" s="1441"/>
      <c r="LKK438" s="1441"/>
      <c r="LKL438" s="1441"/>
      <c r="LKM438" s="1441"/>
      <c r="LKN438" s="1441"/>
      <c r="LKO438" s="1441"/>
      <c r="LKP438" s="1441"/>
      <c r="LKQ438" s="1441"/>
      <c r="LKR438" s="1441"/>
      <c r="LKS438" s="1441"/>
      <c r="LKT438" s="1441"/>
      <c r="LKU438" s="1441"/>
      <c r="LKV438" s="1441"/>
      <c r="LKW438" s="1441"/>
      <c r="LKX438" s="1441"/>
      <c r="LKY438" s="1441"/>
      <c r="LKZ438" s="1441"/>
      <c r="LLA438" s="1441"/>
      <c r="LLB438" s="1441"/>
      <c r="LLC438" s="1441"/>
      <c r="LLD438" s="1441"/>
      <c r="LLE438" s="1441"/>
      <c r="LLF438" s="1441"/>
      <c r="LLG438" s="1441"/>
      <c r="LLH438" s="1441"/>
      <c r="LLI438" s="1441"/>
      <c r="LLJ438" s="1441"/>
      <c r="LLK438" s="1441"/>
      <c r="LLL438" s="1441"/>
      <c r="LLM438" s="1441"/>
      <c r="LLN438" s="1441"/>
      <c r="LLO438" s="1441"/>
      <c r="LLP438" s="1441"/>
      <c r="LLQ438" s="1441"/>
      <c r="LLR438" s="1441"/>
      <c r="LLS438" s="1441"/>
      <c r="LLT438" s="1441"/>
      <c r="LLU438" s="1441"/>
      <c r="LLV438" s="1441"/>
      <c r="LLW438" s="1441"/>
      <c r="LLX438" s="1441"/>
      <c r="LLY438" s="1441"/>
      <c r="LLZ438" s="1441"/>
      <c r="LMA438" s="1441"/>
      <c r="LMB438" s="1441"/>
      <c r="LMC438" s="1441"/>
      <c r="LMD438" s="1441"/>
      <c r="LME438" s="1441"/>
      <c r="LMF438" s="1441"/>
      <c r="LMG438" s="1441"/>
      <c r="LMH438" s="1441"/>
      <c r="LMI438" s="1441"/>
      <c r="LMJ438" s="1441"/>
      <c r="LMK438" s="1441"/>
      <c r="LML438" s="1441"/>
      <c r="LMM438" s="1441"/>
      <c r="LMN438" s="1441"/>
      <c r="LMO438" s="1441"/>
      <c r="LMP438" s="1441"/>
      <c r="LMQ438" s="1441"/>
      <c r="LMR438" s="1441"/>
      <c r="LMS438" s="1441"/>
      <c r="LMT438" s="1441"/>
      <c r="LMU438" s="1441"/>
      <c r="LMV438" s="1441"/>
      <c r="LMW438" s="1441"/>
      <c r="LMX438" s="1441"/>
      <c r="LMY438" s="1441"/>
      <c r="LMZ438" s="1441"/>
      <c r="LNA438" s="1441"/>
      <c r="LNB438" s="1441"/>
      <c r="LNC438" s="1441"/>
      <c r="LND438" s="1441"/>
      <c r="LNE438" s="1441"/>
      <c r="LNF438" s="1441"/>
      <c r="LNG438" s="1441"/>
      <c r="LNH438" s="1441"/>
      <c r="LNI438" s="1441"/>
      <c r="LNJ438" s="1441"/>
      <c r="LNK438" s="1441"/>
      <c r="LNL438" s="1441"/>
      <c r="LNM438" s="1441"/>
      <c r="LNN438" s="1441"/>
      <c r="LNO438" s="1441"/>
      <c r="LNP438" s="1441"/>
      <c r="LNQ438" s="1441"/>
      <c r="LNR438" s="1441"/>
      <c r="LNS438" s="1441"/>
      <c r="LNT438" s="1441"/>
      <c r="LNU438" s="1441"/>
      <c r="LNV438" s="1441"/>
      <c r="LNW438" s="1441"/>
      <c r="LNX438" s="1441"/>
      <c r="LNY438" s="1441"/>
      <c r="LNZ438" s="1441"/>
      <c r="LOA438" s="1441"/>
      <c r="LOB438" s="1441"/>
      <c r="LOC438" s="1441"/>
      <c r="LOD438" s="1441"/>
      <c r="LOE438" s="1441"/>
      <c r="LOF438" s="1441"/>
      <c r="LOG438" s="1441"/>
      <c r="LOH438" s="1441"/>
      <c r="LOI438" s="1441"/>
      <c r="LOJ438" s="1441"/>
      <c r="LOK438" s="1441"/>
      <c r="LOL438" s="1441"/>
      <c r="LOM438" s="1441"/>
      <c r="LON438" s="1441"/>
      <c r="LOO438" s="1441"/>
      <c r="LOP438" s="1441"/>
      <c r="LOQ438" s="1441"/>
      <c r="LOR438" s="1441"/>
      <c r="LOS438" s="1441"/>
      <c r="LOT438" s="1441"/>
      <c r="LOU438" s="1441"/>
      <c r="LOV438" s="1441"/>
      <c r="LOW438" s="1441"/>
      <c r="LOX438" s="1441"/>
      <c r="LOY438" s="1441"/>
      <c r="LOZ438" s="1441"/>
      <c r="LPA438" s="1441"/>
      <c r="LPB438" s="1441"/>
      <c r="LPC438" s="1441"/>
      <c r="LPD438" s="1441"/>
      <c r="LPE438" s="1441"/>
      <c r="LPF438" s="1441"/>
      <c r="LPG438" s="1441"/>
      <c r="LPH438" s="1441"/>
      <c r="LPI438" s="1441"/>
      <c r="LPJ438" s="1441"/>
      <c r="LPK438" s="1441"/>
      <c r="LPL438" s="1441"/>
      <c r="LPM438" s="1441"/>
      <c r="LPN438" s="1441"/>
      <c r="LPO438" s="1441"/>
      <c r="LPP438" s="1441"/>
      <c r="LPQ438" s="1441"/>
      <c r="LPR438" s="1441"/>
      <c r="LPS438" s="1441"/>
      <c r="LPT438" s="1441"/>
      <c r="LPU438" s="1441"/>
      <c r="LPV438" s="1441"/>
      <c r="LPW438" s="1441"/>
      <c r="LPX438" s="1441"/>
      <c r="LPY438" s="1441"/>
      <c r="LPZ438" s="1441"/>
      <c r="LQA438" s="1441"/>
      <c r="LQB438" s="1441"/>
      <c r="LQC438" s="1441"/>
      <c r="LQD438" s="1441"/>
      <c r="LQE438" s="1441"/>
      <c r="LQF438" s="1441"/>
      <c r="LQG438" s="1441"/>
      <c r="LQH438" s="1441"/>
      <c r="LQI438" s="1441"/>
      <c r="LQJ438" s="1441"/>
      <c r="LQK438" s="1441"/>
      <c r="LQL438" s="1441"/>
      <c r="LQM438" s="1441"/>
      <c r="LQN438" s="1441"/>
      <c r="LQO438" s="1441"/>
      <c r="LQP438" s="1441"/>
      <c r="LQQ438" s="1441"/>
      <c r="LQR438" s="1441"/>
      <c r="LQS438" s="1441"/>
      <c r="LQT438" s="1441"/>
      <c r="LQU438" s="1441"/>
      <c r="LQV438" s="1441"/>
      <c r="LQW438" s="1441"/>
      <c r="LQX438" s="1441"/>
      <c r="LQY438" s="1441"/>
      <c r="LQZ438" s="1441"/>
      <c r="LRA438" s="1441"/>
      <c r="LRB438" s="1441"/>
      <c r="LRC438" s="1441"/>
      <c r="LRD438" s="1441"/>
      <c r="LRE438" s="1441"/>
      <c r="LRF438" s="1441"/>
      <c r="LRG438" s="1441"/>
      <c r="LRH438" s="1441"/>
      <c r="LRI438" s="1441"/>
      <c r="LRJ438" s="1441"/>
      <c r="LRK438" s="1441"/>
      <c r="LRL438" s="1441"/>
      <c r="LRM438" s="1441"/>
      <c r="LRN438" s="1441"/>
      <c r="LRO438" s="1441"/>
      <c r="LRP438" s="1441"/>
      <c r="LRQ438" s="1441"/>
      <c r="LRR438" s="1441"/>
      <c r="LRS438" s="1441"/>
      <c r="LRT438" s="1441"/>
      <c r="LRU438" s="1441"/>
      <c r="LRV438" s="1441"/>
      <c r="LRW438" s="1441"/>
      <c r="LRX438" s="1441"/>
      <c r="LRY438" s="1441"/>
      <c r="LRZ438" s="1441"/>
      <c r="LSA438" s="1441"/>
      <c r="LSB438" s="1441"/>
      <c r="LSC438" s="1441"/>
      <c r="LSD438" s="1441"/>
      <c r="LSE438" s="1441"/>
      <c r="LSF438" s="1441"/>
      <c r="LSG438" s="1441"/>
      <c r="LSH438" s="1441"/>
      <c r="LSI438" s="1441"/>
      <c r="LSJ438" s="1441"/>
      <c r="LSK438" s="1441"/>
      <c r="LSL438" s="1441"/>
      <c r="LSM438" s="1441"/>
      <c r="LSN438" s="1441"/>
      <c r="LSO438" s="1441"/>
      <c r="LSP438" s="1441"/>
      <c r="LSQ438" s="1441"/>
      <c r="LSR438" s="1441"/>
      <c r="LSS438" s="1441"/>
      <c r="LST438" s="1441"/>
      <c r="LSU438" s="1441"/>
      <c r="LSV438" s="1441"/>
      <c r="LSW438" s="1441"/>
      <c r="LSX438" s="1441"/>
      <c r="LSY438" s="1441"/>
      <c r="LSZ438" s="1441"/>
      <c r="LTA438" s="1441"/>
      <c r="LTB438" s="1441"/>
      <c r="LTC438" s="1441"/>
      <c r="LTD438" s="1441"/>
      <c r="LTE438" s="1441"/>
      <c r="LTF438" s="1441"/>
      <c r="LTG438" s="1441"/>
      <c r="LTH438" s="1441"/>
      <c r="LTI438" s="1441"/>
      <c r="LTJ438" s="1441"/>
      <c r="LTK438" s="1441"/>
      <c r="LTL438" s="1441"/>
      <c r="LTM438" s="1441"/>
      <c r="LTN438" s="1441"/>
      <c r="LTO438" s="1441"/>
      <c r="LTP438" s="1441"/>
      <c r="LTQ438" s="1441"/>
      <c r="LTR438" s="1441"/>
      <c r="LTS438" s="1441"/>
      <c r="LTT438" s="1441"/>
      <c r="LTU438" s="1441"/>
      <c r="LTV438" s="1441"/>
      <c r="LTW438" s="1441"/>
      <c r="LTX438" s="1441"/>
      <c r="LTY438" s="1441"/>
      <c r="LTZ438" s="1441"/>
      <c r="LUA438" s="1441"/>
      <c r="LUB438" s="1441"/>
      <c r="LUC438" s="1441"/>
      <c r="LUD438" s="1441"/>
      <c r="LUE438" s="1441"/>
      <c r="LUF438" s="1441"/>
      <c r="LUG438" s="1441"/>
      <c r="LUH438" s="1441"/>
      <c r="LUI438" s="1441"/>
      <c r="LUJ438" s="1441"/>
      <c r="LUK438" s="1441"/>
      <c r="LUL438" s="1441"/>
      <c r="LUM438" s="1441"/>
      <c r="LUN438" s="1441"/>
      <c r="LUO438" s="1441"/>
      <c r="LUP438" s="1441"/>
      <c r="LUQ438" s="1441"/>
      <c r="LUR438" s="1441"/>
      <c r="LUS438" s="1441"/>
      <c r="LUT438" s="1441"/>
      <c r="LUU438" s="1441"/>
      <c r="LUV438" s="1441"/>
      <c r="LUW438" s="1441"/>
      <c r="LUX438" s="1441"/>
      <c r="LUY438" s="1441"/>
      <c r="LUZ438" s="1441"/>
      <c r="LVA438" s="1441"/>
      <c r="LVB438" s="1441"/>
      <c r="LVC438" s="1441"/>
      <c r="LVD438" s="1441"/>
      <c r="LVE438" s="1441"/>
      <c r="LVF438" s="1441"/>
      <c r="LVG438" s="1441"/>
      <c r="LVH438" s="1441"/>
      <c r="LVI438" s="1441"/>
      <c r="LVJ438" s="1441"/>
      <c r="LVK438" s="1441"/>
      <c r="LVL438" s="1441"/>
      <c r="LVM438" s="1441"/>
      <c r="LVN438" s="1441"/>
      <c r="LVO438" s="1441"/>
      <c r="LVP438" s="1441"/>
      <c r="LVQ438" s="1441"/>
      <c r="LVR438" s="1441"/>
      <c r="LVS438" s="1441"/>
      <c r="LVT438" s="1441"/>
      <c r="LVU438" s="1441"/>
      <c r="LVV438" s="1441"/>
      <c r="LVW438" s="1441"/>
      <c r="LVX438" s="1441"/>
      <c r="LVY438" s="1441"/>
      <c r="LVZ438" s="1441"/>
      <c r="LWA438" s="1441"/>
      <c r="LWB438" s="1441"/>
      <c r="LWC438" s="1441"/>
      <c r="LWD438" s="1441"/>
      <c r="LWE438" s="1441"/>
      <c r="LWF438" s="1441"/>
      <c r="LWG438" s="1441"/>
      <c r="LWH438" s="1441"/>
      <c r="LWI438" s="1441"/>
      <c r="LWJ438" s="1441"/>
      <c r="LWK438" s="1441"/>
      <c r="LWL438" s="1441"/>
      <c r="LWM438" s="1441"/>
      <c r="LWN438" s="1441"/>
      <c r="LWO438" s="1441"/>
      <c r="LWP438" s="1441"/>
      <c r="LWQ438" s="1441"/>
      <c r="LWR438" s="1441"/>
      <c r="LWS438" s="1441"/>
      <c r="LWT438" s="1441"/>
      <c r="LWU438" s="1441"/>
      <c r="LWV438" s="1441"/>
      <c r="LWW438" s="1441"/>
      <c r="LWX438" s="1441"/>
      <c r="LWY438" s="1441"/>
      <c r="LWZ438" s="1441"/>
      <c r="LXA438" s="1441"/>
      <c r="LXB438" s="1441"/>
      <c r="LXC438" s="1441"/>
      <c r="LXD438" s="1441"/>
      <c r="LXE438" s="1441"/>
      <c r="LXF438" s="1441"/>
      <c r="LXG438" s="1441"/>
      <c r="LXH438" s="1441"/>
      <c r="LXI438" s="1441"/>
      <c r="LXJ438" s="1441"/>
      <c r="LXK438" s="1441"/>
      <c r="LXL438" s="1441"/>
      <c r="LXM438" s="1441"/>
      <c r="LXN438" s="1441"/>
      <c r="LXO438" s="1441"/>
      <c r="LXP438" s="1441"/>
      <c r="LXQ438" s="1441"/>
      <c r="LXR438" s="1441"/>
      <c r="LXS438" s="1441"/>
      <c r="LXT438" s="1441"/>
      <c r="LXU438" s="1441"/>
      <c r="LXV438" s="1441"/>
      <c r="LXW438" s="1441"/>
      <c r="LXX438" s="1441"/>
      <c r="LXY438" s="1441"/>
      <c r="LXZ438" s="1441"/>
      <c r="LYA438" s="1441"/>
      <c r="LYB438" s="1441"/>
      <c r="LYC438" s="1441"/>
      <c r="LYD438" s="1441"/>
      <c r="LYE438" s="1441"/>
      <c r="LYF438" s="1441"/>
      <c r="LYG438" s="1441"/>
      <c r="LYH438" s="1441"/>
      <c r="LYI438" s="1441"/>
      <c r="LYJ438" s="1441"/>
      <c r="LYK438" s="1441"/>
      <c r="LYL438" s="1441"/>
      <c r="LYM438" s="1441"/>
      <c r="LYN438" s="1441"/>
      <c r="LYO438" s="1441"/>
      <c r="LYP438" s="1441"/>
      <c r="LYQ438" s="1441"/>
      <c r="LYR438" s="1441"/>
      <c r="LYS438" s="1441"/>
      <c r="LYT438" s="1441"/>
      <c r="LYU438" s="1441"/>
      <c r="LYV438" s="1441"/>
      <c r="LYW438" s="1441"/>
      <c r="LYX438" s="1441"/>
      <c r="LYY438" s="1441"/>
      <c r="LYZ438" s="1441"/>
      <c r="LZA438" s="1441"/>
      <c r="LZB438" s="1441"/>
      <c r="LZC438" s="1441"/>
      <c r="LZD438" s="1441"/>
      <c r="LZE438" s="1441"/>
      <c r="LZF438" s="1441"/>
      <c r="LZG438" s="1441"/>
      <c r="LZH438" s="1441"/>
      <c r="LZI438" s="1441"/>
      <c r="LZJ438" s="1441"/>
      <c r="LZK438" s="1441"/>
      <c r="LZL438" s="1441"/>
      <c r="LZM438" s="1441"/>
      <c r="LZN438" s="1441"/>
      <c r="LZO438" s="1441"/>
      <c r="LZP438" s="1441"/>
      <c r="LZQ438" s="1441"/>
      <c r="LZR438" s="1441"/>
      <c r="LZS438" s="1441"/>
      <c r="LZT438" s="1441"/>
      <c r="LZU438" s="1441"/>
      <c r="LZV438" s="1441"/>
      <c r="LZW438" s="1441"/>
      <c r="LZX438" s="1441"/>
      <c r="LZY438" s="1441"/>
      <c r="LZZ438" s="1441"/>
      <c r="MAA438" s="1441"/>
      <c r="MAB438" s="1441"/>
      <c r="MAC438" s="1441"/>
      <c r="MAD438" s="1441"/>
      <c r="MAE438" s="1441"/>
      <c r="MAF438" s="1441"/>
      <c r="MAG438" s="1441"/>
      <c r="MAH438" s="1441"/>
      <c r="MAI438" s="1441"/>
      <c r="MAJ438" s="1441"/>
      <c r="MAK438" s="1441"/>
      <c r="MAL438" s="1441"/>
      <c r="MAM438" s="1441"/>
      <c r="MAN438" s="1441"/>
      <c r="MAO438" s="1441"/>
      <c r="MAP438" s="1441"/>
      <c r="MAQ438" s="1441"/>
      <c r="MAR438" s="1441"/>
      <c r="MAS438" s="1441"/>
      <c r="MAT438" s="1441"/>
      <c r="MAU438" s="1441"/>
      <c r="MAV438" s="1441"/>
      <c r="MAW438" s="1441"/>
      <c r="MAX438" s="1441"/>
      <c r="MAY438" s="1441"/>
      <c r="MAZ438" s="1441"/>
      <c r="MBA438" s="1441"/>
      <c r="MBB438" s="1441"/>
      <c r="MBC438" s="1441"/>
      <c r="MBD438" s="1441"/>
      <c r="MBE438" s="1441"/>
      <c r="MBF438" s="1441"/>
      <c r="MBG438" s="1441"/>
      <c r="MBH438" s="1441"/>
      <c r="MBI438" s="1441"/>
      <c r="MBJ438" s="1441"/>
      <c r="MBK438" s="1441"/>
      <c r="MBL438" s="1441"/>
      <c r="MBM438" s="1441"/>
      <c r="MBN438" s="1441"/>
      <c r="MBO438" s="1441"/>
      <c r="MBP438" s="1441"/>
      <c r="MBQ438" s="1441"/>
      <c r="MBR438" s="1441"/>
      <c r="MBS438" s="1441"/>
      <c r="MBT438" s="1441"/>
      <c r="MBU438" s="1441"/>
      <c r="MBV438" s="1441"/>
      <c r="MBW438" s="1441"/>
      <c r="MBX438" s="1441"/>
      <c r="MBY438" s="1441"/>
      <c r="MBZ438" s="1441"/>
      <c r="MCA438" s="1441"/>
      <c r="MCB438" s="1441"/>
      <c r="MCC438" s="1441"/>
      <c r="MCD438" s="1441"/>
      <c r="MCE438" s="1441"/>
      <c r="MCF438" s="1441"/>
      <c r="MCG438" s="1441"/>
      <c r="MCH438" s="1441"/>
      <c r="MCI438" s="1441"/>
      <c r="MCJ438" s="1441"/>
      <c r="MCK438" s="1441"/>
      <c r="MCL438" s="1441"/>
      <c r="MCM438" s="1441"/>
      <c r="MCN438" s="1441"/>
      <c r="MCO438" s="1441"/>
      <c r="MCP438" s="1441"/>
      <c r="MCQ438" s="1441"/>
      <c r="MCR438" s="1441"/>
      <c r="MCS438" s="1441"/>
      <c r="MCT438" s="1441"/>
      <c r="MCU438" s="1441"/>
      <c r="MCV438" s="1441"/>
      <c r="MCW438" s="1441"/>
      <c r="MCX438" s="1441"/>
      <c r="MCY438" s="1441"/>
      <c r="MCZ438" s="1441"/>
      <c r="MDA438" s="1441"/>
      <c r="MDB438" s="1441"/>
      <c r="MDC438" s="1441"/>
      <c r="MDD438" s="1441"/>
      <c r="MDE438" s="1441"/>
      <c r="MDF438" s="1441"/>
      <c r="MDG438" s="1441"/>
      <c r="MDH438" s="1441"/>
      <c r="MDI438" s="1441"/>
      <c r="MDJ438" s="1441"/>
      <c r="MDK438" s="1441"/>
      <c r="MDL438" s="1441"/>
      <c r="MDM438" s="1441"/>
      <c r="MDN438" s="1441"/>
      <c r="MDO438" s="1441"/>
      <c r="MDP438" s="1441"/>
      <c r="MDQ438" s="1441"/>
      <c r="MDR438" s="1441"/>
      <c r="MDS438" s="1441"/>
      <c r="MDT438" s="1441"/>
      <c r="MDU438" s="1441"/>
      <c r="MDV438" s="1441"/>
      <c r="MDW438" s="1441"/>
      <c r="MDX438" s="1441"/>
      <c r="MDY438" s="1441"/>
      <c r="MDZ438" s="1441"/>
      <c r="MEA438" s="1441"/>
      <c r="MEB438" s="1441"/>
      <c r="MEC438" s="1441"/>
      <c r="MED438" s="1441"/>
      <c r="MEE438" s="1441"/>
      <c r="MEF438" s="1441"/>
      <c r="MEG438" s="1441"/>
      <c r="MEH438" s="1441"/>
      <c r="MEI438" s="1441"/>
      <c r="MEJ438" s="1441"/>
      <c r="MEK438" s="1441"/>
      <c r="MEL438" s="1441"/>
      <c r="MEM438" s="1441"/>
      <c r="MEN438" s="1441"/>
      <c r="MEO438" s="1441"/>
      <c r="MEP438" s="1441"/>
      <c r="MEQ438" s="1441"/>
      <c r="MER438" s="1441"/>
      <c r="MES438" s="1441"/>
      <c r="MET438" s="1441"/>
      <c r="MEU438" s="1441"/>
      <c r="MEV438" s="1441"/>
      <c r="MEW438" s="1441"/>
      <c r="MEX438" s="1441"/>
      <c r="MEY438" s="1441"/>
      <c r="MEZ438" s="1441"/>
      <c r="MFA438" s="1441"/>
      <c r="MFB438" s="1441"/>
      <c r="MFC438" s="1441"/>
      <c r="MFD438" s="1441"/>
      <c r="MFE438" s="1441"/>
      <c r="MFF438" s="1441"/>
      <c r="MFG438" s="1441"/>
      <c r="MFH438" s="1441"/>
      <c r="MFI438" s="1441"/>
      <c r="MFJ438" s="1441"/>
      <c r="MFK438" s="1441"/>
      <c r="MFL438" s="1441"/>
      <c r="MFM438" s="1441"/>
      <c r="MFN438" s="1441"/>
      <c r="MFO438" s="1441"/>
      <c r="MFP438" s="1441"/>
      <c r="MFQ438" s="1441"/>
      <c r="MFR438" s="1441"/>
      <c r="MFS438" s="1441"/>
      <c r="MFT438" s="1441"/>
      <c r="MFU438" s="1441"/>
      <c r="MFV438" s="1441"/>
      <c r="MFW438" s="1441"/>
      <c r="MFX438" s="1441"/>
      <c r="MFY438" s="1441"/>
      <c r="MFZ438" s="1441"/>
      <c r="MGA438" s="1441"/>
      <c r="MGB438" s="1441"/>
      <c r="MGC438" s="1441"/>
      <c r="MGD438" s="1441"/>
      <c r="MGE438" s="1441"/>
      <c r="MGF438" s="1441"/>
      <c r="MGG438" s="1441"/>
      <c r="MGH438" s="1441"/>
      <c r="MGI438" s="1441"/>
      <c r="MGJ438" s="1441"/>
      <c r="MGK438" s="1441"/>
      <c r="MGL438" s="1441"/>
      <c r="MGM438" s="1441"/>
      <c r="MGN438" s="1441"/>
      <c r="MGO438" s="1441"/>
      <c r="MGP438" s="1441"/>
      <c r="MGQ438" s="1441"/>
      <c r="MGR438" s="1441"/>
      <c r="MGS438" s="1441"/>
      <c r="MGT438" s="1441"/>
      <c r="MGU438" s="1441"/>
      <c r="MGV438" s="1441"/>
      <c r="MGW438" s="1441"/>
      <c r="MGX438" s="1441"/>
      <c r="MGY438" s="1441"/>
      <c r="MGZ438" s="1441"/>
      <c r="MHA438" s="1441"/>
      <c r="MHB438" s="1441"/>
      <c r="MHC438" s="1441"/>
      <c r="MHD438" s="1441"/>
      <c r="MHE438" s="1441"/>
      <c r="MHF438" s="1441"/>
      <c r="MHG438" s="1441"/>
      <c r="MHH438" s="1441"/>
      <c r="MHI438" s="1441"/>
      <c r="MHJ438" s="1441"/>
      <c r="MHK438" s="1441"/>
      <c r="MHL438" s="1441"/>
      <c r="MHM438" s="1441"/>
      <c r="MHN438" s="1441"/>
      <c r="MHO438" s="1441"/>
      <c r="MHP438" s="1441"/>
      <c r="MHQ438" s="1441"/>
      <c r="MHR438" s="1441"/>
      <c r="MHS438" s="1441"/>
      <c r="MHT438" s="1441"/>
      <c r="MHU438" s="1441"/>
      <c r="MHV438" s="1441"/>
      <c r="MHW438" s="1441"/>
      <c r="MHX438" s="1441"/>
      <c r="MHY438" s="1441"/>
      <c r="MHZ438" s="1441"/>
      <c r="MIA438" s="1441"/>
      <c r="MIB438" s="1441"/>
      <c r="MIC438" s="1441"/>
      <c r="MID438" s="1441"/>
      <c r="MIE438" s="1441"/>
      <c r="MIF438" s="1441"/>
      <c r="MIG438" s="1441"/>
      <c r="MIH438" s="1441"/>
      <c r="MII438" s="1441"/>
      <c r="MIJ438" s="1441"/>
      <c r="MIK438" s="1441"/>
      <c r="MIL438" s="1441"/>
      <c r="MIM438" s="1441"/>
      <c r="MIN438" s="1441"/>
      <c r="MIO438" s="1441"/>
      <c r="MIP438" s="1441"/>
      <c r="MIQ438" s="1441"/>
      <c r="MIR438" s="1441"/>
      <c r="MIS438" s="1441"/>
      <c r="MIT438" s="1441"/>
      <c r="MIU438" s="1441"/>
      <c r="MIV438" s="1441"/>
      <c r="MIW438" s="1441"/>
      <c r="MIX438" s="1441"/>
      <c r="MIY438" s="1441"/>
      <c r="MIZ438" s="1441"/>
      <c r="MJA438" s="1441"/>
      <c r="MJB438" s="1441"/>
      <c r="MJC438" s="1441"/>
      <c r="MJD438" s="1441"/>
      <c r="MJE438" s="1441"/>
      <c r="MJF438" s="1441"/>
      <c r="MJG438" s="1441"/>
      <c r="MJH438" s="1441"/>
      <c r="MJI438" s="1441"/>
      <c r="MJJ438" s="1441"/>
      <c r="MJK438" s="1441"/>
      <c r="MJL438" s="1441"/>
      <c r="MJM438" s="1441"/>
      <c r="MJN438" s="1441"/>
      <c r="MJO438" s="1441"/>
      <c r="MJP438" s="1441"/>
      <c r="MJQ438" s="1441"/>
      <c r="MJR438" s="1441"/>
      <c r="MJS438" s="1441"/>
      <c r="MJT438" s="1441"/>
      <c r="MJU438" s="1441"/>
      <c r="MJV438" s="1441"/>
      <c r="MJW438" s="1441"/>
      <c r="MJX438" s="1441"/>
      <c r="MJY438" s="1441"/>
      <c r="MJZ438" s="1441"/>
      <c r="MKA438" s="1441"/>
      <c r="MKB438" s="1441"/>
      <c r="MKC438" s="1441"/>
      <c r="MKD438" s="1441"/>
      <c r="MKE438" s="1441"/>
      <c r="MKF438" s="1441"/>
      <c r="MKG438" s="1441"/>
      <c r="MKH438" s="1441"/>
      <c r="MKI438" s="1441"/>
      <c r="MKJ438" s="1441"/>
      <c r="MKK438" s="1441"/>
      <c r="MKL438" s="1441"/>
      <c r="MKM438" s="1441"/>
      <c r="MKN438" s="1441"/>
      <c r="MKO438" s="1441"/>
      <c r="MKP438" s="1441"/>
      <c r="MKQ438" s="1441"/>
      <c r="MKR438" s="1441"/>
      <c r="MKS438" s="1441"/>
      <c r="MKT438" s="1441"/>
      <c r="MKU438" s="1441"/>
      <c r="MKV438" s="1441"/>
      <c r="MKW438" s="1441"/>
      <c r="MKX438" s="1441"/>
      <c r="MKY438" s="1441"/>
      <c r="MKZ438" s="1441"/>
      <c r="MLA438" s="1441"/>
      <c r="MLB438" s="1441"/>
      <c r="MLC438" s="1441"/>
      <c r="MLD438" s="1441"/>
      <c r="MLE438" s="1441"/>
      <c r="MLF438" s="1441"/>
      <c r="MLG438" s="1441"/>
      <c r="MLH438" s="1441"/>
      <c r="MLI438" s="1441"/>
      <c r="MLJ438" s="1441"/>
      <c r="MLK438" s="1441"/>
      <c r="MLL438" s="1441"/>
      <c r="MLM438" s="1441"/>
      <c r="MLN438" s="1441"/>
      <c r="MLO438" s="1441"/>
      <c r="MLP438" s="1441"/>
      <c r="MLQ438" s="1441"/>
      <c r="MLR438" s="1441"/>
      <c r="MLS438" s="1441"/>
      <c r="MLT438" s="1441"/>
      <c r="MLU438" s="1441"/>
      <c r="MLV438" s="1441"/>
      <c r="MLW438" s="1441"/>
      <c r="MLX438" s="1441"/>
      <c r="MLY438" s="1441"/>
      <c r="MLZ438" s="1441"/>
      <c r="MMA438" s="1441"/>
      <c r="MMB438" s="1441"/>
      <c r="MMC438" s="1441"/>
      <c r="MMD438" s="1441"/>
      <c r="MME438" s="1441"/>
      <c r="MMF438" s="1441"/>
      <c r="MMG438" s="1441"/>
      <c r="MMH438" s="1441"/>
      <c r="MMI438" s="1441"/>
      <c r="MMJ438" s="1441"/>
      <c r="MMK438" s="1441"/>
      <c r="MML438" s="1441"/>
      <c r="MMM438" s="1441"/>
      <c r="MMN438" s="1441"/>
      <c r="MMO438" s="1441"/>
      <c r="MMP438" s="1441"/>
      <c r="MMQ438" s="1441"/>
      <c r="MMR438" s="1441"/>
      <c r="MMS438" s="1441"/>
      <c r="MMT438" s="1441"/>
      <c r="MMU438" s="1441"/>
      <c r="MMV438" s="1441"/>
      <c r="MMW438" s="1441"/>
      <c r="MMX438" s="1441"/>
      <c r="MMY438" s="1441"/>
      <c r="MMZ438" s="1441"/>
      <c r="MNA438" s="1441"/>
      <c r="MNB438" s="1441"/>
      <c r="MNC438" s="1441"/>
      <c r="MND438" s="1441"/>
      <c r="MNE438" s="1441"/>
      <c r="MNF438" s="1441"/>
      <c r="MNG438" s="1441"/>
      <c r="MNH438" s="1441"/>
      <c r="MNI438" s="1441"/>
      <c r="MNJ438" s="1441"/>
      <c r="MNK438" s="1441"/>
      <c r="MNL438" s="1441"/>
      <c r="MNM438" s="1441"/>
      <c r="MNN438" s="1441"/>
      <c r="MNO438" s="1441"/>
      <c r="MNP438" s="1441"/>
      <c r="MNQ438" s="1441"/>
      <c r="MNR438" s="1441"/>
      <c r="MNS438" s="1441"/>
      <c r="MNT438" s="1441"/>
      <c r="MNU438" s="1441"/>
      <c r="MNV438" s="1441"/>
      <c r="MNW438" s="1441"/>
      <c r="MNX438" s="1441"/>
      <c r="MNY438" s="1441"/>
      <c r="MNZ438" s="1441"/>
      <c r="MOA438" s="1441"/>
      <c r="MOB438" s="1441"/>
      <c r="MOC438" s="1441"/>
      <c r="MOD438" s="1441"/>
      <c r="MOE438" s="1441"/>
      <c r="MOF438" s="1441"/>
      <c r="MOG438" s="1441"/>
      <c r="MOH438" s="1441"/>
      <c r="MOI438" s="1441"/>
      <c r="MOJ438" s="1441"/>
      <c r="MOK438" s="1441"/>
      <c r="MOL438" s="1441"/>
      <c r="MOM438" s="1441"/>
      <c r="MON438" s="1441"/>
      <c r="MOO438" s="1441"/>
      <c r="MOP438" s="1441"/>
      <c r="MOQ438" s="1441"/>
      <c r="MOR438" s="1441"/>
      <c r="MOS438" s="1441"/>
      <c r="MOT438" s="1441"/>
      <c r="MOU438" s="1441"/>
      <c r="MOV438" s="1441"/>
      <c r="MOW438" s="1441"/>
      <c r="MOX438" s="1441"/>
      <c r="MOY438" s="1441"/>
      <c r="MOZ438" s="1441"/>
      <c r="MPA438" s="1441"/>
      <c r="MPB438" s="1441"/>
      <c r="MPC438" s="1441"/>
      <c r="MPD438" s="1441"/>
      <c r="MPE438" s="1441"/>
      <c r="MPF438" s="1441"/>
      <c r="MPG438" s="1441"/>
      <c r="MPH438" s="1441"/>
      <c r="MPI438" s="1441"/>
      <c r="MPJ438" s="1441"/>
      <c r="MPK438" s="1441"/>
      <c r="MPL438" s="1441"/>
      <c r="MPM438" s="1441"/>
      <c r="MPN438" s="1441"/>
      <c r="MPO438" s="1441"/>
      <c r="MPP438" s="1441"/>
      <c r="MPQ438" s="1441"/>
      <c r="MPR438" s="1441"/>
      <c r="MPS438" s="1441"/>
      <c r="MPT438" s="1441"/>
      <c r="MPU438" s="1441"/>
      <c r="MPV438" s="1441"/>
      <c r="MPW438" s="1441"/>
      <c r="MPX438" s="1441"/>
      <c r="MPY438" s="1441"/>
      <c r="MPZ438" s="1441"/>
      <c r="MQA438" s="1441"/>
      <c r="MQB438" s="1441"/>
      <c r="MQC438" s="1441"/>
      <c r="MQD438" s="1441"/>
      <c r="MQE438" s="1441"/>
      <c r="MQF438" s="1441"/>
      <c r="MQG438" s="1441"/>
      <c r="MQH438" s="1441"/>
      <c r="MQI438" s="1441"/>
      <c r="MQJ438" s="1441"/>
      <c r="MQK438" s="1441"/>
      <c r="MQL438" s="1441"/>
      <c r="MQM438" s="1441"/>
      <c r="MQN438" s="1441"/>
      <c r="MQO438" s="1441"/>
      <c r="MQP438" s="1441"/>
      <c r="MQQ438" s="1441"/>
      <c r="MQR438" s="1441"/>
      <c r="MQS438" s="1441"/>
      <c r="MQT438" s="1441"/>
      <c r="MQU438" s="1441"/>
      <c r="MQV438" s="1441"/>
      <c r="MQW438" s="1441"/>
      <c r="MQX438" s="1441"/>
      <c r="MQY438" s="1441"/>
      <c r="MQZ438" s="1441"/>
      <c r="MRA438" s="1441"/>
      <c r="MRB438" s="1441"/>
      <c r="MRC438" s="1441"/>
      <c r="MRD438" s="1441"/>
      <c r="MRE438" s="1441"/>
      <c r="MRF438" s="1441"/>
      <c r="MRG438" s="1441"/>
      <c r="MRH438" s="1441"/>
      <c r="MRI438" s="1441"/>
      <c r="MRJ438" s="1441"/>
      <c r="MRK438" s="1441"/>
      <c r="MRL438" s="1441"/>
      <c r="MRM438" s="1441"/>
      <c r="MRN438" s="1441"/>
      <c r="MRO438" s="1441"/>
      <c r="MRP438" s="1441"/>
      <c r="MRQ438" s="1441"/>
      <c r="MRR438" s="1441"/>
      <c r="MRS438" s="1441"/>
      <c r="MRT438" s="1441"/>
      <c r="MRU438" s="1441"/>
      <c r="MRV438" s="1441"/>
      <c r="MRW438" s="1441"/>
      <c r="MRX438" s="1441"/>
      <c r="MRY438" s="1441"/>
      <c r="MRZ438" s="1441"/>
      <c r="MSA438" s="1441"/>
      <c r="MSB438" s="1441"/>
      <c r="MSC438" s="1441"/>
      <c r="MSD438" s="1441"/>
      <c r="MSE438" s="1441"/>
      <c r="MSF438" s="1441"/>
      <c r="MSG438" s="1441"/>
      <c r="MSH438" s="1441"/>
      <c r="MSI438" s="1441"/>
      <c r="MSJ438" s="1441"/>
      <c r="MSK438" s="1441"/>
      <c r="MSL438" s="1441"/>
      <c r="MSM438" s="1441"/>
      <c r="MSN438" s="1441"/>
      <c r="MSO438" s="1441"/>
      <c r="MSP438" s="1441"/>
      <c r="MSQ438" s="1441"/>
      <c r="MSR438" s="1441"/>
      <c r="MSS438" s="1441"/>
      <c r="MST438" s="1441"/>
      <c r="MSU438" s="1441"/>
      <c r="MSV438" s="1441"/>
      <c r="MSW438" s="1441"/>
      <c r="MSX438" s="1441"/>
      <c r="MSY438" s="1441"/>
      <c r="MSZ438" s="1441"/>
      <c r="MTA438" s="1441"/>
      <c r="MTB438" s="1441"/>
      <c r="MTC438" s="1441"/>
      <c r="MTD438" s="1441"/>
      <c r="MTE438" s="1441"/>
      <c r="MTF438" s="1441"/>
      <c r="MTG438" s="1441"/>
      <c r="MTH438" s="1441"/>
      <c r="MTI438" s="1441"/>
      <c r="MTJ438" s="1441"/>
      <c r="MTK438" s="1441"/>
      <c r="MTL438" s="1441"/>
      <c r="MTM438" s="1441"/>
      <c r="MTN438" s="1441"/>
      <c r="MTO438" s="1441"/>
      <c r="MTP438" s="1441"/>
      <c r="MTQ438" s="1441"/>
      <c r="MTR438" s="1441"/>
      <c r="MTS438" s="1441"/>
      <c r="MTT438" s="1441"/>
      <c r="MTU438" s="1441"/>
      <c r="MTV438" s="1441"/>
      <c r="MTW438" s="1441"/>
      <c r="MTX438" s="1441"/>
      <c r="MTY438" s="1441"/>
      <c r="MTZ438" s="1441"/>
      <c r="MUA438" s="1441"/>
      <c r="MUB438" s="1441"/>
      <c r="MUC438" s="1441"/>
      <c r="MUD438" s="1441"/>
      <c r="MUE438" s="1441"/>
      <c r="MUF438" s="1441"/>
      <c r="MUG438" s="1441"/>
      <c r="MUH438" s="1441"/>
      <c r="MUI438" s="1441"/>
      <c r="MUJ438" s="1441"/>
      <c r="MUK438" s="1441"/>
      <c r="MUL438" s="1441"/>
      <c r="MUM438" s="1441"/>
      <c r="MUN438" s="1441"/>
      <c r="MUO438" s="1441"/>
      <c r="MUP438" s="1441"/>
      <c r="MUQ438" s="1441"/>
      <c r="MUR438" s="1441"/>
      <c r="MUS438" s="1441"/>
      <c r="MUT438" s="1441"/>
      <c r="MUU438" s="1441"/>
      <c r="MUV438" s="1441"/>
      <c r="MUW438" s="1441"/>
      <c r="MUX438" s="1441"/>
      <c r="MUY438" s="1441"/>
      <c r="MUZ438" s="1441"/>
      <c r="MVA438" s="1441"/>
      <c r="MVB438" s="1441"/>
      <c r="MVC438" s="1441"/>
      <c r="MVD438" s="1441"/>
      <c r="MVE438" s="1441"/>
      <c r="MVF438" s="1441"/>
      <c r="MVG438" s="1441"/>
      <c r="MVH438" s="1441"/>
      <c r="MVI438" s="1441"/>
      <c r="MVJ438" s="1441"/>
      <c r="MVK438" s="1441"/>
      <c r="MVL438" s="1441"/>
      <c r="MVM438" s="1441"/>
      <c r="MVN438" s="1441"/>
      <c r="MVO438" s="1441"/>
      <c r="MVP438" s="1441"/>
      <c r="MVQ438" s="1441"/>
      <c r="MVR438" s="1441"/>
      <c r="MVS438" s="1441"/>
      <c r="MVT438" s="1441"/>
      <c r="MVU438" s="1441"/>
      <c r="MVV438" s="1441"/>
      <c r="MVW438" s="1441"/>
      <c r="MVX438" s="1441"/>
      <c r="MVY438" s="1441"/>
      <c r="MVZ438" s="1441"/>
      <c r="MWA438" s="1441"/>
      <c r="MWB438" s="1441"/>
      <c r="MWC438" s="1441"/>
      <c r="MWD438" s="1441"/>
      <c r="MWE438" s="1441"/>
      <c r="MWF438" s="1441"/>
      <c r="MWG438" s="1441"/>
      <c r="MWH438" s="1441"/>
      <c r="MWI438" s="1441"/>
      <c r="MWJ438" s="1441"/>
      <c r="MWK438" s="1441"/>
      <c r="MWL438" s="1441"/>
      <c r="MWM438" s="1441"/>
      <c r="MWN438" s="1441"/>
      <c r="MWO438" s="1441"/>
      <c r="MWP438" s="1441"/>
      <c r="MWQ438" s="1441"/>
      <c r="MWR438" s="1441"/>
      <c r="MWS438" s="1441"/>
      <c r="MWT438" s="1441"/>
      <c r="MWU438" s="1441"/>
      <c r="MWV438" s="1441"/>
      <c r="MWW438" s="1441"/>
      <c r="MWX438" s="1441"/>
      <c r="MWY438" s="1441"/>
      <c r="MWZ438" s="1441"/>
      <c r="MXA438" s="1441"/>
      <c r="MXB438" s="1441"/>
      <c r="MXC438" s="1441"/>
      <c r="MXD438" s="1441"/>
      <c r="MXE438" s="1441"/>
      <c r="MXF438" s="1441"/>
      <c r="MXG438" s="1441"/>
      <c r="MXH438" s="1441"/>
      <c r="MXI438" s="1441"/>
      <c r="MXJ438" s="1441"/>
      <c r="MXK438" s="1441"/>
      <c r="MXL438" s="1441"/>
      <c r="MXM438" s="1441"/>
      <c r="MXN438" s="1441"/>
      <c r="MXO438" s="1441"/>
      <c r="MXP438" s="1441"/>
      <c r="MXQ438" s="1441"/>
      <c r="MXR438" s="1441"/>
      <c r="MXS438" s="1441"/>
      <c r="MXT438" s="1441"/>
      <c r="MXU438" s="1441"/>
      <c r="MXV438" s="1441"/>
      <c r="MXW438" s="1441"/>
      <c r="MXX438" s="1441"/>
      <c r="MXY438" s="1441"/>
      <c r="MXZ438" s="1441"/>
      <c r="MYA438" s="1441"/>
      <c r="MYB438" s="1441"/>
      <c r="MYC438" s="1441"/>
      <c r="MYD438" s="1441"/>
      <c r="MYE438" s="1441"/>
      <c r="MYF438" s="1441"/>
      <c r="MYG438" s="1441"/>
      <c r="MYH438" s="1441"/>
      <c r="MYI438" s="1441"/>
      <c r="MYJ438" s="1441"/>
      <c r="MYK438" s="1441"/>
      <c r="MYL438" s="1441"/>
      <c r="MYM438" s="1441"/>
      <c r="MYN438" s="1441"/>
      <c r="MYO438" s="1441"/>
      <c r="MYP438" s="1441"/>
      <c r="MYQ438" s="1441"/>
      <c r="MYR438" s="1441"/>
      <c r="MYS438" s="1441"/>
      <c r="MYT438" s="1441"/>
      <c r="MYU438" s="1441"/>
      <c r="MYV438" s="1441"/>
      <c r="MYW438" s="1441"/>
      <c r="MYX438" s="1441"/>
      <c r="MYY438" s="1441"/>
      <c r="MYZ438" s="1441"/>
      <c r="MZA438" s="1441"/>
      <c r="MZB438" s="1441"/>
      <c r="MZC438" s="1441"/>
      <c r="MZD438" s="1441"/>
      <c r="MZE438" s="1441"/>
      <c r="MZF438" s="1441"/>
      <c r="MZG438" s="1441"/>
      <c r="MZH438" s="1441"/>
      <c r="MZI438" s="1441"/>
      <c r="MZJ438" s="1441"/>
      <c r="MZK438" s="1441"/>
      <c r="MZL438" s="1441"/>
      <c r="MZM438" s="1441"/>
      <c r="MZN438" s="1441"/>
      <c r="MZO438" s="1441"/>
      <c r="MZP438" s="1441"/>
      <c r="MZQ438" s="1441"/>
      <c r="MZR438" s="1441"/>
      <c r="MZS438" s="1441"/>
      <c r="MZT438" s="1441"/>
      <c r="MZU438" s="1441"/>
      <c r="MZV438" s="1441"/>
      <c r="MZW438" s="1441"/>
      <c r="MZX438" s="1441"/>
      <c r="MZY438" s="1441"/>
      <c r="MZZ438" s="1441"/>
      <c r="NAA438" s="1441"/>
      <c r="NAB438" s="1441"/>
      <c r="NAC438" s="1441"/>
      <c r="NAD438" s="1441"/>
      <c r="NAE438" s="1441"/>
      <c r="NAF438" s="1441"/>
      <c r="NAG438" s="1441"/>
      <c r="NAH438" s="1441"/>
      <c r="NAI438" s="1441"/>
      <c r="NAJ438" s="1441"/>
      <c r="NAK438" s="1441"/>
      <c r="NAL438" s="1441"/>
      <c r="NAM438" s="1441"/>
      <c r="NAN438" s="1441"/>
      <c r="NAO438" s="1441"/>
      <c r="NAP438" s="1441"/>
      <c r="NAQ438" s="1441"/>
      <c r="NAR438" s="1441"/>
      <c r="NAS438" s="1441"/>
      <c r="NAT438" s="1441"/>
      <c r="NAU438" s="1441"/>
      <c r="NAV438" s="1441"/>
      <c r="NAW438" s="1441"/>
      <c r="NAX438" s="1441"/>
      <c r="NAY438" s="1441"/>
      <c r="NAZ438" s="1441"/>
      <c r="NBA438" s="1441"/>
      <c r="NBB438" s="1441"/>
      <c r="NBC438" s="1441"/>
      <c r="NBD438" s="1441"/>
      <c r="NBE438" s="1441"/>
      <c r="NBF438" s="1441"/>
      <c r="NBG438" s="1441"/>
      <c r="NBH438" s="1441"/>
      <c r="NBI438" s="1441"/>
      <c r="NBJ438" s="1441"/>
      <c r="NBK438" s="1441"/>
      <c r="NBL438" s="1441"/>
      <c r="NBM438" s="1441"/>
      <c r="NBN438" s="1441"/>
      <c r="NBO438" s="1441"/>
      <c r="NBP438" s="1441"/>
      <c r="NBQ438" s="1441"/>
      <c r="NBR438" s="1441"/>
      <c r="NBS438" s="1441"/>
      <c r="NBT438" s="1441"/>
      <c r="NBU438" s="1441"/>
      <c r="NBV438" s="1441"/>
      <c r="NBW438" s="1441"/>
      <c r="NBX438" s="1441"/>
      <c r="NBY438" s="1441"/>
      <c r="NBZ438" s="1441"/>
      <c r="NCA438" s="1441"/>
      <c r="NCB438" s="1441"/>
      <c r="NCC438" s="1441"/>
      <c r="NCD438" s="1441"/>
      <c r="NCE438" s="1441"/>
      <c r="NCF438" s="1441"/>
      <c r="NCG438" s="1441"/>
      <c r="NCH438" s="1441"/>
      <c r="NCI438" s="1441"/>
      <c r="NCJ438" s="1441"/>
      <c r="NCK438" s="1441"/>
      <c r="NCL438" s="1441"/>
      <c r="NCM438" s="1441"/>
      <c r="NCN438" s="1441"/>
      <c r="NCO438" s="1441"/>
      <c r="NCP438" s="1441"/>
      <c r="NCQ438" s="1441"/>
      <c r="NCR438" s="1441"/>
      <c r="NCS438" s="1441"/>
      <c r="NCT438" s="1441"/>
      <c r="NCU438" s="1441"/>
      <c r="NCV438" s="1441"/>
      <c r="NCW438" s="1441"/>
      <c r="NCX438" s="1441"/>
      <c r="NCY438" s="1441"/>
      <c r="NCZ438" s="1441"/>
      <c r="NDA438" s="1441"/>
      <c r="NDB438" s="1441"/>
      <c r="NDC438" s="1441"/>
      <c r="NDD438" s="1441"/>
      <c r="NDE438" s="1441"/>
      <c r="NDF438" s="1441"/>
      <c r="NDG438" s="1441"/>
      <c r="NDH438" s="1441"/>
      <c r="NDI438" s="1441"/>
      <c r="NDJ438" s="1441"/>
      <c r="NDK438" s="1441"/>
      <c r="NDL438" s="1441"/>
      <c r="NDM438" s="1441"/>
      <c r="NDN438" s="1441"/>
      <c r="NDO438" s="1441"/>
      <c r="NDP438" s="1441"/>
      <c r="NDQ438" s="1441"/>
      <c r="NDR438" s="1441"/>
      <c r="NDS438" s="1441"/>
      <c r="NDT438" s="1441"/>
      <c r="NDU438" s="1441"/>
      <c r="NDV438" s="1441"/>
      <c r="NDW438" s="1441"/>
      <c r="NDX438" s="1441"/>
      <c r="NDY438" s="1441"/>
      <c r="NDZ438" s="1441"/>
      <c r="NEA438" s="1441"/>
      <c r="NEB438" s="1441"/>
      <c r="NEC438" s="1441"/>
      <c r="NED438" s="1441"/>
      <c r="NEE438" s="1441"/>
      <c r="NEF438" s="1441"/>
      <c r="NEG438" s="1441"/>
      <c r="NEH438" s="1441"/>
      <c r="NEI438" s="1441"/>
      <c r="NEJ438" s="1441"/>
      <c r="NEK438" s="1441"/>
      <c r="NEL438" s="1441"/>
      <c r="NEM438" s="1441"/>
      <c r="NEN438" s="1441"/>
      <c r="NEO438" s="1441"/>
      <c r="NEP438" s="1441"/>
      <c r="NEQ438" s="1441"/>
      <c r="NER438" s="1441"/>
      <c r="NES438" s="1441"/>
      <c r="NET438" s="1441"/>
      <c r="NEU438" s="1441"/>
      <c r="NEV438" s="1441"/>
      <c r="NEW438" s="1441"/>
      <c r="NEX438" s="1441"/>
      <c r="NEY438" s="1441"/>
      <c r="NEZ438" s="1441"/>
      <c r="NFA438" s="1441"/>
      <c r="NFB438" s="1441"/>
      <c r="NFC438" s="1441"/>
      <c r="NFD438" s="1441"/>
      <c r="NFE438" s="1441"/>
      <c r="NFF438" s="1441"/>
      <c r="NFG438" s="1441"/>
      <c r="NFH438" s="1441"/>
      <c r="NFI438" s="1441"/>
      <c r="NFJ438" s="1441"/>
      <c r="NFK438" s="1441"/>
      <c r="NFL438" s="1441"/>
      <c r="NFM438" s="1441"/>
      <c r="NFN438" s="1441"/>
      <c r="NFO438" s="1441"/>
      <c r="NFP438" s="1441"/>
      <c r="NFQ438" s="1441"/>
      <c r="NFR438" s="1441"/>
      <c r="NFS438" s="1441"/>
      <c r="NFT438" s="1441"/>
      <c r="NFU438" s="1441"/>
      <c r="NFV438" s="1441"/>
      <c r="NFW438" s="1441"/>
      <c r="NFX438" s="1441"/>
      <c r="NFY438" s="1441"/>
      <c r="NFZ438" s="1441"/>
      <c r="NGA438" s="1441"/>
      <c r="NGB438" s="1441"/>
      <c r="NGC438" s="1441"/>
      <c r="NGD438" s="1441"/>
      <c r="NGE438" s="1441"/>
      <c r="NGF438" s="1441"/>
      <c r="NGG438" s="1441"/>
      <c r="NGH438" s="1441"/>
      <c r="NGI438" s="1441"/>
      <c r="NGJ438" s="1441"/>
      <c r="NGK438" s="1441"/>
      <c r="NGL438" s="1441"/>
      <c r="NGM438" s="1441"/>
      <c r="NGN438" s="1441"/>
      <c r="NGO438" s="1441"/>
      <c r="NGP438" s="1441"/>
      <c r="NGQ438" s="1441"/>
      <c r="NGR438" s="1441"/>
      <c r="NGS438" s="1441"/>
      <c r="NGT438" s="1441"/>
      <c r="NGU438" s="1441"/>
      <c r="NGV438" s="1441"/>
      <c r="NGW438" s="1441"/>
      <c r="NGX438" s="1441"/>
      <c r="NGY438" s="1441"/>
      <c r="NGZ438" s="1441"/>
      <c r="NHA438" s="1441"/>
      <c r="NHB438" s="1441"/>
      <c r="NHC438" s="1441"/>
      <c r="NHD438" s="1441"/>
      <c r="NHE438" s="1441"/>
      <c r="NHF438" s="1441"/>
      <c r="NHG438" s="1441"/>
      <c r="NHH438" s="1441"/>
      <c r="NHI438" s="1441"/>
      <c r="NHJ438" s="1441"/>
      <c r="NHK438" s="1441"/>
      <c r="NHL438" s="1441"/>
      <c r="NHM438" s="1441"/>
      <c r="NHN438" s="1441"/>
      <c r="NHO438" s="1441"/>
      <c r="NHP438" s="1441"/>
      <c r="NHQ438" s="1441"/>
      <c r="NHR438" s="1441"/>
      <c r="NHS438" s="1441"/>
      <c r="NHT438" s="1441"/>
      <c r="NHU438" s="1441"/>
      <c r="NHV438" s="1441"/>
      <c r="NHW438" s="1441"/>
      <c r="NHX438" s="1441"/>
      <c r="NHY438" s="1441"/>
      <c r="NHZ438" s="1441"/>
      <c r="NIA438" s="1441"/>
      <c r="NIB438" s="1441"/>
      <c r="NIC438" s="1441"/>
      <c r="NID438" s="1441"/>
      <c r="NIE438" s="1441"/>
      <c r="NIF438" s="1441"/>
      <c r="NIG438" s="1441"/>
      <c r="NIH438" s="1441"/>
      <c r="NII438" s="1441"/>
      <c r="NIJ438" s="1441"/>
      <c r="NIK438" s="1441"/>
      <c r="NIL438" s="1441"/>
      <c r="NIM438" s="1441"/>
      <c r="NIN438" s="1441"/>
      <c r="NIO438" s="1441"/>
      <c r="NIP438" s="1441"/>
      <c r="NIQ438" s="1441"/>
      <c r="NIR438" s="1441"/>
      <c r="NIS438" s="1441"/>
      <c r="NIT438" s="1441"/>
      <c r="NIU438" s="1441"/>
      <c r="NIV438" s="1441"/>
      <c r="NIW438" s="1441"/>
      <c r="NIX438" s="1441"/>
      <c r="NIY438" s="1441"/>
      <c r="NIZ438" s="1441"/>
      <c r="NJA438" s="1441"/>
      <c r="NJB438" s="1441"/>
      <c r="NJC438" s="1441"/>
      <c r="NJD438" s="1441"/>
      <c r="NJE438" s="1441"/>
      <c r="NJF438" s="1441"/>
      <c r="NJG438" s="1441"/>
      <c r="NJH438" s="1441"/>
      <c r="NJI438" s="1441"/>
      <c r="NJJ438" s="1441"/>
      <c r="NJK438" s="1441"/>
      <c r="NJL438" s="1441"/>
      <c r="NJM438" s="1441"/>
      <c r="NJN438" s="1441"/>
      <c r="NJO438" s="1441"/>
      <c r="NJP438" s="1441"/>
      <c r="NJQ438" s="1441"/>
      <c r="NJR438" s="1441"/>
      <c r="NJS438" s="1441"/>
      <c r="NJT438" s="1441"/>
      <c r="NJU438" s="1441"/>
      <c r="NJV438" s="1441"/>
      <c r="NJW438" s="1441"/>
      <c r="NJX438" s="1441"/>
      <c r="NJY438" s="1441"/>
      <c r="NJZ438" s="1441"/>
      <c r="NKA438" s="1441"/>
      <c r="NKB438" s="1441"/>
      <c r="NKC438" s="1441"/>
      <c r="NKD438" s="1441"/>
      <c r="NKE438" s="1441"/>
      <c r="NKF438" s="1441"/>
      <c r="NKG438" s="1441"/>
      <c r="NKH438" s="1441"/>
      <c r="NKI438" s="1441"/>
      <c r="NKJ438" s="1441"/>
      <c r="NKK438" s="1441"/>
      <c r="NKL438" s="1441"/>
      <c r="NKM438" s="1441"/>
      <c r="NKN438" s="1441"/>
      <c r="NKO438" s="1441"/>
      <c r="NKP438" s="1441"/>
      <c r="NKQ438" s="1441"/>
      <c r="NKR438" s="1441"/>
      <c r="NKS438" s="1441"/>
      <c r="NKT438" s="1441"/>
      <c r="NKU438" s="1441"/>
      <c r="NKV438" s="1441"/>
      <c r="NKW438" s="1441"/>
      <c r="NKX438" s="1441"/>
      <c r="NKY438" s="1441"/>
      <c r="NKZ438" s="1441"/>
      <c r="NLA438" s="1441"/>
      <c r="NLB438" s="1441"/>
      <c r="NLC438" s="1441"/>
      <c r="NLD438" s="1441"/>
      <c r="NLE438" s="1441"/>
      <c r="NLF438" s="1441"/>
      <c r="NLG438" s="1441"/>
      <c r="NLH438" s="1441"/>
      <c r="NLI438" s="1441"/>
      <c r="NLJ438" s="1441"/>
      <c r="NLK438" s="1441"/>
      <c r="NLL438" s="1441"/>
      <c r="NLM438" s="1441"/>
      <c r="NLN438" s="1441"/>
      <c r="NLO438" s="1441"/>
      <c r="NLP438" s="1441"/>
      <c r="NLQ438" s="1441"/>
      <c r="NLR438" s="1441"/>
      <c r="NLS438" s="1441"/>
      <c r="NLT438" s="1441"/>
      <c r="NLU438" s="1441"/>
      <c r="NLV438" s="1441"/>
      <c r="NLW438" s="1441"/>
      <c r="NLX438" s="1441"/>
      <c r="NLY438" s="1441"/>
      <c r="NLZ438" s="1441"/>
      <c r="NMA438" s="1441"/>
      <c r="NMB438" s="1441"/>
      <c r="NMC438" s="1441"/>
      <c r="NMD438" s="1441"/>
      <c r="NME438" s="1441"/>
      <c r="NMF438" s="1441"/>
      <c r="NMG438" s="1441"/>
      <c r="NMH438" s="1441"/>
      <c r="NMI438" s="1441"/>
      <c r="NMJ438" s="1441"/>
      <c r="NMK438" s="1441"/>
      <c r="NML438" s="1441"/>
      <c r="NMM438" s="1441"/>
      <c r="NMN438" s="1441"/>
      <c r="NMO438" s="1441"/>
      <c r="NMP438" s="1441"/>
      <c r="NMQ438" s="1441"/>
      <c r="NMR438" s="1441"/>
      <c r="NMS438" s="1441"/>
      <c r="NMT438" s="1441"/>
      <c r="NMU438" s="1441"/>
      <c r="NMV438" s="1441"/>
      <c r="NMW438" s="1441"/>
      <c r="NMX438" s="1441"/>
      <c r="NMY438" s="1441"/>
      <c r="NMZ438" s="1441"/>
      <c r="NNA438" s="1441"/>
      <c r="NNB438" s="1441"/>
      <c r="NNC438" s="1441"/>
      <c r="NND438" s="1441"/>
      <c r="NNE438" s="1441"/>
      <c r="NNF438" s="1441"/>
      <c r="NNG438" s="1441"/>
      <c r="NNH438" s="1441"/>
      <c r="NNI438" s="1441"/>
      <c r="NNJ438" s="1441"/>
      <c r="NNK438" s="1441"/>
      <c r="NNL438" s="1441"/>
      <c r="NNM438" s="1441"/>
      <c r="NNN438" s="1441"/>
      <c r="NNO438" s="1441"/>
      <c r="NNP438" s="1441"/>
      <c r="NNQ438" s="1441"/>
      <c r="NNR438" s="1441"/>
      <c r="NNS438" s="1441"/>
      <c r="NNT438" s="1441"/>
      <c r="NNU438" s="1441"/>
      <c r="NNV438" s="1441"/>
      <c r="NNW438" s="1441"/>
      <c r="NNX438" s="1441"/>
      <c r="NNY438" s="1441"/>
      <c r="NNZ438" s="1441"/>
      <c r="NOA438" s="1441"/>
      <c r="NOB438" s="1441"/>
      <c r="NOC438" s="1441"/>
      <c r="NOD438" s="1441"/>
      <c r="NOE438" s="1441"/>
      <c r="NOF438" s="1441"/>
      <c r="NOG438" s="1441"/>
      <c r="NOH438" s="1441"/>
      <c r="NOI438" s="1441"/>
      <c r="NOJ438" s="1441"/>
      <c r="NOK438" s="1441"/>
      <c r="NOL438" s="1441"/>
      <c r="NOM438" s="1441"/>
      <c r="NON438" s="1441"/>
      <c r="NOO438" s="1441"/>
      <c r="NOP438" s="1441"/>
      <c r="NOQ438" s="1441"/>
      <c r="NOR438" s="1441"/>
      <c r="NOS438" s="1441"/>
      <c r="NOT438" s="1441"/>
      <c r="NOU438" s="1441"/>
      <c r="NOV438" s="1441"/>
      <c r="NOW438" s="1441"/>
      <c r="NOX438" s="1441"/>
      <c r="NOY438" s="1441"/>
      <c r="NOZ438" s="1441"/>
      <c r="NPA438" s="1441"/>
      <c r="NPB438" s="1441"/>
      <c r="NPC438" s="1441"/>
      <c r="NPD438" s="1441"/>
      <c r="NPE438" s="1441"/>
      <c r="NPF438" s="1441"/>
      <c r="NPG438" s="1441"/>
      <c r="NPH438" s="1441"/>
      <c r="NPI438" s="1441"/>
      <c r="NPJ438" s="1441"/>
      <c r="NPK438" s="1441"/>
      <c r="NPL438" s="1441"/>
      <c r="NPM438" s="1441"/>
      <c r="NPN438" s="1441"/>
      <c r="NPO438" s="1441"/>
      <c r="NPP438" s="1441"/>
      <c r="NPQ438" s="1441"/>
      <c r="NPR438" s="1441"/>
      <c r="NPS438" s="1441"/>
      <c r="NPT438" s="1441"/>
      <c r="NPU438" s="1441"/>
      <c r="NPV438" s="1441"/>
      <c r="NPW438" s="1441"/>
      <c r="NPX438" s="1441"/>
      <c r="NPY438" s="1441"/>
      <c r="NPZ438" s="1441"/>
      <c r="NQA438" s="1441"/>
      <c r="NQB438" s="1441"/>
      <c r="NQC438" s="1441"/>
      <c r="NQD438" s="1441"/>
      <c r="NQE438" s="1441"/>
      <c r="NQF438" s="1441"/>
      <c r="NQG438" s="1441"/>
      <c r="NQH438" s="1441"/>
      <c r="NQI438" s="1441"/>
      <c r="NQJ438" s="1441"/>
      <c r="NQK438" s="1441"/>
      <c r="NQL438" s="1441"/>
      <c r="NQM438" s="1441"/>
      <c r="NQN438" s="1441"/>
      <c r="NQO438" s="1441"/>
      <c r="NQP438" s="1441"/>
      <c r="NQQ438" s="1441"/>
      <c r="NQR438" s="1441"/>
      <c r="NQS438" s="1441"/>
      <c r="NQT438" s="1441"/>
      <c r="NQU438" s="1441"/>
      <c r="NQV438" s="1441"/>
      <c r="NQW438" s="1441"/>
      <c r="NQX438" s="1441"/>
      <c r="NQY438" s="1441"/>
      <c r="NQZ438" s="1441"/>
      <c r="NRA438" s="1441"/>
      <c r="NRB438" s="1441"/>
      <c r="NRC438" s="1441"/>
      <c r="NRD438" s="1441"/>
      <c r="NRE438" s="1441"/>
      <c r="NRF438" s="1441"/>
      <c r="NRG438" s="1441"/>
      <c r="NRH438" s="1441"/>
      <c r="NRI438" s="1441"/>
      <c r="NRJ438" s="1441"/>
      <c r="NRK438" s="1441"/>
      <c r="NRL438" s="1441"/>
      <c r="NRM438" s="1441"/>
      <c r="NRN438" s="1441"/>
      <c r="NRO438" s="1441"/>
      <c r="NRP438" s="1441"/>
      <c r="NRQ438" s="1441"/>
      <c r="NRR438" s="1441"/>
      <c r="NRS438" s="1441"/>
      <c r="NRT438" s="1441"/>
      <c r="NRU438" s="1441"/>
      <c r="NRV438" s="1441"/>
      <c r="NRW438" s="1441"/>
      <c r="NRX438" s="1441"/>
      <c r="NRY438" s="1441"/>
      <c r="NRZ438" s="1441"/>
      <c r="NSA438" s="1441"/>
      <c r="NSB438" s="1441"/>
      <c r="NSC438" s="1441"/>
      <c r="NSD438" s="1441"/>
      <c r="NSE438" s="1441"/>
      <c r="NSF438" s="1441"/>
      <c r="NSG438" s="1441"/>
      <c r="NSH438" s="1441"/>
      <c r="NSI438" s="1441"/>
      <c r="NSJ438" s="1441"/>
      <c r="NSK438" s="1441"/>
      <c r="NSL438" s="1441"/>
      <c r="NSM438" s="1441"/>
      <c r="NSN438" s="1441"/>
      <c r="NSO438" s="1441"/>
      <c r="NSP438" s="1441"/>
      <c r="NSQ438" s="1441"/>
      <c r="NSR438" s="1441"/>
      <c r="NSS438" s="1441"/>
      <c r="NST438" s="1441"/>
      <c r="NSU438" s="1441"/>
      <c r="NSV438" s="1441"/>
      <c r="NSW438" s="1441"/>
      <c r="NSX438" s="1441"/>
      <c r="NSY438" s="1441"/>
      <c r="NSZ438" s="1441"/>
      <c r="NTA438" s="1441"/>
      <c r="NTB438" s="1441"/>
      <c r="NTC438" s="1441"/>
      <c r="NTD438" s="1441"/>
      <c r="NTE438" s="1441"/>
      <c r="NTF438" s="1441"/>
      <c r="NTG438" s="1441"/>
      <c r="NTH438" s="1441"/>
      <c r="NTI438" s="1441"/>
      <c r="NTJ438" s="1441"/>
      <c r="NTK438" s="1441"/>
      <c r="NTL438" s="1441"/>
      <c r="NTM438" s="1441"/>
      <c r="NTN438" s="1441"/>
      <c r="NTO438" s="1441"/>
      <c r="NTP438" s="1441"/>
      <c r="NTQ438" s="1441"/>
      <c r="NTR438" s="1441"/>
      <c r="NTS438" s="1441"/>
      <c r="NTT438" s="1441"/>
      <c r="NTU438" s="1441"/>
      <c r="NTV438" s="1441"/>
      <c r="NTW438" s="1441"/>
      <c r="NTX438" s="1441"/>
      <c r="NTY438" s="1441"/>
      <c r="NTZ438" s="1441"/>
      <c r="NUA438" s="1441"/>
      <c r="NUB438" s="1441"/>
      <c r="NUC438" s="1441"/>
      <c r="NUD438" s="1441"/>
      <c r="NUE438" s="1441"/>
      <c r="NUF438" s="1441"/>
      <c r="NUG438" s="1441"/>
      <c r="NUH438" s="1441"/>
      <c r="NUI438" s="1441"/>
      <c r="NUJ438" s="1441"/>
      <c r="NUK438" s="1441"/>
      <c r="NUL438" s="1441"/>
      <c r="NUM438" s="1441"/>
      <c r="NUN438" s="1441"/>
      <c r="NUO438" s="1441"/>
      <c r="NUP438" s="1441"/>
      <c r="NUQ438" s="1441"/>
      <c r="NUR438" s="1441"/>
      <c r="NUS438" s="1441"/>
      <c r="NUT438" s="1441"/>
      <c r="NUU438" s="1441"/>
      <c r="NUV438" s="1441"/>
      <c r="NUW438" s="1441"/>
      <c r="NUX438" s="1441"/>
      <c r="NUY438" s="1441"/>
      <c r="NUZ438" s="1441"/>
      <c r="NVA438" s="1441"/>
      <c r="NVB438" s="1441"/>
      <c r="NVC438" s="1441"/>
      <c r="NVD438" s="1441"/>
      <c r="NVE438" s="1441"/>
      <c r="NVF438" s="1441"/>
      <c r="NVG438" s="1441"/>
      <c r="NVH438" s="1441"/>
      <c r="NVI438" s="1441"/>
      <c r="NVJ438" s="1441"/>
      <c r="NVK438" s="1441"/>
      <c r="NVL438" s="1441"/>
      <c r="NVM438" s="1441"/>
      <c r="NVN438" s="1441"/>
      <c r="NVO438" s="1441"/>
      <c r="NVP438" s="1441"/>
      <c r="NVQ438" s="1441"/>
      <c r="NVR438" s="1441"/>
      <c r="NVS438" s="1441"/>
      <c r="NVT438" s="1441"/>
      <c r="NVU438" s="1441"/>
      <c r="NVV438" s="1441"/>
      <c r="NVW438" s="1441"/>
      <c r="NVX438" s="1441"/>
      <c r="NVY438" s="1441"/>
      <c r="NVZ438" s="1441"/>
      <c r="NWA438" s="1441"/>
      <c r="NWB438" s="1441"/>
      <c r="NWC438" s="1441"/>
      <c r="NWD438" s="1441"/>
      <c r="NWE438" s="1441"/>
      <c r="NWF438" s="1441"/>
      <c r="NWG438" s="1441"/>
      <c r="NWH438" s="1441"/>
      <c r="NWI438" s="1441"/>
      <c r="NWJ438" s="1441"/>
      <c r="NWK438" s="1441"/>
      <c r="NWL438" s="1441"/>
      <c r="NWM438" s="1441"/>
      <c r="NWN438" s="1441"/>
      <c r="NWO438" s="1441"/>
      <c r="NWP438" s="1441"/>
      <c r="NWQ438" s="1441"/>
      <c r="NWR438" s="1441"/>
      <c r="NWS438" s="1441"/>
      <c r="NWT438" s="1441"/>
      <c r="NWU438" s="1441"/>
      <c r="NWV438" s="1441"/>
      <c r="NWW438" s="1441"/>
      <c r="NWX438" s="1441"/>
      <c r="NWY438" s="1441"/>
      <c r="NWZ438" s="1441"/>
      <c r="NXA438" s="1441"/>
      <c r="NXB438" s="1441"/>
      <c r="NXC438" s="1441"/>
      <c r="NXD438" s="1441"/>
      <c r="NXE438" s="1441"/>
      <c r="NXF438" s="1441"/>
      <c r="NXG438" s="1441"/>
      <c r="NXH438" s="1441"/>
      <c r="NXI438" s="1441"/>
      <c r="NXJ438" s="1441"/>
      <c r="NXK438" s="1441"/>
      <c r="NXL438" s="1441"/>
      <c r="NXM438" s="1441"/>
      <c r="NXN438" s="1441"/>
      <c r="NXO438" s="1441"/>
      <c r="NXP438" s="1441"/>
      <c r="NXQ438" s="1441"/>
      <c r="NXR438" s="1441"/>
      <c r="NXS438" s="1441"/>
      <c r="NXT438" s="1441"/>
      <c r="NXU438" s="1441"/>
      <c r="NXV438" s="1441"/>
      <c r="NXW438" s="1441"/>
      <c r="NXX438" s="1441"/>
      <c r="NXY438" s="1441"/>
      <c r="NXZ438" s="1441"/>
      <c r="NYA438" s="1441"/>
      <c r="NYB438" s="1441"/>
      <c r="NYC438" s="1441"/>
      <c r="NYD438" s="1441"/>
      <c r="NYE438" s="1441"/>
      <c r="NYF438" s="1441"/>
      <c r="NYG438" s="1441"/>
      <c r="NYH438" s="1441"/>
      <c r="NYI438" s="1441"/>
      <c r="NYJ438" s="1441"/>
      <c r="NYK438" s="1441"/>
      <c r="NYL438" s="1441"/>
      <c r="NYM438" s="1441"/>
      <c r="NYN438" s="1441"/>
      <c r="NYO438" s="1441"/>
      <c r="NYP438" s="1441"/>
      <c r="NYQ438" s="1441"/>
      <c r="NYR438" s="1441"/>
      <c r="NYS438" s="1441"/>
      <c r="NYT438" s="1441"/>
      <c r="NYU438" s="1441"/>
      <c r="NYV438" s="1441"/>
      <c r="NYW438" s="1441"/>
      <c r="NYX438" s="1441"/>
      <c r="NYY438" s="1441"/>
      <c r="NYZ438" s="1441"/>
      <c r="NZA438" s="1441"/>
      <c r="NZB438" s="1441"/>
      <c r="NZC438" s="1441"/>
      <c r="NZD438" s="1441"/>
      <c r="NZE438" s="1441"/>
      <c r="NZF438" s="1441"/>
      <c r="NZG438" s="1441"/>
      <c r="NZH438" s="1441"/>
      <c r="NZI438" s="1441"/>
      <c r="NZJ438" s="1441"/>
      <c r="NZK438" s="1441"/>
      <c r="NZL438" s="1441"/>
      <c r="NZM438" s="1441"/>
      <c r="NZN438" s="1441"/>
      <c r="NZO438" s="1441"/>
      <c r="NZP438" s="1441"/>
      <c r="NZQ438" s="1441"/>
      <c r="NZR438" s="1441"/>
      <c r="NZS438" s="1441"/>
      <c r="NZT438" s="1441"/>
      <c r="NZU438" s="1441"/>
      <c r="NZV438" s="1441"/>
      <c r="NZW438" s="1441"/>
      <c r="NZX438" s="1441"/>
      <c r="NZY438" s="1441"/>
      <c r="NZZ438" s="1441"/>
      <c r="OAA438" s="1441"/>
      <c r="OAB438" s="1441"/>
      <c r="OAC438" s="1441"/>
      <c r="OAD438" s="1441"/>
      <c r="OAE438" s="1441"/>
      <c r="OAF438" s="1441"/>
      <c r="OAG438" s="1441"/>
      <c r="OAH438" s="1441"/>
      <c r="OAI438" s="1441"/>
      <c r="OAJ438" s="1441"/>
      <c r="OAK438" s="1441"/>
      <c r="OAL438" s="1441"/>
      <c r="OAM438" s="1441"/>
      <c r="OAN438" s="1441"/>
      <c r="OAO438" s="1441"/>
      <c r="OAP438" s="1441"/>
      <c r="OAQ438" s="1441"/>
      <c r="OAR438" s="1441"/>
      <c r="OAS438" s="1441"/>
      <c r="OAT438" s="1441"/>
      <c r="OAU438" s="1441"/>
      <c r="OAV438" s="1441"/>
      <c r="OAW438" s="1441"/>
      <c r="OAX438" s="1441"/>
      <c r="OAY438" s="1441"/>
      <c r="OAZ438" s="1441"/>
      <c r="OBA438" s="1441"/>
      <c r="OBB438" s="1441"/>
      <c r="OBC438" s="1441"/>
      <c r="OBD438" s="1441"/>
      <c r="OBE438" s="1441"/>
      <c r="OBF438" s="1441"/>
      <c r="OBG438" s="1441"/>
      <c r="OBH438" s="1441"/>
      <c r="OBI438" s="1441"/>
      <c r="OBJ438" s="1441"/>
      <c r="OBK438" s="1441"/>
      <c r="OBL438" s="1441"/>
      <c r="OBM438" s="1441"/>
      <c r="OBN438" s="1441"/>
      <c r="OBO438" s="1441"/>
      <c r="OBP438" s="1441"/>
      <c r="OBQ438" s="1441"/>
      <c r="OBR438" s="1441"/>
      <c r="OBS438" s="1441"/>
      <c r="OBT438" s="1441"/>
      <c r="OBU438" s="1441"/>
      <c r="OBV438" s="1441"/>
      <c r="OBW438" s="1441"/>
      <c r="OBX438" s="1441"/>
      <c r="OBY438" s="1441"/>
      <c r="OBZ438" s="1441"/>
      <c r="OCA438" s="1441"/>
      <c r="OCB438" s="1441"/>
      <c r="OCC438" s="1441"/>
      <c r="OCD438" s="1441"/>
      <c r="OCE438" s="1441"/>
      <c r="OCF438" s="1441"/>
      <c r="OCG438" s="1441"/>
      <c r="OCH438" s="1441"/>
      <c r="OCI438" s="1441"/>
      <c r="OCJ438" s="1441"/>
      <c r="OCK438" s="1441"/>
      <c r="OCL438" s="1441"/>
      <c r="OCM438" s="1441"/>
      <c r="OCN438" s="1441"/>
      <c r="OCO438" s="1441"/>
      <c r="OCP438" s="1441"/>
      <c r="OCQ438" s="1441"/>
      <c r="OCR438" s="1441"/>
      <c r="OCS438" s="1441"/>
      <c r="OCT438" s="1441"/>
      <c r="OCU438" s="1441"/>
      <c r="OCV438" s="1441"/>
      <c r="OCW438" s="1441"/>
      <c r="OCX438" s="1441"/>
      <c r="OCY438" s="1441"/>
      <c r="OCZ438" s="1441"/>
      <c r="ODA438" s="1441"/>
      <c r="ODB438" s="1441"/>
      <c r="ODC438" s="1441"/>
      <c r="ODD438" s="1441"/>
      <c r="ODE438" s="1441"/>
      <c r="ODF438" s="1441"/>
      <c r="ODG438" s="1441"/>
      <c r="ODH438" s="1441"/>
      <c r="ODI438" s="1441"/>
      <c r="ODJ438" s="1441"/>
      <c r="ODK438" s="1441"/>
      <c r="ODL438" s="1441"/>
      <c r="ODM438" s="1441"/>
      <c r="ODN438" s="1441"/>
      <c r="ODO438" s="1441"/>
      <c r="ODP438" s="1441"/>
      <c r="ODQ438" s="1441"/>
      <c r="ODR438" s="1441"/>
      <c r="ODS438" s="1441"/>
      <c r="ODT438" s="1441"/>
      <c r="ODU438" s="1441"/>
      <c r="ODV438" s="1441"/>
      <c r="ODW438" s="1441"/>
      <c r="ODX438" s="1441"/>
      <c r="ODY438" s="1441"/>
      <c r="ODZ438" s="1441"/>
      <c r="OEA438" s="1441"/>
      <c r="OEB438" s="1441"/>
      <c r="OEC438" s="1441"/>
      <c r="OED438" s="1441"/>
      <c r="OEE438" s="1441"/>
      <c r="OEF438" s="1441"/>
      <c r="OEG438" s="1441"/>
      <c r="OEH438" s="1441"/>
      <c r="OEI438" s="1441"/>
      <c r="OEJ438" s="1441"/>
      <c r="OEK438" s="1441"/>
      <c r="OEL438" s="1441"/>
      <c r="OEM438" s="1441"/>
      <c r="OEN438" s="1441"/>
      <c r="OEO438" s="1441"/>
      <c r="OEP438" s="1441"/>
      <c r="OEQ438" s="1441"/>
      <c r="OER438" s="1441"/>
      <c r="OES438" s="1441"/>
      <c r="OET438" s="1441"/>
      <c r="OEU438" s="1441"/>
      <c r="OEV438" s="1441"/>
      <c r="OEW438" s="1441"/>
      <c r="OEX438" s="1441"/>
      <c r="OEY438" s="1441"/>
      <c r="OEZ438" s="1441"/>
      <c r="OFA438" s="1441"/>
      <c r="OFB438" s="1441"/>
      <c r="OFC438" s="1441"/>
      <c r="OFD438" s="1441"/>
      <c r="OFE438" s="1441"/>
      <c r="OFF438" s="1441"/>
      <c r="OFG438" s="1441"/>
      <c r="OFH438" s="1441"/>
      <c r="OFI438" s="1441"/>
      <c r="OFJ438" s="1441"/>
      <c r="OFK438" s="1441"/>
      <c r="OFL438" s="1441"/>
      <c r="OFM438" s="1441"/>
      <c r="OFN438" s="1441"/>
      <c r="OFO438" s="1441"/>
      <c r="OFP438" s="1441"/>
      <c r="OFQ438" s="1441"/>
      <c r="OFR438" s="1441"/>
      <c r="OFS438" s="1441"/>
      <c r="OFT438" s="1441"/>
      <c r="OFU438" s="1441"/>
      <c r="OFV438" s="1441"/>
      <c r="OFW438" s="1441"/>
      <c r="OFX438" s="1441"/>
      <c r="OFY438" s="1441"/>
      <c r="OFZ438" s="1441"/>
      <c r="OGA438" s="1441"/>
      <c r="OGB438" s="1441"/>
      <c r="OGC438" s="1441"/>
      <c r="OGD438" s="1441"/>
      <c r="OGE438" s="1441"/>
      <c r="OGF438" s="1441"/>
      <c r="OGG438" s="1441"/>
      <c r="OGH438" s="1441"/>
      <c r="OGI438" s="1441"/>
      <c r="OGJ438" s="1441"/>
      <c r="OGK438" s="1441"/>
      <c r="OGL438" s="1441"/>
      <c r="OGM438" s="1441"/>
      <c r="OGN438" s="1441"/>
      <c r="OGO438" s="1441"/>
      <c r="OGP438" s="1441"/>
      <c r="OGQ438" s="1441"/>
      <c r="OGR438" s="1441"/>
      <c r="OGS438" s="1441"/>
      <c r="OGT438" s="1441"/>
      <c r="OGU438" s="1441"/>
      <c r="OGV438" s="1441"/>
      <c r="OGW438" s="1441"/>
      <c r="OGX438" s="1441"/>
      <c r="OGY438" s="1441"/>
      <c r="OGZ438" s="1441"/>
      <c r="OHA438" s="1441"/>
      <c r="OHB438" s="1441"/>
      <c r="OHC438" s="1441"/>
      <c r="OHD438" s="1441"/>
      <c r="OHE438" s="1441"/>
      <c r="OHF438" s="1441"/>
      <c r="OHG438" s="1441"/>
      <c r="OHH438" s="1441"/>
      <c r="OHI438" s="1441"/>
      <c r="OHJ438" s="1441"/>
      <c r="OHK438" s="1441"/>
      <c r="OHL438" s="1441"/>
      <c r="OHM438" s="1441"/>
      <c r="OHN438" s="1441"/>
      <c r="OHO438" s="1441"/>
      <c r="OHP438" s="1441"/>
      <c r="OHQ438" s="1441"/>
      <c r="OHR438" s="1441"/>
      <c r="OHS438" s="1441"/>
      <c r="OHT438" s="1441"/>
      <c r="OHU438" s="1441"/>
      <c r="OHV438" s="1441"/>
      <c r="OHW438" s="1441"/>
      <c r="OHX438" s="1441"/>
      <c r="OHY438" s="1441"/>
      <c r="OHZ438" s="1441"/>
      <c r="OIA438" s="1441"/>
      <c r="OIB438" s="1441"/>
      <c r="OIC438" s="1441"/>
      <c r="OID438" s="1441"/>
      <c r="OIE438" s="1441"/>
      <c r="OIF438" s="1441"/>
      <c r="OIG438" s="1441"/>
      <c r="OIH438" s="1441"/>
      <c r="OII438" s="1441"/>
      <c r="OIJ438" s="1441"/>
      <c r="OIK438" s="1441"/>
      <c r="OIL438" s="1441"/>
      <c r="OIM438" s="1441"/>
      <c r="OIN438" s="1441"/>
      <c r="OIO438" s="1441"/>
      <c r="OIP438" s="1441"/>
      <c r="OIQ438" s="1441"/>
      <c r="OIR438" s="1441"/>
      <c r="OIS438" s="1441"/>
      <c r="OIT438" s="1441"/>
      <c r="OIU438" s="1441"/>
      <c r="OIV438" s="1441"/>
      <c r="OIW438" s="1441"/>
      <c r="OIX438" s="1441"/>
      <c r="OIY438" s="1441"/>
      <c r="OIZ438" s="1441"/>
      <c r="OJA438" s="1441"/>
      <c r="OJB438" s="1441"/>
      <c r="OJC438" s="1441"/>
      <c r="OJD438" s="1441"/>
      <c r="OJE438" s="1441"/>
      <c r="OJF438" s="1441"/>
      <c r="OJG438" s="1441"/>
      <c r="OJH438" s="1441"/>
      <c r="OJI438" s="1441"/>
      <c r="OJJ438" s="1441"/>
      <c r="OJK438" s="1441"/>
      <c r="OJL438" s="1441"/>
      <c r="OJM438" s="1441"/>
      <c r="OJN438" s="1441"/>
      <c r="OJO438" s="1441"/>
      <c r="OJP438" s="1441"/>
      <c r="OJQ438" s="1441"/>
      <c r="OJR438" s="1441"/>
      <c r="OJS438" s="1441"/>
      <c r="OJT438" s="1441"/>
      <c r="OJU438" s="1441"/>
      <c r="OJV438" s="1441"/>
      <c r="OJW438" s="1441"/>
      <c r="OJX438" s="1441"/>
      <c r="OJY438" s="1441"/>
      <c r="OJZ438" s="1441"/>
      <c r="OKA438" s="1441"/>
      <c r="OKB438" s="1441"/>
      <c r="OKC438" s="1441"/>
      <c r="OKD438" s="1441"/>
      <c r="OKE438" s="1441"/>
      <c r="OKF438" s="1441"/>
      <c r="OKG438" s="1441"/>
      <c r="OKH438" s="1441"/>
      <c r="OKI438" s="1441"/>
      <c r="OKJ438" s="1441"/>
      <c r="OKK438" s="1441"/>
      <c r="OKL438" s="1441"/>
      <c r="OKM438" s="1441"/>
      <c r="OKN438" s="1441"/>
      <c r="OKO438" s="1441"/>
      <c r="OKP438" s="1441"/>
      <c r="OKQ438" s="1441"/>
      <c r="OKR438" s="1441"/>
      <c r="OKS438" s="1441"/>
      <c r="OKT438" s="1441"/>
      <c r="OKU438" s="1441"/>
      <c r="OKV438" s="1441"/>
      <c r="OKW438" s="1441"/>
      <c r="OKX438" s="1441"/>
      <c r="OKY438" s="1441"/>
      <c r="OKZ438" s="1441"/>
      <c r="OLA438" s="1441"/>
      <c r="OLB438" s="1441"/>
      <c r="OLC438" s="1441"/>
      <c r="OLD438" s="1441"/>
      <c r="OLE438" s="1441"/>
      <c r="OLF438" s="1441"/>
      <c r="OLG438" s="1441"/>
      <c r="OLH438" s="1441"/>
      <c r="OLI438" s="1441"/>
      <c r="OLJ438" s="1441"/>
      <c r="OLK438" s="1441"/>
      <c r="OLL438" s="1441"/>
      <c r="OLM438" s="1441"/>
      <c r="OLN438" s="1441"/>
      <c r="OLO438" s="1441"/>
      <c r="OLP438" s="1441"/>
      <c r="OLQ438" s="1441"/>
      <c r="OLR438" s="1441"/>
      <c r="OLS438" s="1441"/>
      <c r="OLT438" s="1441"/>
      <c r="OLU438" s="1441"/>
      <c r="OLV438" s="1441"/>
      <c r="OLW438" s="1441"/>
      <c r="OLX438" s="1441"/>
      <c r="OLY438" s="1441"/>
      <c r="OLZ438" s="1441"/>
      <c r="OMA438" s="1441"/>
      <c r="OMB438" s="1441"/>
      <c r="OMC438" s="1441"/>
      <c r="OMD438" s="1441"/>
      <c r="OME438" s="1441"/>
      <c r="OMF438" s="1441"/>
      <c r="OMG438" s="1441"/>
      <c r="OMH438" s="1441"/>
      <c r="OMI438" s="1441"/>
      <c r="OMJ438" s="1441"/>
      <c r="OMK438" s="1441"/>
      <c r="OML438" s="1441"/>
      <c r="OMM438" s="1441"/>
      <c r="OMN438" s="1441"/>
      <c r="OMO438" s="1441"/>
      <c r="OMP438" s="1441"/>
      <c r="OMQ438" s="1441"/>
      <c r="OMR438" s="1441"/>
      <c r="OMS438" s="1441"/>
      <c r="OMT438" s="1441"/>
      <c r="OMU438" s="1441"/>
      <c r="OMV438" s="1441"/>
      <c r="OMW438" s="1441"/>
      <c r="OMX438" s="1441"/>
      <c r="OMY438" s="1441"/>
      <c r="OMZ438" s="1441"/>
      <c r="ONA438" s="1441"/>
      <c r="ONB438" s="1441"/>
      <c r="ONC438" s="1441"/>
      <c r="OND438" s="1441"/>
      <c r="ONE438" s="1441"/>
      <c r="ONF438" s="1441"/>
      <c r="ONG438" s="1441"/>
      <c r="ONH438" s="1441"/>
      <c r="ONI438" s="1441"/>
      <c r="ONJ438" s="1441"/>
      <c r="ONK438" s="1441"/>
      <c r="ONL438" s="1441"/>
      <c r="ONM438" s="1441"/>
      <c r="ONN438" s="1441"/>
      <c r="ONO438" s="1441"/>
      <c r="ONP438" s="1441"/>
      <c r="ONQ438" s="1441"/>
      <c r="ONR438" s="1441"/>
      <c r="ONS438" s="1441"/>
      <c r="ONT438" s="1441"/>
      <c r="ONU438" s="1441"/>
      <c r="ONV438" s="1441"/>
      <c r="ONW438" s="1441"/>
      <c r="ONX438" s="1441"/>
      <c r="ONY438" s="1441"/>
      <c r="ONZ438" s="1441"/>
      <c r="OOA438" s="1441"/>
      <c r="OOB438" s="1441"/>
      <c r="OOC438" s="1441"/>
      <c r="OOD438" s="1441"/>
      <c r="OOE438" s="1441"/>
      <c r="OOF438" s="1441"/>
      <c r="OOG438" s="1441"/>
      <c r="OOH438" s="1441"/>
      <c r="OOI438" s="1441"/>
      <c r="OOJ438" s="1441"/>
      <c r="OOK438" s="1441"/>
      <c r="OOL438" s="1441"/>
      <c r="OOM438" s="1441"/>
      <c r="OON438" s="1441"/>
      <c r="OOO438" s="1441"/>
      <c r="OOP438" s="1441"/>
      <c r="OOQ438" s="1441"/>
      <c r="OOR438" s="1441"/>
      <c r="OOS438" s="1441"/>
      <c r="OOT438" s="1441"/>
      <c r="OOU438" s="1441"/>
      <c r="OOV438" s="1441"/>
      <c r="OOW438" s="1441"/>
      <c r="OOX438" s="1441"/>
      <c r="OOY438" s="1441"/>
      <c r="OOZ438" s="1441"/>
      <c r="OPA438" s="1441"/>
      <c r="OPB438" s="1441"/>
      <c r="OPC438" s="1441"/>
      <c r="OPD438" s="1441"/>
      <c r="OPE438" s="1441"/>
      <c r="OPF438" s="1441"/>
      <c r="OPG438" s="1441"/>
      <c r="OPH438" s="1441"/>
      <c r="OPI438" s="1441"/>
      <c r="OPJ438" s="1441"/>
      <c r="OPK438" s="1441"/>
      <c r="OPL438" s="1441"/>
      <c r="OPM438" s="1441"/>
      <c r="OPN438" s="1441"/>
      <c r="OPO438" s="1441"/>
      <c r="OPP438" s="1441"/>
      <c r="OPQ438" s="1441"/>
      <c r="OPR438" s="1441"/>
      <c r="OPS438" s="1441"/>
      <c r="OPT438" s="1441"/>
      <c r="OPU438" s="1441"/>
      <c r="OPV438" s="1441"/>
      <c r="OPW438" s="1441"/>
      <c r="OPX438" s="1441"/>
      <c r="OPY438" s="1441"/>
      <c r="OPZ438" s="1441"/>
      <c r="OQA438" s="1441"/>
      <c r="OQB438" s="1441"/>
      <c r="OQC438" s="1441"/>
      <c r="OQD438" s="1441"/>
      <c r="OQE438" s="1441"/>
      <c r="OQF438" s="1441"/>
      <c r="OQG438" s="1441"/>
      <c r="OQH438" s="1441"/>
      <c r="OQI438" s="1441"/>
      <c r="OQJ438" s="1441"/>
      <c r="OQK438" s="1441"/>
      <c r="OQL438" s="1441"/>
      <c r="OQM438" s="1441"/>
      <c r="OQN438" s="1441"/>
      <c r="OQO438" s="1441"/>
      <c r="OQP438" s="1441"/>
      <c r="OQQ438" s="1441"/>
      <c r="OQR438" s="1441"/>
      <c r="OQS438" s="1441"/>
      <c r="OQT438" s="1441"/>
      <c r="OQU438" s="1441"/>
      <c r="OQV438" s="1441"/>
      <c r="OQW438" s="1441"/>
      <c r="OQX438" s="1441"/>
      <c r="OQY438" s="1441"/>
      <c r="OQZ438" s="1441"/>
      <c r="ORA438" s="1441"/>
      <c r="ORB438" s="1441"/>
      <c r="ORC438" s="1441"/>
      <c r="ORD438" s="1441"/>
      <c r="ORE438" s="1441"/>
      <c r="ORF438" s="1441"/>
      <c r="ORG438" s="1441"/>
      <c r="ORH438" s="1441"/>
      <c r="ORI438" s="1441"/>
      <c r="ORJ438" s="1441"/>
      <c r="ORK438" s="1441"/>
      <c r="ORL438" s="1441"/>
      <c r="ORM438" s="1441"/>
      <c r="ORN438" s="1441"/>
      <c r="ORO438" s="1441"/>
      <c r="ORP438" s="1441"/>
      <c r="ORQ438" s="1441"/>
      <c r="ORR438" s="1441"/>
      <c r="ORS438" s="1441"/>
      <c r="ORT438" s="1441"/>
      <c r="ORU438" s="1441"/>
      <c r="ORV438" s="1441"/>
      <c r="ORW438" s="1441"/>
      <c r="ORX438" s="1441"/>
      <c r="ORY438" s="1441"/>
      <c r="ORZ438" s="1441"/>
      <c r="OSA438" s="1441"/>
      <c r="OSB438" s="1441"/>
      <c r="OSC438" s="1441"/>
      <c r="OSD438" s="1441"/>
      <c r="OSE438" s="1441"/>
      <c r="OSF438" s="1441"/>
      <c r="OSG438" s="1441"/>
      <c r="OSH438" s="1441"/>
      <c r="OSI438" s="1441"/>
      <c r="OSJ438" s="1441"/>
      <c r="OSK438" s="1441"/>
      <c r="OSL438" s="1441"/>
      <c r="OSM438" s="1441"/>
      <c r="OSN438" s="1441"/>
      <c r="OSO438" s="1441"/>
      <c r="OSP438" s="1441"/>
      <c r="OSQ438" s="1441"/>
      <c r="OSR438" s="1441"/>
      <c r="OSS438" s="1441"/>
      <c r="OST438" s="1441"/>
      <c r="OSU438" s="1441"/>
      <c r="OSV438" s="1441"/>
      <c r="OSW438" s="1441"/>
      <c r="OSX438" s="1441"/>
      <c r="OSY438" s="1441"/>
      <c r="OSZ438" s="1441"/>
      <c r="OTA438" s="1441"/>
      <c r="OTB438" s="1441"/>
      <c r="OTC438" s="1441"/>
      <c r="OTD438" s="1441"/>
      <c r="OTE438" s="1441"/>
      <c r="OTF438" s="1441"/>
      <c r="OTG438" s="1441"/>
      <c r="OTH438" s="1441"/>
      <c r="OTI438" s="1441"/>
      <c r="OTJ438" s="1441"/>
      <c r="OTK438" s="1441"/>
      <c r="OTL438" s="1441"/>
      <c r="OTM438" s="1441"/>
      <c r="OTN438" s="1441"/>
      <c r="OTO438" s="1441"/>
      <c r="OTP438" s="1441"/>
      <c r="OTQ438" s="1441"/>
      <c r="OTR438" s="1441"/>
      <c r="OTS438" s="1441"/>
      <c r="OTT438" s="1441"/>
      <c r="OTU438" s="1441"/>
      <c r="OTV438" s="1441"/>
      <c r="OTW438" s="1441"/>
      <c r="OTX438" s="1441"/>
      <c r="OTY438" s="1441"/>
      <c r="OTZ438" s="1441"/>
      <c r="OUA438" s="1441"/>
      <c r="OUB438" s="1441"/>
      <c r="OUC438" s="1441"/>
      <c r="OUD438" s="1441"/>
      <c r="OUE438" s="1441"/>
      <c r="OUF438" s="1441"/>
      <c r="OUG438" s="1441"/>
      <c r="OUH438" s="1441"/>
      <c r="OUI438" s="1441"/>
      <c r="OUJ438" s="1441"/>
      <c r="OUK438" s="1441"/>
      <c r="OUL438" s="1441"/>
      <c r="OUM438" s="1441"/>
      <c r="OUN438" s="1441"/>
      <c r="OUO438" s="1441"/>
      <c r="OUP438" s="1441"/>
      <c r="OUQ438" s="1441"/>
      <c r="OUR438" s="1441"/>
      <c r="OUS438" s="1441"/>
      <c r="OUT438" s="1441"/>
      <c r="OUU438" s="1441"/>
      <c r="OUV438" s="1441"/>
      <c r="OUW438" s="1441"/>
      <c r="OUX438" s="1441"/>
      <c r="OUY438" s="1441"/>
      <c r="OUZ438" s="1441"/>
      <c r="OVA438" s="1441"/>
      <c r="OVB438" s="1441"/>
      <c r="OVC438" s="1441"/>
      <c r="OVD438" s="1441"/>
      <c r="OVE438" s="1441"/>
      <c r="OVF438" s="1441"/>
      <c r="OVG438" s="1441"/>
      <c r="OVH438" s="1441"/>
      <c r="OVI438" s="1441"/>
      <c r="OVJ438" s="1441"/>
      <c r="OVK438" s="1441"/>
      <c r="OVL438" s="1441"/>
      <c r="OVM438" s="1441"/>
      <c r="OVN438" s="1441"/>
      <c r="OVO438" s="1441"/>
      <c r="OVP438" s="1441"/>
      <c r="OVQ438" s="1441"/>
      <c r="OVR438" s="1441"/>
      <c r="OVS438" s="1441"/>
      <c r="OVT438" s="1441"/>
      <c r="OVU438" s="1441"/>
      <c r="OVV438" s="1441"/>
      <c r="OVW438" s="1441"/>
      <c r="OVX438" s="1441"/>
      <c r="OVY438" s="1441"/>
      <c r="OVZ438" s="1441"/>
      <c r="OWA438" s="1441"/>
      <c r="OWB438" s="1441"/>
      <c r="OWC438" s="1441"/>
      <c r="OWD438" s="1441"/>
      <c r="OWE438" s="1441"/>
      <c r="OWF438" s="1441"/>
      <c r="OWG438" s="1441"/>
      <c r="OWH438" s="1441"/>
      <c r="OWI438" s="1441"/>
      <c r="OWJ438" s="1441"/>
      <c r="OWK438" s="1441"/>
      <c r="OWL438" s="1441"/>
      <c r="OWM438" s="1441"/>
      <c r="OWN438" s="1441"/>
      <c r="OWO438" s="1441"/>
      <c r="OWP438" s="1441"/>
      <c r="OWQ438" s="1441"/>
      <c r="OWR438" s="1441"/>
      <c r="OWS438" s="1441"/>
      <c r="OWT438" s="1441"/>
      <c r="OWU438" s="1441"/>
      <c r="OWV438" s="1441"/>
      <c r="OWW438" s="1441"/>
      <c r="OWX438" s="1441"/>
      <c r="OWY438" s="1441"/>
      <c r="OWZ438" s="1441"/>
      <c r="OXA438" s="1441"/>
      <c r="OXB438" s="1441"/>
      <c r="OXC438" s="1441"/>
      <c r="OXD438" s="1441"/>
      <c r="OXE438" s="1441"/>
      <c r="OXF438" s="1441"/>
      <c r="OXG438" s="1441"/>
      <c r="OXH438" s="1441"/>
      <c r="OXI438" s="1441"/>
      <c r="OXJ438" s="1441"/>
      <c r="OXK438" s="1441"/>
      <c r="OXL438" s="1441"/>
      <c r="OXM438" s="1441"/>
      <c r="OXN438" s="1441"/>
      <c r="OXO438" s="1441"/>
      <c r="OXP438" s="1441"/>
      <c r="OXQ438" s="1441"/>
      <c r="OXR438" s="1441"/>
      <c r="OXS438" s="1441"/>
      <c r="OXT438" s="1441"/>
      <c r="OXU438" s="1441"/>
      <c r="OXV438" s="1441"/>
      <c r="OXW438" s="1441"/>
      <c r="OXX438" s="1441"/>
      <c r="OXY438" s="1441"/>
      <c r="OXZ438" s="1441"/>
      <c r="OYA438" s="1441"/>
      <c r="OYB438" s="1441"/>
      <c r="OYC438" s="1441"/>
      <c r="OYD438" s="1441"/>
      <c r="OYE438" s="1441"/>
      <c r="OYF438" s="1441"/>
      <c r="OYG438" s="1441"/>
      <c r="OYH438" s="1441"/>
      <c r="OYI438" s="1441"/>
      <c r="OYJ438" s="1441"/>
      <c r="OYK438" s="1441"/>
      <c r="OYL438" s="1441"/>
      <c r="OYM438" s="1441"/>
      <c r="OYN438" s="1441"/>
      <c r="OYO438" s="1441"/>
      <c r="OYP438" s="1441"/>
      <c r="OYQ438" s="1441"/>
      <c r="OYR438" s="1441"/>
      <c r="OYS438" s="1441"/>
      <c r="OYT438" s="1441"/>
      <c r="OYU438" s="1441"/>
      <c r="OYV438" s="1441"/>
      <c r="OYW438" s="1441"/>
      <c r="OYX438" s="1441"/>
      <c r="OYY438" s="1441"/>
      <c r="OYZ438" s="1441"/>
      <c r="OZA438" s="1441"/>
      <c r="OZB438" s="1441"/>
      <c r="OZC438" s="1441"/>
      <c r="OZD438" s="1441"/>
      <c r="OZE438" s="1441"/>
      <c r="OZF438" s="1441"/>
      <c r="OZG438" s="1441"/>
      <c r="OZH438" s="1441"/>
      <c r="OZI438" s="1441"/>
      <c r="OZJ438" s="1441"/>
      <c r="OZK438" s="1441"/>
      <c r="OZL438" s="1441"/>
      <c r="OZM438" s="1441"/>
      <c r="OZN438" s="1441"/>
      <c r="OZO438" s="1441"/>
      <c r="OZP438" s="1441"/>
      <c r="OZQ438" s="1441"/>
      <c r="OZR438" s="1441"/>
      <c r="OZS438" s="1441"/>
      <c r="OZT438" s="1441"/>
      <c r="OZU438" s="1441"/>
      <c r="OZV438" s="1441"/>
      <c r="OZW438" s="1441"/>
      <c r="OZX438" s="1441"/>
      <c r="OZY438" s="1441"/>
      <c r="OZZ438" s="1441"/>
      <c r="PAA438" s="1441"/>
      <c r="PAB438" s="1441"/>
      <c r="PAC438" s="1441"/>
      <c r="PAD438" s="1441"/>
      <c r="PAE438" s="1441"/>
      <c r="PAF438" s="1441"/>
      <c r="PAG438" s="1441"/>
      <c r="PAH438" s="1441"/>
      <c r="PAI438" s="1441"/>
      <c r="PAJ438" s="1441"/>
      <c r="PAK438" s="1441"/>
      <c r="PAL438" s="1441"/>
      <c r="PAM438" s="1441"/>
      <c r="PAN438" s="1441"/>
      <c r="PAO438" s="1441"/>
      <c r="PAP438" s="1441"/>
      <c r="PAQ438" s="1441"/>
      <c r="PAR438" s="1441"/>
      <c r="PAS438" s="1441"/>
      <c r="PAT438" s="1441"/>
      <c r="PAU438" s="1441"/>
      <c r="PAV438" s="1441"/>
      <c r="PAW438" s="1441"/>
      <c r="PAX438" s="1441"/>
      <c r="PAY438" s="1441"/>
      <c r="PAZ438" s="1441"/>
      <c r="PBA438" s="1441"/>
      <c r="PBB438" s="1441"/>
      <c r="PBC438" s="1441"/>
      <c r="PBD438" s="1441"/>
      <c r="PBE438" s="1441"/>
      <c r="PBF438" s="1441"/>
      <c r="PBG438" s="1441"/>
      <c r="PBH438" s="1441"/>
      <c r="PBI438" s="1441"/>
      <c r="PBJ438" s="1441"/>
      <c r="PBK438" s="1441"/>
      <c r="PBL438" s="1441"/>
      <c r="PBM438" s="1441"/>
      <c r="PBN438" s="1441"/>
      <c r="PBO438" s="1441"/>
      <c r="PBP438" s="1441"/>
      <c r="PBQ438" s="1441"/>
      <c r="PBR438" s="1441"/>
      <c r="PBS438" s="1441"/>
      <c r="PBT438" s="1441"/>
      <c r="PBU438" s="1441"/>
      <c r="PBV438" s="1441"/>
      <c r="PBW438" s="1441"/>
      <c r="PBX438" s="1441"/>
      <c r="PBY438" s="1441"/>
      <c r="PBZ438" s="1441"/>
      <c r="PCA438" s="1441"/>
      <c r="PCB438" s="1441"/>
      <c r="PCC438" s="1441"/>
      <c r="PCD438" s="1441"/>
      <c r="PCE438" s="1441"/>
      <c r="PCF438" s="1441"/>
      <c r="PCG438" s="1441"/>
      <c r="PCH438" s="1441"/>
      <c r="PCI438" s="1441"/>
      <c r="PCJ438" s="1441"/>
      <c r="PCK438" s="1441"/>
      <c r="PCL438" s="1441"/>
      <c r="PCM438" s="1441"/>
      <c r="PCN438" s="1441"/>
      <c r="PCO438" s="1441"/>
      <c r="PCP438" s="1441"/>
      <c r="PCQ438" s="1441"/>
      <c r="PCR438" s="1441"/>
      <c r="PCS438" s="1441"/>
      <c r="PCT438" s="1441"/>
      <c r="PCU438" s="1441"/>
      <c r="PCV438" s="1441"/>
      <c r="PCW438" s="1441"/>
      <c r="PCX438" s="1441"/>
      <c r="PCY438" s="1441"/>
      <c r="PCZ438" s="1441"/>
      <c r="PDA438" s="1441"/>
      <c r="PDB438" s="1441"/>
      <c r="PDC438" s="1441"/>
      <c r="PDD438" s="1441"/>
      <c r="PDE438" s="1441"/>
      <c r="PDF438" s="1441"/>
      <c r="PDG438" s="1441"/>
      <c r="PDH438" s="1441"/>
      <c r="PDI438" s="1441"/>
      <c r="PDJ438" s="1441"/>
      <c r="PDK438" s="1441"/>
      <c r="PDL438" s="1441"/>
      <c r="PDM438" s="1441"/>
      <c r="PDN438" s="1441"/>
      <c r="PDO438" s="1441"/>
      <c r="PDP438" s="1441"/>
      <c r="PDQ438" s="1441"/>
      <c r="PDR438" s="1441"/>
      <c r="PDS438" s="1441"/>
      <c r="PDT438" s="1441"/>
      <c r="PDU438" s="1441"/>
      <c r="PDV438" s="1441"/>
      <c r="PDW438" s="1441"/>
      <c r="PDX438" s="1441"/>
      <c r="PDY438" s="1441"/>
      <c r="PDZ438" s="1441"/>
      <c r="PEA438" s="1441"/>
      <c r="PEB438" s="1441"/>
      <c r="PEC438" s="1441"/>
      <c r="PED438" s="1441"/>
      <c r="PEE438" s="1441"/>
      <c r="PEF438" s="1441"/>
      <c r="PEG438" s="1441"/>
      <c r="PEH438" s="1441"/>
      <c r="PEI438" s="1441"/>
      <c r="PEJ438" s="1441"/>
      <c r="PEK438" s="1441"/>
      <c r="PEL438" s="1441"/>
      <c r="PEM438" s="1441"/>
      <c r="PEN438" s="1441"/>
      <c r="PEO438" s="1441"/>
      <c r="PEP438" s="1441"/>
      <c r="PEQ438" s="1441"/>
      <c r="PER438" s="1441"/>
      <c r="PES438" s="1441"/>
      <c r="PET438" s="1441"/>
      <c r="PEU438" s="1441"/>
      <c r="PEV438" s="1441"/>
      <c r="PEW438" s="1441"/>
      <c r="PEX438" s="1441"/>
      <c r="PEY438" s="1441"/>
      <c r="PEZ438" s="1441"/>
      <c r="PFA438" s="1441"/>
      <c r="PFB438" s="1441"/>
      <c r="PFC438" s="1441"/>
      <c r="PFD438" s="1441"/>
      <c r="PFE438" s="1441"/>
      <c r="PFF438" s="1441"/>
      <c r="PFG438" s="1441"/>
      <c r="PFH438" s="1441"/>
      <c r="PFI438" s="1441"/>
      <c r="PFJ438" s="1441"/>
      <c r="PFK438" s="1441"/>
      <c r="PFL438" s="1441"/>
      <c r="PFM438" s="1441"/>
      <c r="PFN438" s="1441"/>
      <c r="PFO438" s="1441"/>
      <c r="PFP438" s="1441"/>
      <c r="PFQ438" s="1441"/>
      <c r="PFR438" s="1441"/>
      <c r="PFS438" s="1441"/>
      <c r="PFT438" s="1441"/>
      <c r="PFU438" s="1441"/>
      <c r="PFV438" s="1441"/>
      <c r="PFW438" s="1441"/>
      <c r="PFX438" s="1441"/>
      <c r="PFY438" s="1441"/>
      <c r="PFZ438" s="1441"/>
      <c r="PGA438" s="1441"/>
      <c r="PGB438" s="1441"/>
      <c r="PGC438" s="1441"/>
      <c r="PGD438" s="1441"/>
      <c r="PGE438" s="1441"/>
      <c r="PGF438" s="1441"/>
      <c r="PGG438" s="1441"/>
      <c r="PGH438" s="1441"/>
      <c r="PGI438" s="1441"/>
      <c r="PGJ438" s="1441"/>
      <c r="PGK438" s="1441"/>
      <c r="PGL438" s="1441"/>
      <c r="PGM438" s="1441"/>
      <c r="PGN438" s="1441"/>
      <c r="PGO438" s="1441"/>
      <c r="PGP438" s="1441"/>
      <c r="PGQ438" s="1441"/>
      <c r="PGR438" s="1441"/>
      <c r="PGS438" s="1441"/>
      <c r="PGT438" s="1441"/>
      <c r="PGU438" s="1441"/>
      <c r="PGV438" s="1441"/>
      <c r="PGW438" s="1441"/>
      <c r="PGX438" s="1441"/>
      <c r="PGY438" s="1441"/>
      <c r="PGZ438" s="1441"/>
      <c r="PHA438" s="1441"/>
      <c r="PHB438" s="1441"/>
      <c r="PHC438" s="1441"/>
      <c r="PHD438" s="1441"/>
      <c r="PHE438" s="1441"/>
      <c r="PHF438" s="1441"/>
      <c r="PHG438" s="1441"/>
      <c r="PHH438" s="1441"/>
      <c r="PHI438" s="1441"/>
      <c r="PHJ438" s="1441"/>
      <c r="PHK438" s="1441"/>
      <c r="PHL438" s="1441"/>
      <c r="PHM438" s="1441"/>
      <c r="PHN438" s="1441"/>
      <c r="PHO438" s="1441"/>
      <c r="PHP438" s="1441"/>
      <c r="PHQ438" s="1441"/>
      <c r="PHR438" s="1441"/>
      <c r="PHS438" s="1441"/>
      <c r="PHT438" s="1441"/>
      <c r="PHU438" s="1441"/>
      <c r="PHV438" s="1441"/>
      <c r="PHW438" s="1441"/>
      <c r="PHX438" s="1441"/>
      <c r="PHY438" s="1441"/>
      <c r="PHZ438" s="1441"/>
      <c r="PIA438" s="1441"/>
      <c r="PIB438" s="1441"/>
      <c r="PIC438" s="1441"/>
      <c r="PID438" s="1441"/>
      <c r="PIE438" s="1441"/>
      <c r="PIF438" s="1441"/>
      <c r="PIG438" s="1441"/>
      <c r="PIH438" s="1441"/>
      <c r="PII438" s="1441"/>
      <c r="PIJ438" s="1441"/>
      <c r="PIK438" s="1441"/>
      <c r="PIL438" s="1441"/>
      <c r="PIM438" s="1441"/>
      <c r="PIN438" s="1441"/>
      <c r="PIO438" s="1441"/>
      <c r="PIP438" s="1441"/>
      <c r="PIQ438" s="1441"/>
      <c r="PIR438" s="1441"/>
      <c r="PIS438" s="1441"/>
      <c r="PIT438" s="1441"/>
      <c r="PIU438" s="1441"/>
      <c r="PIV438" s="1441"/>
      <c r="PIW438" s="1441"/>
      <c r="PIX438" s="1441"/>
      <c r="PIY438" s="1441"/>
      <c r="PIZ438" s="1441"/>
      <c r="PJA438" s="1441"/>
      <c r="PJB438" s="1441"/>
      <c r="PJC438" s="1441"/>
      <c r="PJD438" s="1441"/>
      <c r="PJE438" s="1441"/>
      <c r="PJF438" s="1441"/>
      <c r="PJG438" s="1441"/>
      <c r="PJH438" s="1441"/>
      <c r="PJI438" s="1441"/>
      <c r="PJJ438" s="1441"/>
      <c r="PJK438" s="1441"/>
      <c r="PJL438" s="1441"/>
      <c r="PJM438" s="1441"/>
      <c r="PJN438" s="1441"/>
      <c r="PJO438" s="1441"/>
      <c r="PJP438" s="1441"/>
      <c r="PJQ438" s="1441"/>
      <c r="PJR438" s="1441"/>
      <c r="PJS438" s="1441"/>
      <c r="PJT438" s="1441"/>
      <c r="PJU438" s="1441"/>
      <c r="PJV438" s="1441"/>
      <c r="PJW438" s="1441"/>
      <c r="PJX438" s="1441"/>
      <c r="PJY438" s="1441"/>
      <c r="PJZ438" s="1441"/>
      <c r="PKA438" s="1441"/>
      <c r="PKB438" s="1441"/>
      <c r="PKC438" s="1441"/>
      <c r="PKD438" s="1441"/>
      <c r="PKE438" s="1441"/>
      <c r="PKF438" s="1441"/>
      <c r="PKG438" s="1441"/>
      <c r="PKH438" s="1441"/>
      <c r="PKI438" s="1441"/>
      <c r="PKJ438" s="1441"/>
      <c r="PKK438" s="1441"/>
      <c r="PKL438" s="1441"/>
      <c r="PKM438" s="1441"/>
      <c r="PKN438" s="1441"/>
      <c r="PKO438" s="1441"/>
      <c r="PKP438" s="1441"/>
      <c r="PKQ438" s="1441"/>
      <c r="PKR438" s="1441"/>
      <c r="PKS438" s="1441"/>
      <c r="PKT438" s="1441"/>
      <c r="PKU438" s="1441"/>
      <c r="PKV438" s="1441"/>
      <c r="PKW438" s="1441"/>
      <c r="PKX438" s="1441"/>
      <c r="PKY438" s="1441"/>
      <c r="PKZ438" s="1441"/>
      <c r="PLA438" s="1441"/>
      <c r="PLB438" s="1441"/>
      <c r="PLC438" s="1441"/>
      <c r="PLD438" s="1441"/>
      <c r="PLE438" s="1441"/>
      <c r="PLF438" s="1441"/>
      <c r="PLG438" s="1441"/>
      <c r="PLH438" s="1441"/>
      <c r="PLI438" s="1441"/>
      <c r="PLJ438" s="1441"/>
      <c r="PLK438" s="1441"/>
      <c r="PLL438" s="1441"/>
      <c r="PLM438" s="1441"/>
      <c r="PLN438" s="1441"/>
      <c r="PLO438" s="1441"/>
      <c r="PLP438" s="1441"/>
      <c r="PLQ438" s="1441"/>
      <c r="PLR438" s="1441"/>
      <c r="PLS438" s="1441"/>
      <c r="PLT438" s="1441"/>
      <c r="PLU438" s="1441"/>
      <c r="PLV438" s="1441"/>
      <c r="PLW438" s="1441"/>
      <c r="PLX438" s="1441"/>
      <c r="PLY438" s="1441"/>
      <c r="PLZ438" s="1441"/>
      <c r="PMA438" s="1441"/>
      <c r="PMB438" s="1441"/>
      <c r="PMC438" s="1441"/>
      <c r="PMD438" s="1441"/>
      <c r="PME438" s="1441"/>
      <c r="PMF438" s="1441"/>
      <c r="PMG438" s="1441"/>
      <c r="PMH438" s="1441"/>
      <c r="PMI438" s="1441"/>
      <c r="PMJ438" s="1441"/>
      <c r="PMK438" s="1441"/>
      <c r="PML438" s="1441"/>
      <c r="PMM438" s="1441"/>
      <c r="PMN438" s="1441"/>
      <c r="PMO438" s="1441"/>
      <c r="PMP438" s="1441"/>
      <c r="PMQ438" s="1441"/>
      <c r="PMR438" s="1441"/>
      <c r="PMS438" s="1441"/>
      <c r="PMT438" s="1441"/>
      <c r="PMU438" s="1441"/>
      <c r="PMV438" s="1441"/>
      <c r="PMW438" s="1441"/>
      <c r="PMX438" s="1441"/>
      <c r="PMY438" s="1441"/>
      <c r="PMZ438" s="1441"/>
      <c r="PNA438" s="1441"/>
      <c r="PNB438" s="1441"/>
      <c r="PNC438" s="1441"/>
      <c r="PND438" s="1441"/>
      <c r="PNE438" s="1441"/>
      <c r="PNF438" s="1441"/>
      <c r="PNG438" s="1441"/>
      <c r="PNH438" s="1441"/>
      <c r="PNI438" s="1441"/>
      <c r="PNJ438" s="1441"/>
      <c r="PNK438" s="1441"/>
      <c r="PNL438" s="1441"/>
      <c r="PNM438" s="1441"/>
      <c r="PNN438" s="1441"/>
      <c r="PNO438" s="1441"/>
      <c r="PNP438" s="1441"/>
      <c r="PNQ438" s="1441"/>
      <c r="PNR438" s="1441"/>
      <c r="PNS438" s="1441"/>
      <c r="PNT438" s="1441"/>
      <c r="PNU438" s="1441"/>
      <c r="PNV438" s="1441"/>
      <c r="PNW438" s="1441"/>
      <c r="PNX438" s="1441"/>
      <c r="PNY438" s="1441"/>
      <c r="PNZ438" s="1441"/>
      <c r="POA438" s="1441"/>
      <c r="POB438" s="1441"/>
      <c r="POC438" s="1441"/>
      <c r="POD438" s="1441"/>
      <c r="POE438" s="1441"/>
      <c r="POF438" s="1441"/>
      <c r="POG438" s="1441"/>
      <c r="POH438" s="1441"/>
      <c r="POI438" s="1441"/>
      <c r="POJ438" s="1441"/>
      <c r="POK438" s="1441"/>
      <c r="POL438" s="1441"/>
      <c r="POM438" s="1441"/>
      <c r="PON438" s="1441"/>
      <c r="POO438" s="1441"/>
      <c r="POP438" s="1441"/>
      <c r="POQ438" s="1441"/>
      <c r="POR438" s="1441"/>
      <c r="POS438" s="1441"/>
      <c r="POT438" s="1441"/>
      <c r="POU438" s="1441"/>
      <c r="POV438" s="1441"/>
      <c r="POW438" s="1441"/>
      <c r="POX438" s="1441"/>
      <c r="POY438" s="1441"/>
      <c r="POZ438" s="1441"/>
      <c r="PPA438" s="1441"/>
      <c r="PPB438" s="1441"/>
      <c r="PPC438" s="1441"/>
      <c r="PPD438" s="1441"/>
      <c r="PPE438" s="1441"/>
      <c r="PPF438" s="1441"/>
      <c r="PPG438" s="1441"/>
      <c r="PPH438" s="1441"/>
      <c r="PPI438" s="1441"/>
      <c r="PPJ438" s="1441"/>
      <c r="PPK438" s="1441"/>
      <c r="PPL438" s="1441"/>
      <c r="PPM438" s="1441"/>
      <c r="PPN438" s="1441"/>
      <c r="PPO438" s="1441"/>
      <c r="PPP438" s="1441"/>
      <c r="PPQ438" s="1441"/>
      <c r="PPR438" s="1441"/>
      <c r="PPS438" s="1441"/>
      <c r="PPT438" s="1441"/>
      <c r="PPU438" s="1441"/>
      <c r="PPV438" s="1441"/>
      <c r="PPW438" s="1441"/>
      <c r="PPX438" s="1441"/>
      <c r="PPY438" s="1441"/>
      <c r="PPZ438" s="1441"/>
      <c r="PQA438" s="1441"/>
      <c r="PQB438" s="1441"/>
      <c r="PQC438" s="1441"/>
      <c r="PQD438" s="1441"/>
      <c r="PQE438" s="1441"/>
      <c r="PQF438" s="1441"/>
      <c r="PQG438" s="1441"/>
      <c r="PQH438" s="1441"/>
      <c r="PQI438" s="1441"/>
      <c r="PQJ438" s="1441"/>
      <c r="PQK438" s="1441"/>
      <c r="PQL438" s="1441"/>
      <c r="PQM438" s="1441"/>
      <c r="PQN438" s="1441"/>
      <c r="PQO438" s="1441"/>
      <c r="PQP438" s="1441"/>
      <c r="PQQ438" s="1441"/>
      <c r="PQR438" s="1441"/>
      <c r="PQS438" s="1441"/>
      <c r="PQT438" s="1441"/>
      <c r="PQU438" s="1441"/>
      <c r="PQV438" s="1441"/>
      <c r="PQW438" s="1441"/>
      <c r="PQX438" s="1441"/>
      <c r="PQY438" s="1441"/>
      <c r="PQZ438" s="1441"/>
      <c r="PRA438" s="1441"/>
      <c r="PRB438" s="1441"/>
      <c r="PRC438" s="1441"/>
      <c r="PRD438" s="1441"/>
      <c r="PRE438" s="1441"/>
      <c r="PRF438" s="1441"/>
      <c r="PRG438" s="1441"/>
      <c r="PRH438" s="1441"/>
      <c r="PRI438" s="1441"/>
      <c r="PRJ438" s="1441"/>
      <c r="PRK438" s="1441"/>
      <c r="PRL438" s="1441"/>
      <c r="PRM438" s="1441"/>
      <c r="PRN438" s="1441"/>
      <c r="PRO438" s="1441"/>
      <c r="PRP438" s="1441"/>
      <c r="PRQ438" s="1441"/>
      <c r="PRR438" s="1441"/>
      <c r="PRS438" s="1441"/>
      <c r="PRT438" s="1441"/>
      <c r="PRU438" s="1441"/>
      <c r="PRV438" s="1441"/>
      <c r="PRW438" s="1441"/>
      <c r="PRX438" s="1441"/>
      <c r="PRY438" s="1441"/>
      <c r="PRZ438" s="1441"/>
      <c r="PSA438" s="1441"/>
      <c r="PSB438" s="1441"/>
      <c r="PSC438" s="1441"/>
      <c r="PSD438" s="1441"/>
      <c r="PSE438" s="1441"/>
      <c r="PSF438" s="1441"/>
      <c r="PSG438" s="1441"/>
      <c r="PSH438" s="1441"/>
      <c r="PSI438" s="1441"/>
      <c r="PSJ438" s="1441"/>
      <c r="PSK438" s="1441"/>
      <c r="PSL438" s="1441"/>
      <c r="PSM438" s="1441"/>
      <c r="PSN438" s="1441"/>
      <c r="PSO438" s="1441"/>
      <c r="PSP438" s="1441"/>
      <c r="PSQ438" s="1441"/>
      <c r="PSR438" s="1441"/>
      <c r="PSS438" s="1441"/>
      <c r="PST438" s="1441"/>
      <c r="PSU438" s="1441"/>
      <c r="PSV438" s="1441"/>
      <c r="PSW438" s="1441"/>
      <c r="PSX438" s="1441"/>
      <c r="PSY438" s="1441"/>
      <c r="PSZ438" s="1441"/>
      <c r="PTA438" s="1441"/>
      <c r="PTB438" s="1441"/>
      <c r="PTC438" s="1441"/>
      <c r="PTD438" s="1441"/>
      <c r="PTE438" s="1441"/>
      <c r="PTF438" s="1441"/>
      <c r="PTG438" s="1441"/>
      <c r="PTH438" s="1441"/>
      <c r="PTI438" s="1441"/>
      <c r="PTJ438" s="1441"/>
      <c r="PTK438" s="1441"/>
      <c r="PTL438" s="1441"/>
      <c r="PTM438" s="1441"/>
      <c r="PTN438" s="1441"/>
      <c r="PTO438" s="1441"/>
      <c r="PTP438" s="1441"/>
      <c r="PTQ438" s="1441"/>
      <c r="PTR438" s="1441"/>
      <c r="PTS438" s="1441"/>
      <c r="PTT438" s="1441"/>
      <c r="PTU438" s="1441"/>
      <c r="PTV438" s="1441"/>
      <c r="PTW438" s="1441"/>
      <c r="PTX438" s="1441"/>
      <c r="PTY438" s="1441"/>
      <c r="PTZ438" s="1441"/>
      <c r="PUA438" s="1441"/>
      <c r="PUB438" s="1441"/>
      <c r="PUC438" s="1441"/>
      <c r="PUD438" s="1441"/>
      <c r="PUE438" s="1441"/>
      <c r="PUF438" s="1441"/>
      <c r="PUG438" s="1441"/>
      <c r="PUH438" s="1441"/>
      <c r="PUI438" s="1441"/>
      <c r="PUJ438" s="1441"/>
      <c r="PUK438" s="1441"/>
      <c r="PUL438" s="1441"/>
      <c r="PUM438" s="1441"/>
      <c r="PUN438" s="1441"/>
      <c r="PUO438" s="1441"/>
      <c r="PUP438" s="1441"/>
      <c r="PUQ438" s="1441"/>
      <c r="PUR438" s="1441"/>
      <c r="PUS438" s="1441"/>
      <c r="PUT438" s="1441"/>
      <c r="PUU438" s="1441"/>
      <c r="PUV438" s="1441"/>
      <c r="PUW438" s="1441"/>
      <c r="PUX438" s="1441"/>
      <c r="PUY438" s="1441"/>
      <c r="PUZ438" s="1441"/>
      <c r="PVA438" s="1441"/>
      <c r="PVB438" s="1441"/>
      <c r="PVC438" s="1441"/>
      <c r="PVD438" s="1441"/>
      <c r="PVE438" s="1441"/>
      <c r="PVF438" s="1441"/>
      <c r="PVG438" s="1441"/>
      <c r="PVH438" s="1441"/>
      <c r="PVI438" s="1441"/>
      <c r="PVJ438" s="1441"/>
      <c r="PVK438" s="1441"/>
      <c r="PVL438" s="1441"/>
      <c r="PVM438" s="1441"/>
      <c r="PVN438" s="1441"/>
      <c r="PVO438" s="1441"/>
      <c r="PVP438" s="1441"/>
      <c r="PVQ438" s="1441"/>
      <c r="PVR438" s="1441"/>
      <c r="PVS438" s="1441"/>
      <c r="PVT438" s="1441"/>
      <c r="PVU438" s="1441"/>
      <c r="PVV438" s="1441"/>
      <c r="PVW438" s="1441"/>
      <c r="PVX438" s="1441"/>
      <c r="PVY438" s="1441"/>
      <c r="PVZ438" s="1441"/>
      <c r="PWA438" s="1441"/>
      <c r="PWB438" s="1441"/>
      <c r="PWC438" s="1441"/>
      <c r="PWD438" s="1441"/>
      <c r="PWE438" s="1441"/>
      <c r="PWF438" s="1441"/>
      <c r="PWG438" s="1441"/>
      <c r="PWH438" s="1441"/>
      <c r="PWI438" s="1441"/>
      <c r="PWJ438" s="1441"/>
      <c r="PWK438" s="1441"/>
      <c r="PWL438" s="1441"/>
      <c r="PWM438" s="1441"/>
      <c r="PWN438" s="1441"/>
      <c r="PWO438" s="1441"/>
      <c r="PWP438" s="1441"/>
      <c r="PWQ438" s="1441"/>
      <c r="PWR438" s="1441"/>
      <c r="PWS438" s="1441"/>
      <c r="PWT438" s="1441"/>
      <c r="PWU438" s="1441"/>
      <c r="PWV438" s="1441"/>
      <c r="PWW438" s="1441"/>
      <c r="PWX438" s="1441"/>
      <c r="PWY438" s="1441"/>
      <c r="PWZ438" s="1441"/>
      <c r="PXA438" s="1441"/>
      <c r="PXB438" s="1441"/>
      <c r="PXC438" s="1441"/>
      <c r="PXD438" s="1441"/>
      <c r="PXE438" s="1441"/>
      <c r="PXF438" s="1441"/>
      <c r="PXG438" s="1441"/>
      <c r="PXH438" s="1441"/>
      <c r="PXI438" s="1441"/>
      <c r="PXJ438" s="1441"/>
      <c r="PXK438" s="1441"/>
      <c r="PXL438" s="1441"/>
      <c r="PXM438" s="1441"/>
      <c r="PXN438" s="1441"/>
      <c r="PXO438" s="1441"/>
      <c r="PXP438" s="1441"/>
      <c r="PXQ438" s="1441"/>
      <c r="PXR438" s="1441"/>
      <c r="PXS438" s="1441"/>
      <c r="PXT438" s="1441"/>
      <c r="PXU438" s="1441"/>
      <c r="PXV438" s="1441"/>
      <c r="PXW438" s="1441"/>
      <c r="PXX438" s="1441"/>
      <c r="PXY438" s="1441"/>
      <c r="PXZ438" s="1441"/>
      <c r="PYA438" s="1441"/>
      <c r="PYB438" s="1441"/>
      <c r="PYC438" s="1441"/>
      <c r="PYD438" s="1441"/>
      <c r="PYE438" s="1441"/>
      <c r="PYF438" s="1441"/>
      <c r="PYG438" s="1441"/>
      <c r="PYH438" s="1441"/>
      <c r="PYI438" s="1441"/>
      <c r="PYJ438" s="1441"/>
      <c r="PYK438" s="1441"/>
      <c r="PYL438" s="1441"/>
      <c r="PYM438" s="1441"/>
      <c r="PYN438" s="1441"/>
      <c r="PYO438" s="1441"/>
      <c r="PYP438" s="1441"/>
      <c r="PYQ438" s="1441"/>
      <c r="PYR438" s="1441"/>
      <c r="PYS438" s="1441"/>
      <c r="PYT438" s="1441"/>
      <c r="PYU438" s="1441"/>
      <c r="PYV438" s="1441"/>
      <c r="PYW438" s="1441"/>
      <c r="PYX438" s="1441"/>
      <c r="PYY438" s="1441"/>
      <c r="PYZ438" s="1441"/>
      <c r="PZA438" s="1441"/>
      <c r="PZB438" s="1441"/>
      <c r="PZC438" s="1441"/>
      <c r="PZD438" s="1441"/>
      <c r="PZE438" s="1441"/>
      <c r="PZF438" s="1441"/>
      <c r="PZG438" s="1441"/>
      <c r="PZH438" s="1441"/>
      <c r="PZI438" s="1441"/>
      <c r="PZJ438" s="1441"/>
      <c r="PZK438" s="1441"/>
      <c r="PZL438" s="1441"/>
      <c r="PZM438" s="1441"/>
      <c r="PZN438" s="1441"/>
      <c r="PZO438" s="1441"/>
      <c r="PZP438" s="1441"/>
      <c r="PZQ438" s="1441"/>
      <c r="PZR438" s="1441"/>
      <c r="PZS438" s="1441"/>
      <c r="PZT438" s="1441"/>
      <c r="PZU438" s="1441"/>
      <c r="PZV438" s="1441"/>
      <c r="PZW438" s="1441"/>
      <c r="PZX438" s="1441"/>
      <c r="PZY438" s="1441"/>
      <c r="PZZ438" s="1441"/>
      <c r="QAA438" s="1441"/>
      <c r="QAB438" s="1441"/>
      <c r="QAC438" s="1441"/>
      <c r="QAD438" s="1441"/>
      <c r="QAE438" s="1441"/>
      <c r="QAF438" s="1441"/>
      <c r="QAG438" s="1441"/>
      <c r="QAH438" s="1441"/>
      <c r="QAI438" s="1441"/>
      <c r="QAJ438" s="1441"/>
      <c r="QAK438" s="1441"/>
      <c r="QAL438" s="1441"/>
      <c r="QAM438" s="1441"/>
      <c r="QAN438" s="1441"/>
      <c r="QAO438" s="1441"/>
      <c r="QAP438" s="1441"/>
      <c r="QAQ438" s="1441"/>
      <c r="QAR438" s="1441"/>
      <c r="QAS438" s="1441"/>
      <c r="QAT438" s="1441"/>
      <c r="QAU438" s="1441"/>
      <c r="QAV438" s="1441"/>
      <c r="QAW438" s="1441"/>
      <c r="QAX438" s="1441"/>
      <c r="QAY438" s="1441"/>
      <c r="QAZ438" s="1441"/>
      <c r="QBA438" s="1441"/>
      <c r="QBB438" s="1441"/>
      <c r="QBC438" s="1441"/>
      <c r="QBD438" s="1441"/>
      <c r="QBE438" s="1441"/>
      <c r="QBF438" s="1441"/>
      <c r="QBG438" s="1441"/>
      <c r="QBH438" s="1441"/>
      <c r="QBI438" s="1441"/>
      <c r="QBJ438" s="1441"/>
      <c r="QBK438" s="1441"/>
      <c r="QBL438" s="1441"/>
      <c r="QBM438" s="1441"/>
      <c r="QBN438" s="1441"/>
      <c r="QBO438" s="1441"/>
      <c r="QBP438" s="1441"/>
      <c r="QBQ438" s="1441"/>
      <c r="QBR438" s="1441"/>
      <c r="QBS438" s="1441"/>
      <c r="QBT438" s="1441"/>
      <c r="QBU438" s="1441"/>
      <c r="QBV438" s="1441"/>
      <c r="QBW438" s="1441"/>
      <c r="QBX438" s="1441"/>
      <c r="QBY438" s="1441"/>
      <c r="QBZ438" s="1441"/>
      <c r="QCA438" s="1441"/>
      <c r="QCB438" s="1441"/>
      <c r="QCC438" s="1441"/>
      <c r="QCD438" s="1441"/>
      <c r="QCE438" s="1441"/>
      <c r="QCF438" s="1441"/>
      <c r="QCG438" s="1441"/>
      <c r="QCH438" s="1441"/>
      <c r="QCI438" s="1441"/>
      <c r="QCJ438" s="1441"/>
      <c r="QCK438" s="1441"/>
      <c r="QCL438" s="1441"/>
      <c r="QCM438" s="1441"/>
      <c r="QCN438" s="1441"/>
      <c r="QCO438" s="1441"/>
      <c r="QCP438" s="1441"/>
      <c r="QCQ438" s="1441"/>
      <c r="QCR438" s="1441"/>
      <c r="QCS438" s="1441"/>
      <c r="QCT438" s="1441"/>
      <c r="QCU438" s="1441"/>
      <c r="QCV438" s="1441"/>
      <c r="QCW438" s="1441"/>
      <c r="QCX438" s="1441"/>
      <c r="QCY438" s="1441"/>
      <c r="QCZ438" s="1441"/>
      <c r="QDA438" s="1441"/>
      <c r="QDB438" s="1441"/>
      <c r="QDC438" s="1441"/>
      <c r="QDD438" s="1441"/>
      <c r="QDE438" s="1441"/>
      <c r="QDF438" s="1441"/>
      <c r="QDG438" s="1441"/>
      <c r="QDH438" s="1441"/>
      <c r="QDI438" s="1441"/>
      <c r="QDJ438" s="1441"/>
      <c r="QDK438" s="1441"/>
      <c r="QDL438" s="1441"/>
      <c r="QDM438" s="1441"/>
      <c r="QDN438" s="1441"/>
      <c r="QDO438" s="1441"/>
      <c r="QDP438" s="1441"/>
      <c r="QDQ438" s="1441"/>
      <c r="QDR438" s="1441"/>
      <c r="QDS438" s="1441"/>
      <c r="QDT438" s="1441"/>
      <c r="QDU438" s="1441"/>
      <c r="QDV438" s="1441"/>
      <c r="QDW438" s="1441"/>
      <c r="QDX438" s="1441"/>
      <c r="QDY438" s="1441"/>
      <c r="QDZ438" s="1441"/>
      <c r="QEA438" s="1441"/>
      <c r="QEB438" s="1441"/>
      <c r="QEC438" s="1441"/>
      <c r="QED438" s="1441"/>
      <c r="QEE438" s="1441"/>
      <c r="QEF438" s="1441"/>
      <c r="QEG438" s="1441"/>
      <c r="QEH438" s="1441"/>
      <c r="QEI438" s="1441"/>
      <c r="QEJ438" s="1441"/>
      <c r="QEK438" s="1441"/>
      <c r="QEL438" s="1441"/>
      <c r="QEM438" s="1441"/>
      <c r="QEN438" s="1441"/>
      <c r="QEO438" s="1441"/>
      <c r="QEP438" s="1441"/>
      <c r="QEQ438" s="1441"/>
      <c r="QER438" s="1441"/>
      <c r="QES438" s="1441"/>
      <c r="QET438" s="1441"/>
      <c r="QEU438" s="1441"/>
      <c r="QEV438" s="1441"/>
      <c r="QEW438" s="1441"/>
      <c r="QEX438" s="1441"/>
      <c r="QEY438" s="1441"/>
      <c r="QEZ438" s="1441"/>
      <c r="QFA438" s="1441"/>
      <c r="QFB438" s="1441"/>
      <c r="QFC438" s="1441"/>
      <c r="QFD438" s="1441"/>
      <c r="QFE438" s="1441"/>
      <c r="QFF438" s="1441"/>
      <c r="QFG438" s="1441"/>
      <c r="QFH438" s="1441"/>
      <c r="QFI438" s="1441"/>
      <c r="QFJ438" s="1441"/>
      <c r="QFK438" s="1441"/>
      <c r="QFL438" s="1441"/>
      <c r="QFM438" s="1441"/>
      <c r="QFN438" s="1441"/>
      <c r="QFO438" s="1441"/>
      <c r="QFP438" s="1441"/>
      <c r="QFQ438" s="1441"/>
      <c r="QFR438" s="1441"/>
      <c r="QFS438" s="1441"/>
      <c r="QFT438" s="1441"/>
      <c r="QFU438" s="1441"/>
      <c r="QFV438" s="1441"/>
      <c r="QFW438" s="1441"/>
      <c r="QFX438" s="1441"/>
      <c r="QFY438" s="1441"/>
      <c r="QFZ438" s="1441"/>
      <c r="QGA438" s="1441"/>
      <c r="QGB438" s="1441"/>
      <c r="QGC438" s="1441"/>
      <c r="QGD438" s="1441"/>
      <c r="QGE438" s="1441"/>
      <c r="QGF438" s="1441"/>
      <c r="QGG438" s="1441"/>
      <c r="QGH438" s="1441"/>
      <c r="QGI438" s="1441"/>
      <c r="QGJ438" s="1441"/>
      <c r="QGK438" s="1441"/>
      <c r="QGL438" s="1441"/>
      <c r="QGM438" s="1441"/>
      <c r="QGN438" s="1441"/>
      <c r="QGO438" s="1441"/>
      <c r="QGP438" s="1441"/>
      <c r="QGQ438" s="1441"/>
      <c r="QGR438" s="1441"/>
      <c r="QGS438" s="1441"/>
      <c r="QGT438" s="1441"/>
      <c r="QGU438" s="1441"/>
      <c r="QGV438" s="1441"/>
      <c r="QGW438" s="1441"/>
      <c r="QGX438" s="1441"/>
      <c r="QGY438" s="1441"/>
      <c r="QGZ438" s="1441"/>
      <c r="QHA438" s="1441"/>
      <c r="QHB438" s="1441"/>
      <c r="QHC438" s="1441"/>
      <c r="QHD438" s="1441"/>
      <c r="QHE438" s="1441"/>
      <c r="QHF438" s="1441"/>
      <c r="QHG438" s="1441"/>
      <c r="QHH438" s="1441"/>
      <c r="QHI438" s="1441"/>
      <c r="QHJ438" s="1441"/>
      <c r="QHK438" s="1441"/>
      <c r="QHL438" s="1441"/>
      <c r="QHM438" s="1441"/>
      <c r="QHN438" s="1441"/>
      <c r="QHO438" s="1441"/>
      <c r="QHP438" s="1441"/>
      <c r="QHQ438" s="1441"/>
      <c r="QHR438" s="1441"/>
      <c r="QHS438" s="1441"/>
      <c r="QHT438" s="1441"/>
      <c r="QHU438" s="1441"/>
      <c r="QHV438" s="1441"/>
      <c r="QHW438" s="1441"/>
      <c r="QHX438" s="1441"/>
      <c r="QHY438" s="1441"/>
      <c r="QHZ438" s="1441"/>
      <c r="QIA438" s="1441"/>
      <c r="QIB438" s="1441"/>
      <c r="QIC438" s="1441"/>
      <c r="QID438" s="1441"/>
      <c r="QIE438" s="1441"/>
      <c r="QIF438" s="1441"/>
      <c r="QIG438" s="1441"/>
      <c r="QIH438" s="1441"/>
      <c r="QII438" s="1441"/>
      <c r="QIJ438" s="1441"/>
      <c r="QIK438" s="1441"/>
      <c r="QIL438" s="1441"/>
      <c r="QIM438" s="1441"/>
      <c r="QIN438" s="1441"/>
      <c r="QIO438" s="1441"/>
      <c r="QIP438" s="1441"/>
      <c r="QIQ438" s="1441"/>
      <c r="QIR438" s="1441"/>
      <c r="QIS438" s="1441"/>
      <c r="QIT438" s="1441"/>
      <c r="QIU438" s="1441"/>
      <c r="QIV438" s="1441"/>
      <c r="QIW438" s="1441"/>
      <c r="QIX438" s="1441"/>
      <c r="QIY438" s="1441"/>
      <c r="QIZ438" s="1441"/>
      <c r="QJA438" s="1441"/>
      <c r="QJB438" s="1441"/>
      <c r="QJC438" s="1441"/>
      <c r="QJD438" s="1441"/>
      <c r="QJE438" s="1441"/>
      <c r="QJF438" s="1441"/>
      <c r="QJG438" s="1441"/>
      <c r="QJH438" s="1441"/>
      <c r="QJI438" s="1441"/>
      <c r="QJJ438" s="1441"/>
      <c r="QJK438" s="1441"/>
      <c r="QJL438" s="1441"/>
      <c r="QJM438" s="1441"/>
      <c r="QJN438" s="1441"/>
      <c r="QJO438" s="1441"/>
      <c r="QJP438" s="1441"/>
      <c r="QJQ438" s="1441"/>
      <c r="QJR438" s="1441"/>
      <c r="QJS438" s="1441"/>
      <c r="QJT438" s="1441"/>
      <c r="QJU438" s="1441"/>
      <c r="QJV438" s="1441"/>
      <c r="QJW438" s="1441"/>
      <c r="QJX438" s="1441"/>
      <c r="QJY438" s="1441"/>
      <c r="QJZ438" s="1441"/>
      <c r="QKA438" s="1441"/>
      <c r="QKB438" s="1441"/>
      <c r="QKC438" s="1441"/>
      <c r="QKD438" s="1441"/>
      <c r="QKE438" s="1441"/>
      <c r="QKF438" s="1441"/>
      <c r="QKG438" s="1441"/>
      <c r="QKH438" s="1441"/>
      <c r="QKI438" s="1441"/>
      <c r="QKJ438" s="1441"/>
      <c r="QKK438" s="1441"/>
      <c r="QKL438" s="1441"/>
      <c r="QKM438" s="1441"/>
      <c r="QKN438" s="1441"/>
      <c r="QKO438" s="1441"/>
      <c r="QKP438" s="1441"/>
      <c r="QKQ438" s="1441"/>
      <c r="QKR438" s="1441"/>
      <c r="QKS438" s="1441"/>
      <c r="QKT438" s="1441"/>
      <c r="QKU438" s="1441"/>
      <c r="QKV438" s="1441"/>
      <c r="QKW438" s="1441"/>
      <c r="QKX438" s="1441"/>
      <c r="QKY438" s="1441"/>
      <c r="QKZ438" s="1441"/>
      <c r="QLA438" s="1441"/>
      <c r="QLB438" s="1441"/>
      <c r="QLC438" s="1441"/>
      <c r="QLD438" s="1441"/>
      <c r="QLE438" s="1441"/>
      <c r="QLF438" s="1441"/>
      <c r="QLG438" s="1441"/>
      <c r="QLH438" s="1441"/>
      <c r="QLI438" s="1441"/>
      <c r="QLJ438" s="1441"/>
      <c r="QLK438" s="1441"/>
      <c r="QLL438" s="1441"/>
      <c r="QLM438" s="1441"/>
      <c r="QLN438" s="1441"/>
      <c r="QLO438" s="1441"/>
      <c r="QLP438" s="1441"/>
      <c r="QLQ438" s="1441"/>
      <c r="QLR438" s="1441"/>
      <c r="QLS438" s="1441"/>
      <c r="QLT438" s="1441"/>
      <c r="QLU438" s="1441"/>
      <c r="QLV438" s="1441"/>
      <c r="QLW438" s="1441"/>
      <c r="QLX438" s="1441"/>
      <c r="QLY438" s="1441"/>
      <c r="QLZ438" s="1441"/>
      <c r="QMA438" s="1441"/>
      <c r="QMB438" s="1441"/>
      <c r="QMC438" s="1441"/>
      <c r="QMD438" s="1441"/>
      <c r="QME438" s="1441"/>
      <c r="QMF438" s="1441"/>
      <c r="QMG438" s="1441"/>
      <c r="QMH438" s="1441"/>
      <c r="QMI438" s="1441"/>
      <c r="QMJ438" s="1441"/>
      <c r="QMK438" s="1441"/>
      <c r="QML438" s="1441"/>
      <c r="QMM438" s="1441"/>
      <c r="QMN438" s="1441"/>
      <c r="QMO438" s="1441"/>
      <c r="QMP438" s="1441"/>
      <c r="QMQ438" s="1441"/>
      <c r="QMR438" s="1441"/>
      <c r="QMS438" s="1441"/>
      <c r="QMT438" s="1441"/>
      <c r="QMU438" s="1441"/>
      <c r="QMV438" s="1441"/>
      <c r="QMW438" s="1441"/>
      <c r="QMX438" s="1441"/>
      <c r="QMY438" s="1441"/>
      <c r="QMZ438" s="1441"/>
      <c r="QNA438" s="1441"/>
      <c r="QNB438" s="1441"/>
      <c r="QNC438" s="1441"/>
      <c r="QND438" s="1441"/>
      <c r="QNE438" s="1441"/>
      <c r="QNF438" s="1441"/>
      <c r="QNG438" s="1441"/>
      <c r="QNH438" s="1441"/>
      <c r="QNI438" s="1441"/>
      <c r="QNJ438" s="1441"/>
      <c r="QNK438" s="1441"/>
      <c r="QNL438" s="1441"/>
      <c r="QNM438" s="1441"/>
      <c r="QNN438" s="1441"/>
      <c r="QNO438" s="1441"/>
      <c r="QNP438" s="1441"/>
      <c r="QNQ438" s="1441"/>
      <c r="QNR438" s="1441"/>
      <c r="QNS438" s="1441"/>
      <c r="QNT438" s="1441"/>
      <c r="QNU438" s="1441"/>
      <c r="QNV438" s="1441"/>
      <c r="QNW438" s="1441"/>
      <c r="QNX438" s="1441"/>
      <c r="QNY438" s="1441"/>
      <c r="QNZ438" s="1441"/>
      <c r="QOA438" s="1441"/>
      <c r="QOB438" s="1441"/>
      <c r="QOC438" s="1441"/>
      <c r="QOD438" s="1441"/>
      <c r="QOE438" s="1441"/>
      <c r="QOF438" s="1441"/>
      <c r="QOG438" s="1441"/>
      <c r="QOH438" s="1441"/>
      <c r="QOI438" s="1441"/>
      <c r="QOJ438" s="1441"/>
      <c r="QOK438" s="1441"/>
      <c r="QOL438" s="1441"/>
      <c r="QOM438" s="1441"/>
      <c r="QON438" s="1441"/>
      <c r="QOO438" s="1441"/>
      <c r="QOP438" s="1441"/>
      <c r="QOQ438" s="1441"/>
      <c r="QOR438" s="1441"/>
      <c r="QOS438" s="1441"/>
      <c r="QOT438" s="1441"/>
      <c r="QOU438" s="1441"/>
      <c r="QOV438" s="1441"/>
      <c r="QOW438" s="1441"/>
      <c r="QOX438" s="1441"/>
      <c r="QOY438" s="1441"/>
      <c r="QOZ438" s="1441"/>
      <c r="QPA438" s="1441"/>
      <c r="QPB438" s="1441"/>
      <c r="QPC438" s="1441"/>
      <c r="QPD438" s="1441"/>
      <c r="QPE438" s="1441"/>
      <c r="QPF438" s="1441"/>
      <c r="QPG438" s="1441"/>
      <c r="QPH438" s="1441"/>
      <c r="QPI438" s="1441"/>
      <c r="QPJ438" s="1441"/>
      <c r="QPK438" s="1441"/>
      <c r="QPL438" s="1441"/>
      <c r="QPM438" s="1441"/>
      <c r="QPN438" s="1441"/>
      <c r="QPO438" s="1441"/>
      <c r="QPP438" s="1441"/>
      <c r="QPQ438" s="1441"/>
      <c r="QPR438" s="1441"/>
      <c r="QPS438" s="1441"/>
      <c r="QPT438" s="1441"/>
      <c r="QPU438" s="1441"/>
      <c r="QPV438" s="1441"/>
      <c r="QPW438" s="1441"/>
      <c r="QPX438" s="1441"/>
      <c r="QPY438" s="1441"/>
      <c r="QPZ438" s="1441"/>
      <c r="QQA438" s="1441"/>
      <c r="QQB438" s="1441"/>
      <c r="QQC438" s="1441"/>
      <c r="QQD438" s="1441"/>
      <c r="QQE438" s="1441"/>
      <c r="QQF438" s="1441"/>
      <c r="QQG438" s="1441"/>
      <c r="QQH438" s="1441"/>
      <c r="QQI438" s="1441"/>
      <c r="QQJ438" s="1441"/>
      <c r="QQK438" s="1441"/>
      <c r="QQL438" s="1441"/>
      <c r="QQM438" s="1441"/>
      <c r="QQN438" s="1441"/>
      <c r="QQO438" s="1441"/>
      <c r="QQP438" s="1441"/>
      <c r="QQQ438" s="1441"/>
      <c r="QQR438" s="1441"/>
      <c r="QQS438" s="1441"/>
      <c r="QQT438" s="1441"/>
      <c r="QQU438" s="1441"/>
      <c r="QQV438" s="1441"/>
      <c r="QQW438" s="1441"/>
      <c r="QQX438" s="1441"/>
      <c r="QQY438" s="1441"/>
      <c r="QQZ438" s="1441"/>
      <c r="QRA438" s="1441"/>
      <c r="QRB438" s="1441"/>
      <c r="QRC438" s="1441"/>
      <c r="QRD438" s="1441"/>
      <c r="QRE438" s="1441"/>
      <c r="QRF438" s="1441"/>
      <c r="QRG438" s="1441"/>
      <c r="QRH438" s="1441"/>
      <c r="QRI438" s="1441"/>
      <c r="QRJ438" s="1441"/>
      <c r="QRK438" s="1441"/>
      <c r="QRL438" s="1441"/>
      <c r="QRM438" s="1441"/>
      <c r="QRN438" s="1441"/>
      <c r="QRO438" s="1441"/>
      <c r="QRP438" s="1441"/>
      <c r="QRQ438" s="1441"/>
      <c r="QRR438" s="1441"/>
      <c r="QRS438" s="1441"/>
      <c r="QRT438" s="1441"/>
      <c r="QRU438" s="1441"/>
      <c r="QRV438" s="1441"/>
      <c r="QRW438" s="1441"/>
      <c r="QRX438" s="1441"/>
      <c r="QRY438" s="1441"/>
      <c r="QRZ438" s="1441"/>
      <c r="QSA438" s="1441"/>
      <c r="QSB438" s="1441"/>
      <c r="QSC438" s="1441"/>
      <c r="QSD438" s="1441"/>
      <c r="QSE438" s="1441"/>
      <c r="QSF438" s="1441"/>
      <c r="QSG438" s="1441"/>
      <c r="QSH438" s="1441"/>
      <c r="QSI438" s="1441"/>
      <c r="QSJ438" s="1441"/>
      <c r="QSK438" s="1441"/>
      <c r="QSL438" s="1441"/>
      <c r="QSM438" s="1441"/>
      <c r="QSN438" s="1441"/>
      <c r="QSO438" s="1441"/>
      <c r="QSP438" s="1441"/>
      <c r="QSQ438" s="1441"/>
      <c r="QSR438" s="1441"/>
      <c r="QSS438" s="1441"/>
      <c r="QST438" s="1441"/>
      <c r="QSU438" s="1441"/>
      <c r="QSV438" s="1441"/>
      <c r="QSW438" s="1441"/>
      <c r="QSX438" s="1441"/>
      <c r="QSY438" s="1441"/>
      <c r="QSZ438" s="1441"/>
      <c r="QTA438" s="1441"/>
      <c r="QTB438" s="1441"/>
      <c r="QTC438" s="1441"/>
      <c r="QTD438" s="1441"/>
      <c r="QTE438" s="1441"/>
      <c r="QTF438" s="1441"/>
      <c r="QTG438" s="1441"/>
      <c r="QTH438" s="1441"/>
      <c r="QTI438" s="1441"/>
      <c r="QTJ438" s="1441"/>
      <c r="QTK438" s="1441"/>
      <c r="QTL438" s="1441"/>
      <c r="QTM438" s="1441"/>
      <c r="QTN438" s="1441"/>
      <c r="QTO438" s="1441"/>
      <c r="QTP438" s="1441"/>
      <c r="QTQ438" s="1441"/>
      <c r="QTR438" s="1441"/>
      <c r="QTS438" s="1441"/>
      <c r="QTT438" s="1441"/>
      <c r="QTU438" s="1441"/>
      <c r="QTV438" s="1441"/>
      <c r="QTW438" s="1441"/>
      <c r="QTX438" s="1441"/>
      <c r="QTY438" s="1441"/>
      <c r="QTZ438" s="1441"/>
      <c r="QUA438" s="1441"/>
      <c r="QUB438" s="1441"/>
      <c r="QUC438" s="1441"/>
      <c r="QUD438" s="1441"/>
      <c r="QUE438" s="1441"/>
      <c r="QUF438" s="1441"/>
      <c r="QUG438" s="1441"/>
      <c r="QUH438" s="1441"/>
      <c r="QUI438" s="1441"/>
      <c r="QUJ438" s="1441"/>
      <c r="QUK438" s="1441"/>
      <c r="QUL438" s="1441"/>
      <c r="QUM438" s="1441"/>
      <c r="QUN438" s="1441"/>
      <c r="QUO438" s="1441"/>
      <c r="QUP438" s="1441"/>
      <c r="QUQ438" s="1441"/>
      <c r="QUR438" s="1441"/>
      <c r="QUS438" s="1441"/>
      <c r="QUT438" s="1441"/>
      <c r="QUU438" s="1441"/>
      <c r="QUV438" s="1441"/>
      <c r="QUW438" s="1441"/>
      <c r="QUX438" s="1441"/>
      <c r="QUY438" s="1441"/>
      <c r="QUZ438" s="1441"/>
      <c r="QVA438" s="1441"/>
      <c r="QVB438" s="1441"/>
      <c r="QVC438" s="1441"/>
      <c r="QVD438" s="1441"/>
      <c r="QVE438" s="1441"/>
      <c r="QVF438" s="1441"/>
      <c r="QVG438" s="1441"/>
      <c r="QVH438" s="1441"/>
      <c r="QVI438" s="1441"/>
      <c r="QVJ438" s="1441"/>
      <c r="QVK438" s="1441"/>
      <c r="QVL438" s="1441"/>
      <c r="QVM438" s="1441"/>
      <c r="QVN438" s="1441"/>
      <c r="QVO438" s="1441"/>
      <c r="QVP438" s="1441"/>
      <c r="QVQ438" s="1441"/>
      <c r="QVR438" s="1441"/>
      <c r="QVS438" s="1441"/>
      <c r="QVT438" s="1441"/>
      <c r="QVU438" s="1441"/>
      <c r="QVV438" s="1441"/>
      <c r="QVW438" s="1441"/>
      <c r="QVX438" s="1441"/>
      <c r="QVY438" s="1441"/>
      <c r="QVZ438" s="1441"/>
      <c r="QWA438" s="1441"/>
      <c r="QWB438" s="1441"/>
      <c r="QWC438" s="1441"/>
      <c r="QWD438" s="1441"/>
      <c r="QWE438" s="1441"/>
      <c r="QWF438" s="1441"/>
      <c r="QWG438" s="1441"/>
      <c r="QWH438" s="1441"/>
      <c r="QWI438" s="1441"/>
      <c r="QWJ438" s="1441"/>
      <c r="QWK438" s="1441"/>
      <c r="QWL438" s="1441"/>
      <c r="QWM438" s="1441"/>
      <c r="QWN438" s="1441"/>
      <c r="QWO438" s="1441"/>
      <c r="QWP438" s="1441"/>
      <c r="QWQ438" s="1441"/>
      <c r="QWR438" s="1441"/>
      <c r="QWS438" s="1441"/>
      <c r="QWT438" s="1441"/>
      <c r="QWU438" s="1441"/>
      <c r="QWV438" s="1441"/>
      <c r="QWW438" s="1441"/>
      <c r="QWX438" s="1441"/>
      <c r="QWY438" s="1441"/>
      <c r="QWZ438" s="1441"/>
      <c r="QXA438" s="1441"/>
      <c r="QXB438" s="1441"/>
      <c r="QXC438" s="1441"/>
      <c r="QXD438" s="1441"/>
      <c r="QXE438" s="1441"/>
      <c r="QXF438" s="1441"/>
      <c r="QXG438" s="1441"/>
      <c r="QXH438" s="1441"/>
      <c r="QXI438" s="1441"/>
      <c r="QXJ438" s="1441"/>
      <c r="QXK438" s="1441"/>
      <c r="QXL438" s="1441"/>
      <c r="QXM438" s="1441"/>
      <c r="QXN438" s="1441"/>
      <c r="QXO438" s="1441"/>
      <c r="QXP438" s="1441"/>
      <c r="QXQ438" s="1441"/>
      <c r="QXR438" s="1441"/>
      <c r="QXS438" s="1441"/>
      <c r="QXT438" s="1441"/>
      <c r="QXU438" s="1441"/>
      <c r="QXV438" s="1441"/>
      <c r="QXW438" s="1441"/>
      <c r="QXX438" s="1441"/>
      <c r="QXY438" s="1441"/>
      <c r="QXZ438" s="1441"/>
      <c r="QYA438" s="1441"/>
      <c r="QYB438" s="1441"/>
      <c r="QYC438" s="1441"/>
      <c r="QYD438" s="1441"/>
      <c r="QYE438" s="1441"/>
      <c r="QYF438" s="1441"/>
      <c r="QYG438" s="1441"/>
      <c r="QYH438" s="1441"/>
      <c r="QYI438" s="1441"/>
      <c r="QYJ438" s="1441"/>
      <c r="QYK438" s="1441"/>
      <c r="QYL438" s="1441"/>
      <c r="QYM438" s="1441"/>
      <c r="QYN438" s="1441"/>
      <c r="QYO438" s="1441"/>
      <c r="QYP438" s="1441"/>
      <c r="QYQ438" s="1441"/>
      <c r="QYR438" s="1441"/>
      <c r="QYS438" s="1441"/>
      <c r="QYT438" s="1441"/>
      <c r="QYU438" s="1441"/>
      <c r="QYV438" s="1441"/>
      <c r="QYW438" s="1441"/>
      <c r="QYX438" s="1441"/>
      <c r="QYY438" s="1441"/>
      <c r="QYZ438" s="1441"/>
      <c r="QZA438" s="1441"/>
      <c r="QZB438" s="1441"/>
      <c r="QZC438" s="1441"/>
      <c r="QZD438" s="1441"/>
      <c r="QZE438" s="1441"/>
      <c r="QZF438" s="1441"/>
      <c r="QZG438" s="1441"/>
      <c r="QZH438" s="1441"/>
      <c r="QZI438" s="1441"/>
      <c r="QZJ438" s="1441"/>
      <c r="QZK438" s="1441"/>
      <c r="QZL438" s="1441"/>
      <c r="QZM438" s="1441"/>
      <c r="QZN438" s="1441"/>
      <c r="QZO438" s="1441"/>
      <c r="QZP438" s="1441"/>
      <c r="QZQ438" s="1441"/>
      <c r="QZR438" s="1441"/>
      <c r="QZS438" s="1441"/>
      <c r="QZT438" s="1441"/>
      <c r="QZU438" s="1441"/>
      <c r="QZV438" s="1441"/>
      <c r="QZW438" s="1441"/>
      <c r="QZX438" s="1441"/>
      <c r="QZY438" s="1441"/>
      <c r="QZZ438" s="1441"/>
      <c r="RAA438" s="1441"/>
      <c r="RAB438" s="1441"/>
      <c r="RAC438" s="1441"/>
      <c r="RAD438" s="1441"/>
      <c r="RAE438" s="1441"/>
      <c r="RAF438" s="1441"/>
      <c r="RAG438" s="1441"/>
      <c r="RAH438" s="1441"/>
      <c r="RAI438" s="1441"/>
      <c r="RAJ438" s="1441"/>
      <c r="RAK438" s="1441"/>
      <c r="RAL438" s="1441"/>
      <c r="RAM438" s="1441"/>
      <c r="RAN438" s="1441"/>
      <c r="RAO438" s="1441"/>
      <c r="RAP438" s="1441"/>
      <c r="RAQ438" s="1441"/>
      <c r="RAR438" s="1441"/>
      <c r="RAS438" s="1441"/>
      <c r="RAT438" s="1441"/>
      <c r="RAU438" s="1441"/>
      <c r="RAV438" s="1441"/>
      <c r="RAW438" s="1441"/>
      <c r="RAX438" s="1441"/>
      <c r="RAY438" s="1441"/>
      <c r="RAZ438" s="1441"/>
      <c r="RBA438" s="1441"/>
      <c r="RBB438" s="1441"/>
      <c r="RBC438" s="1441"/>
      <c r="RBD438" s="1441"/>
      <c r="RBE438" s="1441"/>
      <c r="RBF438" s="1441"/>
      <c r="RBG438" s="1441"/>
      <c r="RBH438" s="1441"/>
      <c r="RBI438" s="1441"/>
      <c r="RBJ438" s="1441"/>
      <c r="RBK438" s="1441"/>
      <c r="RBL438" s="1441"/>
      <c r="RBM438" s="1441"/>
      <c r="RBN438" s="1441"/>
      <c r="RBO438" s="1441"/>
      <c r="RBP438" s="1441"/>
      <c r="RBQ438" s="1441"/>
      <c r="RBR438" s="1441"/>
      <c r="RBS438" s="1441"/>
      <c r="RBT438" s="1441"/>
      <c r="RBU438" s="1441"/>
      <c r="RBV438" s="1441"/>
      <c r="RBW438" s="1441"/>
      <c r="RBX438" s="1441"/>
      <c r="RBY438" s="1441"/>
      <c r="RBZ438" s="1441"/>
      <c r="RCA438" s="1441"/>
      <c r="RCB438" s="1441"/>
      <c r="RCC438" s="1441"/>
      <c r="RCD438" s="1441"/>
      <c r="RCE438" s="1441"/>
      <c r="RCF438" s="1441"/>
      <c r="RCG438" s="1441"/>
      <c r="RCH438" s="1441"/>
      <c r="RCI438" s="1441"/>
      <c r="RCJ438" s="1441"/>
      <c r="RCK438" s="1441"/>
      <c r="RCL438" s="1441"/>
      <c r="RCM438" s="1441"/>
      <c r="RCN438" s="1441"/>
      <c r="RCO438" s="1441"/>
      <c r="RCP438" s="1441"/>
      <c r="RCQ438" s="1441"/>
      <c r="RCR438" s="1441"/>
      <c r="RCS438" s="1441"/>
      <c r="RCT438" s="1441"/>
      <c r="RCU438" s="1441"/>
      <c r="RCV438" s="1441"/>
      <c r="RCW438" s="1441"/>
      <c r="RCX438" s="1441"/>
      <c r="RCY438" s="1441"/>
      <c r="RCZ438" s="1441"/>
      <c r="RDA438" s="1441"/>
      <c r="RDB438" s="1441"/>
      <c r="RDC438" s="1441"/>
      <c r="RDD438" s="1441"/>
      <c r="RDE438" s="1441"/>
      <c r="RDF438" s="1441"/>
      <c r="RDG438" s="1441"/>
      <c r="RDH438" s="1441"/>
      <c r="RDI438" s="1441"/>
      <c r="RDJ438" s="1441"/>
      <c r="RDK438" s="1441"/>
      <c r="RDL438" s="1441"/>
      <c r="RDM438" s="1441"/>
      <c r="RDN438" s="1441"/>
      <c r="RDO438" s="1441"/>
      <c r="RDP438" s="1441"/>
      <c r="RDQ438" s="1441"/>
      <c r="RDR438" s="1441"/>
      <c r="RDS438" s="1441"/>
      <c r="RDT438" s="1441"/>
      <c r="RDU438" s="1441"/>
      <c r="RDV438" s="1441"/>
      <c r="RDW438" s="1441"/>
      <c r="RDX438" s="1441"/>
      <c r="RDY438" s="1441"/>
      <c r="RDZ438" s="1441"/>
      <c r="REA438" s="1441"/>
      <c r="REB438" s="1441"/>
      <c r="REC438" s="1441"/>
      <c r="RED438" s="1441"/>
      <c r="REE438" s="1441"/>
      <c r="REF438" s="1441"/>
      <c r="REG438" s="1441"/>
      <c r="REH438" s="1441"/>
      <c r="REI438" s="1441"/>
      <c r="REJ438" s="1441"/>
      <c r="REK438" s="1441"/>
      <c r="REL438" s="1441"/>
      <c r="REM438" s="1441"/>
      <c r="REN438" s="1441"/>
      <c r="REO438" s="1441"/>
      <c r="REP438" s="1441"/>
      <c r="REQ438" s="1441"/>
      <c r="RER438" s="1441"/>
      <c r="RES438" s="1441"/>
      <c r="RET438" s="1441"/>
      <c r="REU438" s="1441"/>
      <c r="REV438" s="1441"/>
      <c r="REW438" s="1441"/>
      <c r="REX438" s="1441"/>
      <c r="REY438" s="1441"/>
      <c r="REZ438" s="1441"/>
      <c r="RFA438" s="1441"/>
      <c r="RFB438" s="1441"/>
      <c r="RFC438" s="1441"/>
      <c r="RFD438" s="1441"/>
      <c r="RFE438" s="1441"/>
      <c r="RFF438" s="1441"/>
      <c r="RFG438" s="1441"/>
      <c r="RFH438" s="1441"/>
      <c r="RFI438" s="1441"/>
      <c r="RFJ438" s="1441"/>
      <c r="RFK438" s="1441"/>
      <c r="RFL438" s="1441"/>
      <c r="RFM438" s="1441"/>
      <c r="RFN438" s="1441"/>
      <c r="RFO438" s="1441"/>
      <c r="RFP438" s="1441"/>
      <c r="RFQ438" s="1441"/>
      <c r="RFR438" s="1441"/>
      <c r="RFS438" s="1441"/>
      <c r="RFT438" s="1441"/>
      <c r="RFU438" s="1441"/>
      <c r="RFV438" s="1441"/>
      <c r="RFW438" s="1441"/>
      <c r="RFX438" s="1441"/>
      <c r="RFY438" s="1441"/>
      <c r="RFZ438" s="1441"/>
      <c r="RGA438" s="1441"/>
      <c r="RGB438" s="1441"/>
      <c r="RGC438" s="1441"/>
      <c r="RGD438" s="1441"/>
      <c r="RGE438" s="1441"/>
      <c r="RGF438" s="1441"/>
      <c r="RGG438" s="1441"/>
      <c r="RGH438" s="1441"/>
      <c r="RGI438" s="1441"/>
      <c r="RGJ438" s="1441"/>
      <c r="RGK438" s="1441"/>
      <c r="RGL438" s="1441"/>
      <c r="RGM438" s="1441"/>
      <c r="RGN438" s="1441"/>
      <c r="RGO438" s="1441"/>
      <c r="RGP438" s="1441"/>
      <c r="RGQ438" s="1441"/>
      <c r="RGR438" s="1441"/>
      <c r="RGS438" s="1441"/>
      <c r="RGT438" s="1441"/>
      <c r="RGU438" s="1441"/>
      <c r="RGV438" s="1441"/>
      <c r="RGW438" s="1441"/>
      <c r="RGX438" s="1441"/>
      <c r="RGY438" s="1441"/>
      <c r="RGZ438" s="1441"/>
      <c r="RHA438" s="1441"/>
      <c r="RHB438" s="1441"/>
      <c r="RHC438" s="1441"/>
      <c r="RHD438" s="1441"/>
      <c r="RHE438" s="1441"/>
      <c r="RHF438" s="1441"/>
      <c r="RHG438" s="1441"/>
      <c r="RHH438" s="1441"/>
      <c r="RHI438" s="1441"/>
      <c r="RHJ438" s="1441"/>
      <c r="RHK438" s="1441"/>
      <c r="RHL438" s="1441"/>
      <c r="RHM438" s="1441"/>
      <c r="RHN438" s="1441"/>
      <c r="RHO438" s="1441"/>
      <c r="RHP438" s="1441"/>
      <c r="RHQ438" s="1441"/>
      <c r="RHR438" s="1441"/>
      <c r="RHS438" s="1441"/>
      <c r="RHT438" s="1441"/>
      <c r="RHU438" s="1441"/>
      <c r="RHV438" s="1441"/>
      <c r="RHW438" s="1441"/>
      <c r="RHX438" s="1441"/>
      <c r="RHY438" s="1441"/>
      <c r="RHZ438" s="1441"/>
      <c r="RIA438" s="1441"/>
      <c r="RIB438" s="1441"/>
      <c r="RIC438" s="1441"/>
      <c r="RID438" s="1441"/>
      <c r="RIE438" s="1441"/>
      <c r="RIF438" s="1441"/>
      <c r="RIG438" s="1441"/>
      <c r="RIH438" s="1441"/>
      <c r="RII438" s="1441"/>
      <c r="RIJ438" s="1441"/>
      <c r="RIK438" s="1441"/>
      <c r="RIL438" s="1441"/>
      <c r="RIM438" s="1441"/>
      <c r="RIN438" s="1441"/>
      <c r="RIO438" s="1441"/>
      <c r="RIP438" s="1441"/>
      <c r="RIQ438" s="1441"/>
      <c r="RIR438" s="1441"/>
      <c r="RIS438" s="1441"/>
      <c r="RIT438" s="1441"/>
      <c r="RIU438" s="1441"/>
      <c r="RIV438" s="1441"/>
      <c r="RIW438" s="1441"/>
      <c r="RIX438" s="1441"/>
      <c r="RIY438" s="1441"/>
      <c r="RIZ438" s="1441"/>
      <c r="RJA438" s="1441"/>
      <c r="RJB438" s="1441"/>
      <c r="RJC438" s="1441"/>
      <c r="RJD438" s="1441"/>
      <c r="RJE438" s="1441"/>
      <c r="RJF438" s="1441"/>
      <c r="RJG438" s="1441"/>
      <c r="RJH438" s="1441"/>
      <c r="RJI438" s="1441"/>
      <c r="RJJ438" s="1441"/>
      <c r="RJK438" s="1441"/>
      <c r="RJL438" s="1441"/>
      <c r="RJM438" s="1441"/>
      <c r="RJN438" s="1441"/>
      <c r="RJO438" s="1441"/>
      <c r="RJP438" s="1441"/>
      <c r="RJQ438" s="1441"/>
      <c r="RJR438" s="1441"/>
      <c r="RJS438" s="1441"/>
      <c r="RJT438" s="1441"/>
      <c r="RJU438" s="1441"/>
      <c r="RJV438" s="1441"/>
      <c r="RJW438" s="1441"/>
      <c r="RJX438" s="1441"/>
      <c r="RJY438" s="1441"/>
      <c r="RJZ438" s="1441"/>
      <c r="RKA438" s="1441"/>
      <c r="RKB438" s="1441"/>
      <c r="RKC438" s="1441"/>
      <c r="RKD438" s="1441"/>
      <c r="RKE438" s="1441"/>
      <c r="RKF438" s="1441"/>
      <c r="RKG438" s="1441"/>
      <c r="RKH438" s="1441"/>
      <c r="RKI438" s="1441"/>
      <c r="RKJ438" s="1441"/>
      <c r="RKK438" s="1441"/>
      <c r="RKL438" s="1441"/>
      <c r="RKM438" s="1441"/>
      <c r="RKN438" s="1441"/>
      <c r="RKO438" s="1441"/>
      <c r="RKP438" s="1441"/>
      <c r="RKQ438" s="1441"/>
      <c r="RKR438" s="1441"/>
      <c r="RKS438" s="1441"/>
      <c r="RKT438" s="1441"/>
      <c r="RKU438" s="1441"/>
      <c r="RKV438" s="1441"/>
      <c r="RKW438" s="1441"/>
      <c r="RKX438" s="1441"/>
      <c r="RKY438" s="1441"/>
      <c r="RKZ438" s="1441"/>
      <c r="RLA438" s="1441"/>
      <c r="RLB438" s="1441"/>
      <c r="RLC438" s="1441"/>
      <c r="RLD438" s="1441"/>
      <c r="RLE438" s="1441"/>
      <c r="RLF438" s="1441"/>
      <c r="RLG438" s="1441"/>
      <c r="RLH438" s="1441"/>
      <c r="RLI438" s="1441"/>
      <c r="RLJ438" s="1441"/>
      <c r="RLK438" s="1441"/>
      <c r="RLL438" s="1441"/>
      <c r="RLM438" s="1441"/>
      <c r="RLN438" s="1441"/>
      <c r="RLO438" s="1441"/>
      <c r="RLP438" s="1441"/>
      <c r="RLQ438" s="1441"/>
      <c r="RLR438" s="1441"/>
      <c r="RLS438" s="1441"/>
      <c r="RLT438" s="1441"/>
      <c r="RLU438" s="1441"/>
      <c r="RLV438" s="1441"/>
      <c r="RLW438" s="1441"/>
      <c r="RLX438" s="1441"/>
      <c r="RLY438" s="1441"/>
      <c r="RLZ438" s="1441"/>
      <c r="RMA438" s="1441"/>
      <c r="RMB438" s="1441"/>
      <c r="RMC438" s="1441"/>
      <c r="RMD438" s="1441"/>
      <c r="RME438" s="1441"/>
      <c r="RMF438" s="1441"/>
      <c r="RMG438" s="1441"/>
      <c r="RMH438" s="1441"/>
      <c r="RMI438" s="1441"/>
      <c r="RMJ438" s="1441"/>
      <c r="RMK438" s="1441"/>
      <c r="RML438" s="1441"/>
      <c r="RMM438" s="1441"/>
      <c r="RMN438" s="1441"/>
      <c r="RMO438" s="1441"/>
      <c r="RMP438" s="1441"/>
      <c r="RMQ438" s="1441"/>
      <c r="RMR438" s="1441"/>
      <c r="RMS438" s="1441"/>
      <c r="RMT438" s="1441"/>
      <c r="RMU438" s="1441"/>
      <c r="RMV438" s="1441"/>
      <c r="RMW438" s="1441"/>
      <c r="RMX438" s="1441"/>
      <c r="RMY438" s="1441"/>
      <c r="RMZ438" s="1441"/>
      <c r="RNA438" s="1441"/>
      <c r="RNB438" s="1441"/>
      <c r="RNC438" s="1441"/>
      <c r="RND438" s="1441"/>
      <c r="RNE438" s="1441"/>
      <c r="RNF438" s="1441"/>
      <c r="RNG438" s="1441"/>
      <c r="RNH438" s="1441"/>
      <c r="RNI438" s="1441"/>
      <c r="RNJ438" s="1441"/>
      <c r="RNK438" s="1441"/>
      <c r="RNL438" s="1441"/>
      <c r="RNM438" s="1441"/>
      <c r="RNN438" s="1441"/>
      <c r="RNO438" s="1441"/>
      <c r="RNP438" s="1441"/>
      <c r="RNQ438" s="1441"/>
      <c r="RNR438" s="1441"/>
      <c r="RNS438" s="1441"/>
      <c r="RNT438" s="1441"/>
      <c r="RNU438" s="1441"/>
      <c r="RNV438" s="1441"/>
      <c r="RNW438" s="1441"/>
      <c r="RNX438" s="1441"/>
      <c r="RNY438" s="1441"/>
      <c r="RNZ438" s="1441"/>
      <c r="ROA438" s="1441"/>
      <c r="ROB438" s="1441"/>
      <c r="ROC438" s="1441"/>
      <c r="ROD438" s="1441"/>
      <c r="ROE438" s="1441"/>
      <c r="ROF438" s="1441"/>
      <c r="ROG438" s="1441"/>
      <c r="ROH438" s="1441"/>
      <c r="ROI438" s="1441"/>
      <c r="ROJ438" s="1441"/>
      <c r="ROK438" s="1441"/>
      <c r="ROL438" s="1441"/>
      <c r="ROM438" s="1441"/>
      <c r="RON438" s="1441"/>
      <c r="ROO438" s="1441"/>
      <c r="ROP438" s="1441"/>
      <c r="ROQ438" s="1441"/>
      <c r="ROR438" s="1441"/>
      <c r="ROS438" s="1441"/>
      <c r="ROT438" s="1441"/>
      <c r="ROU438" s="1441"/>
      <c r="ROV438" s="1441"/>
      <c r="ROW438" s="1441"/>
      <c r="ROX438" s="1441"/>
      <c r="ROY438" s="1441"/>
      <c r="ROZ438" s="1441"/>
      <c r="RPA438" s="1441"/>
      <c r="RPB438" s="1441"/>
      <c r="RPC438" s="1441"/>
      <c r="RPD438" s="1441"/>
      <c r="RPE438" s="1441"/>
      <c r="RPF438" s="1441"/>
      <c r="RPG438" s="1441"/>
      <c r="RPH438" s="1441"/>
      <c r="RPI438" s="1441"/>
      <c r="RPJ438" s="1441"/>
      <c r="RPK438" s="1441"/>
      <c r="RPL438" s="1441"/>
      <c r="RPM438" s="1441"/>
      <c r="RPN438" s="1441"/>
      <c r="RPO438" s="1441"/>
      <c r="RPP438" s="1441"/>
      <c r="RPQ438" s="1441"/>
      <c r="RPR438" s="1441"/>
      <c r="RPS438" s="1441"/>
      <c r="RPT438" s="1441"/>
      <c r="RPU438" s="1441"/>
      <c r="RPV438" s="1441"/>
      <c r="RPW438" s="1441"/>
      <c r="RPX438" s="1441"/>
      <c r="RPY438" s="1441"/>
      <c r="RPZ438" s="1441"/>
      <c r="RQA438" s="1441"/>
      <c r="RQB438" s="1441"/>
      <c r="RQC438" s="1441"/>
      <c r="RQD438" s="1441"/>
      <c r="RQE438" s="1441"/>
      <c r="RQF438" s="1441"/>
      <c r="RQG438" s="1441"/>
      <c r="RQH438" s="1441"/>
      <c r="RQI438" s="1441"/>
      <c r="RQJ438" s="1441"/>
      <c r="RQK438" s="1441"/>
      <c r="RQL438" s="1441"/>
      <c r="RQM438" s="1441"/>
      <c r="RQN438" s="1441"/>
      <c r="RQO438" s="1441"/>
      <c r="RQP438" s="1441"/>
      <c r="RQQ438" s="1441"/>
      <c r="RQR438" s="1441"/>
      <c r="RQS438" s="1441"/>
      <c r="RQT438" s="1441"/>
      <c r="RQU438" s="1441"/>
      <c r="RQV438" s="1441"/>
      <c r="RQW438" s="1441"/>
      <c r="RQX438" s="1441"/>
      <c r="RQY438" s="1441"/>
      <c r="RQZ438" s="1441"/>
      <c r="RRA438" s="1441"/>
      <c r="RRB438" s="1441"/>
      <c r="RRC438" s="1441"/>
      <c r="RRD438" s="1441"/>
      <c r="RRE438" s="1441"/>
      <c r="RRF438" s="1441"/>
      <c r="RRG438" s="1441"/>
      <c r="RRH438" s="1441"/>
      <c r="RRI438" s="1441"/>
      <c r="RRJ438" s="1441"/>
      <c r="RRK438" s="1441"/>
      <c r="RRL438" s="1441"/>
      <c r="RRM438" s="1441"/>
      <c r="RRN438" s="1441"/>
      <c r="RRO438" s="1441"/>
      <c r="RRP438" s="1441"/>
      <c r="RRQ438" s="1441"/>
      <c r="RRR438" s="1441"/>
      <c r="RRS438" s="1441"/>
      <c r="RRT438" s="1441"/>
      <c r="RRU438" s="1441"/>
      <c r="RRV438" s="1441"/>
      <c r="RRW438" s="1441"/>
      <c r="RRX438" s="1441"/>
      <c r="RRY438" s="1441"/>
      <c r="RRZ438" s="1441"/>
      <c r="RSA438" s="1441"/>
      <c r="RSB438" s="1441"/>
      <c r="RSC438" s="1441"/>
      <c r="RSD438" s="1441"/>
      <c r="RSE438" s="1441"/>
      <c r="RSF438" s="1441"/>
      <c r="RSG438" s="1441"/>
      <c r="RSH438" s="1441"/>
      <c r="RSI438" s="1441"/>
      <c r="RSJ438" s="1441"/>
      <c r="RSK438" s="1441"/>
      <c r="RSL438" s="1441"/>
      <c r="RSM438" s="1441"/>
      <c r="RSN438" s="1441"/>
      <c r="RSO438" s="1441"/>
      <c r="RSP438" s="1441"/>
      <c r="RSQ438" s="1441"/>
      <c r="RSR438" s="1441"/>
      <c r="RSS438" s="1441"/>
      <c r="RST438" s="1441"/>
      <c r="RSU438" s="1441"/>
      <c r="RSV438" s="1441"/>
      <c r="RSW438" s="1441"/>
      <c r="RSX438" s="1441"/>
      <c r="RSY438" s="1441"/>
      <c r="RSZ438" s="1441"/>
      <c r="RTA438" s="1441"/>
      <c r="RTB438" s="1441"/>
      <c r="RTC438" s="1441"/>
      <c r="RTD438" s="1441"/>
      <c r="RTE438" s="1441"/>
      <c r="RTF438" s="1441"/>
      <c r="RTG438" s="1441"/>
      <c r="RTH438" s="1441"/>
      <c r="RTI438" s="1441"/>
      <c r="RTJ438" s="1441"/>
      <c r="RTK438" s="1441"/>
      <c r="RTL438" s="1441"/>
      <c r="RTM438" s="1441"/>
      <c r="RTN438" s="1441"/>
      <c r="RTO438" s="1441"/>
      <c r="RTP438" s="1441"/>
      <c r="RTQ438" s="1441"/>
      <c r="RTR438" s="1441"/>
      <c r="RTS438" s="1441"/>
      <c r="RTT438" s="1441"/>
      <c r="RTU438" s="1441"/>
      <c r="RTV438" s="1441"/>
      <c r="RTW438" s="1441"/>
      <c r="RTX438" s="1441"/>
      <c r="RTY438" s="1441"/>
      <c r="RTZ438" s="1441"/>
      <c r="RUA438" s="1441"/>
      <c r="RUB438" s="1441"/>
      <c r="RUC438" s="1441"/>
      <c r="RUD438" s="1441"/>
      <c r="RUE438" s="1441"/>
      <c r="RUF438" s="1441"/>
      <c r="RUG438" s="1441"/>
      <c r="RUH438" s="1441"/>
      <c r="RUI438" s="1441"/>
      <c r="RUJ438" s="1441"/>
      <c r="RUK438" s="1441"/>
      <c r="RUL438" s="1441"/>
      <c r="RUM438" s="1441"/>
      <c r="RUN438" s="1441"/>
      <c r="RUO438" s="1441"/>
      <c r="RUP438" s="1441"/>
      <c r="RUQ438" s="1441"/>
      <c r="RUR438" s="1441"/>
      <c r="RUS438" s="1441"/>
      <c r="RUT438" s="1441"/>
      <c r="RUU438" s="1441"/>
      <c r="RUV438" s="1441"/>
      <c r="RUW438" s="1441"/>
      <c r="RUX438" s="1441"/>
      <c r="RUY438" s="1441"/>
      <c r="RUZ438" s="1441"/>
      <c r="RVA438" s="1441"/>
      <c r="RVB438" s="1441"/>
      <c r="RVC438" s="1441"/>
      <c r="RVD438" s="1441"/>
      <c r="RVE438" s="1441"/>
      <c r="RVF438" s="1441"/>
      <c r="RVG438" s="1441"/>
      <c r="RVH438" s="1441"/>
      <c r="RVI438" s="1441"/>
      <c r="RVJ438" s="1441"/>
      <c r="RVK438" s="1441"/>
      <c r="RVL438" s="1441"/>
      <c r="RVM438" s="1441"/>
      <c r="RVN438" s="1441"/>
      <c r="RVO438" s="1441"/>
      <c r="RVP438" s="1441"/>
      <c r="RVQ438" s="1441"/>
      <c r="RVR438" s="1441"/>
      <c r="RVS438" s="1441"/>
      <c r="RVT438" s="1441"/>
      <c r="RVU438" s="1441"/>
      <c r="RVV438" s="1441"/>
      <c r="RVW438" s="1441"/>
      <c r="RVX438" s="1441"/>
      <c r="RVY438" s="1441"/>
      <c r="RVZ438" s="1441"/>
      <c r="RWA438" s="1441"/>
      <c r="RWB438" s="1441"/>
      <c r="RWC438" s="1441"/>
      <c r="RWD438" s="1441"/>
      <c r="RWE438" s="1441"/>
      <c r="RWF438" s="1441"/>
      <c r="RWG438" s="1441"/>
      <c r="RWH438" s="1441"/>
      <c r="RWI438" s="1441"/>
      <c r="RWJ438" s="1441"/>
      <c r="RWK438" s="1441"/>
      <c r="RWL438" s="1441"/>
      <c r="RWM438" s="1441"/>
      <c r="RWN438" s="1441"/>
      <c r="RWO438" s="1441"/>
      <c r="RWP438" s="1441"/>
      <c r="RWQ438" s="1441"/>
      <c r="RWR438" s="1441"/>
      <c r="RWS438" s="1441"/>
      <c r="RWT438" s="1441"/>
      <c r="RWU438" s="1441"/>
      <c r="RWV438" s="1441"/>
      <c r="RWW438" s="1441"/>
      <c r="RWX438" s="1441"/>
      <c r="RWY438" s="1441"/>
      <c r="RWZ438" s="1441"/>
      <c r="RXA438" s="1441"/>
      <c r="RXB438" s="1441"/>
      <c r="RXC438" s="1441"/>
      <c r="RXD438" s="1441"/>
      <c r="RXE438" s="1441"/>
      <c r="RXF438" s="1441"/>
      <c r="RXG438" s="1441"/>
      <c r="RXH438" s="1441"/>
      <c r="RXI438" s="1441"/>
      <c r="RXJ438" s="1441"/>
      <c r="RXK438" s="1441"/>
      <c r="RXL438" s="1441"/>
      <c r="RXM438" s="1441"/>
      <c r="RXN438" s="1441"/>
      <c r="RXO438" s="1441"/>
      <c r="RXP438" s="1441"/>
      <c r="RXQ438" s="1441"/>
      <c r="RXR438" s="1441"/>
      <c r="RXS438" s="1441"/>
      <c r="RXT438" s="1441"/>
      <c r="RXU438" s="1441"/>
      <c r="RXV438" s="1441"/>
      <c r="RXW438" s="1441"/>
      <c r="RXX438" s="1441"/>
      <c r="RXY438" s="1441"/>
      <c r="RXZ438" s="1441"/>
      <c r="RYA438" s="1441"/>
      <c r="RYB438" s="1441"/>
      <c r="RYC438" s="1441"/>
      <c r="RYD438" s="1441"/>
      <c r="RYE438" s="1441"/>
      <c r="RYF438" s="1441"/>
      <c r="RYG438" s="1441"/>
      <c r="RYH438" s="1441"/>
      <c r="RYI438" s="1441"/>
      <c r="RYJ438" s="1441"/>
      <c r="RYK438" s="1441"/>
      <c r="RYL438" s="1441"/>
      <c r="RYM438" s="1441"/>
      <c r="RYN438" s="1441"/>
      <c r="RYO438" s="1441"/>
      <c r="RYP438" s="1441"/>
      <c r="RYQ438" s="1441"/>
      <c r="RYR438" s="1441"/>
      <c r="RYS438" s="1441"/>
      <c r="RYT438" s="1441"/>
      <c r="RYU438" s="1441"/>
      <c r="RYV438" s="1441"/>
      <c r="RYW438" s="1441"/>
      <c r="RYX438" s="1441"/>
      <c r="RYY438" s="1441"/>
      <c r="RYZ438" s="1441"/>
      <c r="RZA438" s="1441"/>
      <c r="RZB438" s="1441"/>
      <c r="RZC438" s="1441"/>
      <c r="RZD438" s="1441"/>
      <c r="RZE438" s="1441"/>
      <c r="RZF438" s="1441"/>
      <c r="RZG438" s="1441"/>
      <c r="RZH438" s="1441"/>
      <c r="RZI438" s="1441"/>
      <c r="RZJ438" s="1441"/>
      <c r="RZK438" s="1441"/>
      <c r="RZL438" s="1441"/>
      <c r="RZM438" s="1441"/>
      <c r="RZN438" s="1441"/>
      <c r="RZO438" s="1441"/>
      <c r="RZP438" s="1441"/>
      <c r="RZQ438" s="1441"/>
      <c r="RZR438" s="1441"/>
      <c r="RZS438" s="1441"/>
      <c r="RZT438" s="1441"/>
      <c r="RZU438" s="1441"/>
      <c r="RZV438" s="1441"/>
      <c r="RZW438" s="1441"/>
      <c r="RZX438" s="1441"/>
      <c r="RZY438" s="1441"/>
      <c r="RZZ438" s="1441"/>
      <c r="SAA438" s="1441"/>
      <c r="SAB438" s="1441"/>
      <c r="SAC438" s="1441"/>
      <c r="SAD438" s="1441"/>
      <c r="SAE438" s="1441"/>
      <c r="SAF438" s="1441"/>
      <c r="SAG438" s="1441"/>
      <c r="SAH438" s="1441"/>
      <c r="SAI438" s="1441"/>
      <c r="SAJ438" s="1441"/>
      <c r="SAK438" s="1441"/>
      <c r="SAL438" s="1441"/>
      <c r="SAM438" s="1441"/>
      <c r="SAN438" s="1441"/>
      <c r="SAO438" s="1441"/>
      <c r="SAP438" s="1441"/>
      <c r="SAQ438" s="1441"/>
      <c r="SAR438" s="1441"/>
      <c r="SAS438" s="1441"/>
      <c r="SAT438" s="1441"/>
      <c r="SAU438" s="1441"/>
      <c r="SAV438" s="1441"/>
      <c r="SAW438" s="1441"/>
      <c r="SAX438" s="1441"/>
      <c r="SAY438" s="1441"/>
      <c r="SAZ438" s="1441"/>
      <c r="SBA438" s="1441"/>
      <c r="SBB438" s="1441"/>
      <c r="SBC438" s="1441"/>
      <c r="SBD438" s="1441"/>
      <c r="SBE438" s="1441"/>
      <c r="SBF438" s="1441"/>
      <c r="SBG438" s="1441"/>
      <c r="SBH438" s="1441"/>
      <c r="SBI438" s="1441"/>
      <c r="SBJ438" s="1441"/>
      <c r="SBK438" s="1441"/>
      <c r="SBL438" s="1441"/>
      <c r="SBM438" s="1441"/>
      <c r="SBN438" s="1441"/>
      <c r="SBO438" s="1441"/>
      <c r="SBP438" s="1441"/>
      <c r="SBQ438" s="1441"/>
      <c r="SBR438" s="1441"/>
      <c r="SBS438" s="1441"/>
      <c r="SBT438" s="1441"/>
      <c r="SBU438" s="1441"/>
      <c r="SBV438" s="1441"/>
      <c r="SBW438" s="1441"/>
      <c r="SBX438" s="1441"/>
      <c r="SBY438" s="1441"/>
      <c r="SBZ438" s="1441"/>
      <c r="SCA438" s="1441"/>
      <c r="SCB438" s="1441"/>
      <c r="SCC438" s="1441"/>
      <c r="SCD438" s="1441"/>
      <c r="SCE438" s="1441"/>
      <c r="SCF438" s="1441"/>
      <c r="SCG438" s="1441"/>
      <c r="SCH438" s="1441"/>
      <c r="SCI438" s="1441"/>
      <c r="SCJ438" s="1441"/>
      <c r="SCK438" s="1441"/>
      <c r="SCL438" s="1441"/>
      <c r="SCM438" s="1441"/>
      <c r="SCN438" s="1441"/>
      <c r="SCO438" s="1441"/>
      <c r="SCP438" s="1441"/>
      <c r="SCQ438" s="1441"/>
      <c r="SCR438" s="1441"/>
      <c r="SCS438" s="1441"/>
      <c r="SCT438" s="1441"/>
      <c r="SCU438" s="1441"/>
      <c r="SCV438" s="1441"/>
      <c r="SCW438" s="1441"/>
      <c r="SCX438" s="1441"/>
      <c r="SCY438" s="1441"/>
      <c r="SCZ438" s="1441"/>
      <c r="SDA438" s="1441"/>
      <c r="SDB438" s="1441"/>
      <c r="SDC438" s="1441"/>
      <c r="SDD438" s="1441"/>
      <c r="SDE438" s="1441"/>
      <c r="SDF438" s="1441"/>
      <c r="SDG438" s="1441"/>
      <c r="SDH438" s="1441"/>
      <c r="SDI438" s="1441"/>
      <c r="SDJ438" s="1441"/>
      <c r="SDK438" s="1441"/>
      <c r="SDL438" s="1441"/>
      <c r="SDM438" s="1441"/>
      <c r="SDN438" s="1441"/>
      <c r="SDO438" s="1441"/>
      <c r="SDP438" s="1441"/>
      <c r="SDQ438" s="1441"/>
      <c r="SDR438" s="1441"/>
      <c r="SDS438" s="1441"/>
      <c r="SDT438" s="1441"/>
      <c r="SDU438" s="1441"/>
      <c r="SDV438" s="1441"/>
      <c r="SDW438" s="1441"/>
      <c r="SDX438" s="1441"/>
      <c r="SDY438" s="1441"/>
      <c r="SDZ438" s="1441"/>
      <c r="SEA438" s="1441"/>
      <c r="SEB438" s="1441"/>
      <c r="SEC438" s="1441"/>
      <c r="SED438" s="1441"/>
      <c r="SEE438" s="1441"/>
      <c r="SEF438" s="1441"/>
      <c r="SEG438" s="1441"/>
      <c r="SEH438" s="1441"/>
      <c r="SEI438" s="1441"/>
      <c r="SEJ438" s="1441"/>
      <c r="SEK438" s="1441"/>
      <c r="SEL438" s="1441"/>
      <c r="SEM438" s="1441"/>
      <c r="SEN438" s="1441"/>
      <c r="SEO438" s="1441"/>
      <c r="SEP438" s="1441"/>
      <c r="SEQ438" s="1441"/>
      <c r="SER438" s="1441"/>
      <c r="SES438" s="1441"/>
      <c r="SET438" s="1441"/>
      <c r="SEU438" s="1441"/>
      <c r="SEV438" s="1441"/>
      <c r="SEW438" s="1441"/>
      <c r="SEX438" s="1441"/>
      <c r="SEY438" s="1441"/>
      <c r="SEZ438" s="1441"/>
      <c r="SFA438" s="1441"/>
      <c r="SFB438" s="1441"/>
      <c r="SFC438" s="1441"/>
      <c r="SFD438" s="1441"/>
      <c r="SFE438" s="1441"/>
      <c r="SFF438" s="1441"/>
      <c r="SFG438" s="1441"/>
      <c r="SFH438" s="1441"/>
      <c r="SFI438" s="1441"/>
      <c r="SFJ438" s="1441"/>
      <c r="SFK438" s="1441"/>
      <c r="SFL438" s="1441"/>
      <c r="SFM438" s="1441"/>
      <c r="SFN438" s="1441"/>
      <c r="SFO438" s="1441"/>
      <c r="SFP438" s="1441"/>
      <c r="SFQ438" s="1441"/>
      <c r="SFR438" s="1441"/>
      <c r="SFS438" s="1441"/>
      <c r="SFT438" s="1441"/>
      <c r="SFU438" s="1441"/>
      <c r="SFV438" s="1441"/>
      <c r="SFW438" s="1441"/>
      <c r="SFX438" s="1441"/>
      <c r="SFY438" s="1441"/>
      <c r="SFZ438" s="1441"/>
      <c r="SGA438" s="1441"/>
      <c r="SGB438" s="1441"/>
      <c r="SGC438" s="1441"/>
      <c r="SGD438" s="1441"/>
      <c r="SGE438" s="1441"/>
      <c r="SGF438" s="1441"/>
      <c r="SGG438" s="1441"/>
      <c r="SGH438" s="1441"/>
      <c r="SGI438" s="1441"/>
      <c r="SGJ438" s="1441"/>
      <c r="SGK438" s="1441"/>
      <c r="SGL438" s="1441"/>
      <c r="SGM438" s="1441"/>
      <c r="SGN438" s="1441"/>
      <c r="SGO438" s="1441"/>
      <c r="SGP438" s="1441"/>
      <c r="SGQ438" s="1441"/>
      <c r="SGR438" s="1441"/>
      <c r="SGS438" s="1441"/>
      <c r="SGT438" s="1441"/>
      <c r="SGU438" s="1441"/>
      <c r="SGV438" s="1441"/>
      <c r="SGW438" s="1441"/>
      <c r="SGX438" s="1441"/>
      <c r="SGY438" s="1441"/>
      <c r="SGZ438" s="1441"/>
      <c r="SHA438" s="1441"/>
      <c r="SHB438" s="1441"/>
      <c r="SHC438" s="1441"/>
      <c r="SHD438" s="1441"/>
      <c r="SHE438" s="1441"/>
      <c r="SHF438" s="1441"/>
      <c r="SHG438" s="1441"/>
      <c r="SHH438" s="1441"/>
      <c r="SHI438" s="1441"/>
      <c r="SHJ438" s="1441"/>
      <c r="SHK438" s="1441"/>
      <c r="SHL438" s="1441"/>
      <c r="SHM438" s="1441"/>
      <c r="SHN438" s="1441"/>
      <c r="SHO438" s="1441"/>
      <c r="SHP438" s="1441"/>
      <c r="SHQ438" s="1441"/>
      <c r="SHR438" s="1441"/>
      <c r="SHS438" s="1441"/>
      <c r="SHT438" s="1441"/>
      <c r="SHU438" s="1441"/>
      <c r="SHV438" s="1441"/>
      <c r="SHW438" s="1441"/>
      <c r="SHX438" s="1441"/>
      <c r="SHY438" s="1441"/>
      <c r="SHZ438" s="1441"/>
      <c r="SIA438" s="1441"/>
      <c r="SIB438" s="1441"/>
      <c r="SIC438" s="1441"/>
      <c r="SID438" s="1441"/>
      <c r="SIE438" s="1441"/>
      <c r="SIF438" s="1441"/>
      <c r="SIG438" s="1441"/>
      <c r="SIH438" s="1441"/>
      <c r="SII438" s="1441"/>
      <c r="SIJ438" s="1441"/>
      <c r="SIK438" s="1441"/>
      <c r="SIL438" s="1441"/>
      <c r="SIM438" s="1441"/>
      <c r="SIN438" s="1441"/>
      <c r="SIO438" s="1441"/>
      <c r="SIP438" s="1441"/>
      <c r="SIQ438" s="1441"/>
      <c r="SIR438" s="1441"/>
      <c r="SIS438" s="1441"/>
      <c r="SIT438" s="1441"/>
      <c r="SIU438" s="1441"/>
      <c r="SIV438" s="1441"/>
      <c r="SIW438" s="1441"/>
      <c r="SIX438" s="1441"/>
      <c r="SIY438" s="1441"/>
      <c r="SIZ438" s="1441"/>
      <c r="SJA438" s="1441"/>
      <c r="SJB438" s="1441"/>
      <c r="SJC438" s="1441"/>
      <c r="SJD438" s="1441"/>
      <c r="SJE438" s="1441"/>
      <c r="SJF438" s="1441"/>
      <c r="SJG438" s="1441"/>
      <c r="SJH438" s="1441"/>
      <c r="SJI438" s="1441"/>
      <c r="SJJ438" s="1441"/>
      <c r="SJK438" s="1441"/>
      <c r="SJL438" s="1441"/>
      <c r="SJM438" s="1441"/>
      <c r="SJN438" s="1441"/>
      <c r="SJO438" s="1441"/>
      <c r="SJP438" s="1441"/>
      <c r="SJQ438" s="1441"/>
      <c r="SJR438" s="1441"/>
      <c r="SJS438" s="1441"/>
      <c r="SJT438" s="1441"/>
      <c r="SJU438" s="1441"/>
      <c r="SJV438" s="1441"/>
      <c r="SJW438" s="1441"/>
      <c r="SJX438" s="1441"/>
      <c r="SJY438" s="1441"/>
      <c r="SJZ438" s="1441"/>
      <c r="SKA438" s="1441"/>
      <c r="SKB438" s="1441"/>
      <c r="SKC438" s="1441"/>
      <c r="SKD438" s="1441"/>
      <c r="SKE438" s="1441"/>
      <c r="SKF438" s="1441"/>
      <c r="SKG438" s="1441"/>
      <c r="SKH438" s="1441"/>
      <c r="SKI438" s="1441"/>
      <c r="SKJ438" s="1441"/>
      <c r="SKK438" s="1441"/>
      <c r="SKL438" s="1441"/>
      <c r="SKM438" s="1441"/>
      <c r="SKN438" s="1441"/>
      <c r="SKO438" s="1441"/>
      <c r="SKP438" s="1441"/>
      <c r="SKQ438" s="1441"/>
      <c r="SKR438" s="1441"/>
      <c r="SKS438" s="1441"/>
      <c r="SKT438" s="1441"/>
      <c r="SKU438" s="1441"/>
      <c r="SKV438" s="1441"/>
      <c r="SKW438" s="1441"/>
      <c r="SKX438" s="1441"/>
      <c r="SKY438" s="1441"/>
      <c r="SKZ438" s="1441"/>
      <c r="SLA438" s="1441"/>
      <c r="SLB438" s="1441"/>
      <c r="SLC438" s="1441"/>
      <c r="SLD438" s="1441"/>
      <c r="SLE438" s="1441"/>
      <c r="SLF438" s="1441"/>
      <c r="SLG438" s="1441"/>
      <c r="SLH438" s="1441"/>
      <c r="SLI438" s="1441"/>
      <c r="SLJ438" s="1441"/>
      <c r="SLK438" s="1441"/>
      <c r="SLL438" s="1441"/>
      <c r="SLM438" s="1441"/>
      <c r="SLN438" s="1441"/>
      <c r="SLO438" s="1441"/>
      <c r="SLP438" s="1441"/>
      <c r="SLQ438" s="1441"/>
      <c r="SLR438" s="1441"/>
      <c r="SLS438" s="1441"/>
      <c r="SLT438" s="1441"/>
      <c r="SLU438" s="1441"/>
      <c r="SLV438" s="1441"/>
      <c r="SLW438" s="1441"/>
      <c r="SLX438" s="1441"/>
      <c r="SLY438" s="1441"/>
      <c r="SLZ438" s="1441"/>
      <c r="SMA438" s="1441"/>
      <c r="SMB438" s="1441"/>
      <c r="SMC438" s="1441"/>
      <c r="SMD438" s="1441"/>
      <c r="SME438" s="1441"/>
      <c r="SMF438" s="1441"/>
      <c r="SMG438" s="1441"/>
      <c r="SMH438" s="1441"/>
      <c r="SMI438" s="1441"/>
      <c r="SMJ438" s="1441"/>
      <c r="SMK438" s="1441"/>
      <c r="SML438" s="1441"/>
      <c r="SMM438" s="1441"/>
      <c r="SMN438" s="1441"/>
      <c r="SMO438" s="1441"/>
      <c r="SMP438" s="1441"/>
      <c r="SMQ438" s="1441"/>
      <c r="SMR438" s="1441"/>
      <c r="SMS438" s="1441"/>
      <c r="SMT438" s="1441"/>
      <c r="SMU438" s="1441"/>
      <c r="SMV438" s="1441"/>
      <c r="SMW438" s="1441"/>
      <c r="SMX438" s="1441"/>
      <c r="SMY438" s="1441"/>
      <c r="SMZ438" s="1441"/>
      <c r="SNA438" s="1441"/>
      <c r="SNB438" s="1441"/>
      <c r="SNC438" s="1441"/>
      <c r="SND438" s="1441"/>
      <c r="SNE438" s="1441"/>
      <c r="SNF438" s="1441"/>
      <c r="SNG438" s="1441"/>
      <c r="SNH438" s="1441"/>
      <c r="SNI438" s="1441"/>
      <c r="SNJ438" s="1441"/>
      <c r="SNK438" s="1441"/>
      <c r="SNL438" s="1441"/>
      <c r="SNM438" s="1441"/>
      <c r="SNN438" s="1441"/>
      <c r="SNO438" s="1441"/>
      <c r="SNP438" s="1441"/>
      <c r="SNQ438" s="1441"/>
      <c r="SNR438" s="1441"/>
      <c r="SNS438" s="1441"/>
      <c r="SNT438" s="1441"/>
      <c r="SNU438" s="1441"/>
      <c r="SNV438" s="1441"/>
      <c r="SNW438" s="1441"/>
      <c r="SNX438" s="1441"/>
      <c r="SNY438" s="1441"/>
      <c r="SNZ438" s="1441"/>
      <c r="SOA438" s="1441"/>
      <c r="SOB438" s="1441"/>
      <c r="SOC438" s="1441"/>
      <c r="SOD438" s="1441"/>
      <c r="SOE438" s="1441"/>
      <c r="SOF438" s="1441"/>
      <c r="SOG438" s="1441"/>
      <c r="SOH438" s="1441"/>
      <c r="SOI438" s="1441"/>
      <c r="SOJ438" s="1441"/>
      <c r="SOK438" s="1441"/>
      <c r="SOL438" s="1441"/>
      <c r="SOM438" s="1441"/>
      <c r="SON438" s="1441"/>
      <c r="SOO438" s="1441"/>
      <c r="SOP438" s="1441"/>
      <c r="SOQ438" s="1441"/>
      <c r="SOR438" s="1441"/>
      <c r="SOS438" s="1441"/>
      <c r="SOT438" s="1441"/>
      <c r="SOU438" s="1441"/>
      <c r="SOV438" s="1441"/>
      <c r="SOW438" s="1441"/>
      <c r="SOX438" s="1441"/>
      <c r="SOY438" s="1441"/>
      <c r="SOZ438" s="1441"/>
      <c r="SPA438" s="1441"/>
      <c r="SPB438" s="1441"/>
      <c r="SPC438" s="1441"/>
      <c r="SPD438" s="1441"/>
      <c r="SPE438" s="1441"/>
      <c r="SPF438" s="1441"/>
      <c r="SPG438" s="1441"/>
      <c r="SPH438" s="1441"/>
      <c r="SPI438" s="1441"/>
      <c r="SPJ438" s="1441"/>
      <c r="SPK438" s="1441"/>
      <c r="SPL438" s="1441"/>
      <c r="SPM438" s="1441"/>
      <c r="SPN438" s="1441"/>
      <c r="SPO438" s="1441"/>
      <c r="SPP438" s="1441"/>
      <c r="SPQ438" s="1441"/>
      <c r="SPR438" s="1441"/>
      <c r="SPS438" s="1441"/>
      <c r="SPT438" s="1441"/>
      <c r="SPU438" s="1441"/>
      <c r="SPV438" s="1441"/>
      <c r="SPW438" s="1441"/>
      <c r="SPX438" s="1441"/>
      <c r="SPY438" s="1441"/>
      <c r="SPZ438" s="1441"/>
      <c r="SQA438" s="1441"/>
      <c r="SQB438" s="1441"/>
      <c r="SQC438" s="1441"/>
      <c r="SQD438" s="1441"/>
      <c r="SQE438" s="1441"/>
      <c r="SQF438" s="1441"/>
      <c r="SQG438" s="1441"/>
      <c r="SQH438" s="1441"/>
      <c r="SQI438" s="1441"/>
      <c r="SQJ438" s="1441"/>
      <c r="SQK438" s="1441"/>
      <c r="SQL438" s="1441"/>
      <c r="SQM438" s="1441"/>
      <c r="SQN438" s="1441"/>
      <c r="SQO438" s="1441"/>
      <c r="SQP438" s="1441"/>
      <c r="SQQ438" s="1441"/>
      <c r="SQR438" s="1441"/>
      <c r="SQS438" s="1441"/>
      <c r="SQT438" s="1441"/>
      <c r="SQU438" s="1441"/>
      <c r="SQV438" s="1441"/>
      <c r="SQW438" s="1441"/>
      <c r="SQX438" s="1441"/>
      <c r="SQY438" s="1441"/>
      <c r="SQZ438" s="1441"/>
      <c r="SRA438" s="1441"/>
      <c r="SRB438" s="1441"/>
      <c r="SRC438" s="1441"/>
      <c r="SRD438" s="1441"/>
      <c r="SRE438" s="1441"/>
      <c r="SRF438" s="1441"/>
      <c r="SRG438" s="1441"/>
      <c r="SRH438" s="1441"/>
      <c r="SRI438" s="1441"/>
      <c r="SRJ438" s="1441"/>
      <c r="SRK438" s="1441"/>
      <c r="SRL438" s="1441"/>
      <c r="SRM438" s="1441"/>
      <c r="SRN438" s="1441"/>
      <c r="SRO438" s="1441"/>
      <c r="SRP438" s="1441"/>
      <c r="SRQ438" s="1441"/>
      <c r="SRR438" s="1441"/>
      <c r="SRS438" s="1441"/>
      <c r="SRT438" s="1441"/>
      <c r="SRU438" s="1441"/>
      <c r="SRV438" s="1441"/>
      <c r="SRW438" s="1441"/>
      <c r="SRX438" s="1441"/>
      <c r="SRY438" s="1441"/>
      <c r="SRZ438" s="1441"/>
      <c r="SSA438" s="1441"/>
      <c r="SSB438" s="1441"/>
      <c r="SSC438" s="1441"/>
      <c r="SSD438" s="1441"/>
      <c r="SSE438" s="1441"/>
      <c r="SSF438" s="1441"/>
      <c r="SSG438" s="1441"/>
      <c r="SSH438" s="1441"/>
      <c r="SSI438" s="1441"/>
      <c r="SSJ438" s="1441"/>
      <c r="SSK438" s="1441"/>
      <c r="SSL438" s="1441"/>
      <c r="SSM438" s="1441"/>
      <c r="SSN438" s="1441"/>
      <c r="SSO438" s="1441"/>
      <c r="SSP438" s="1441"/>
      <c r="SSQ438" s="1441"/>
      <c r="SSR438" s="1441"/>
      <c r="SSS438" s="1441"/>
      <c r="SST438" s="1441"/>
      <c r="SSU438" s="1441"/>
      <c r="SSV438" s="1441"/>
      <c r="SSW438" s="1441"/>
      <c r="SSX438" s="1441"/>
      <c r="SSY438" s="1441"/>
      <c r="SSZ438" s="1441"/>
      <c r="STA438" s="1441"/>
      <c r="STB438" s="1441"/>
      <c r="STC438" s="1441"/>
      <c r="STD438" s="1441"/>
      <c r="STE438" s="1441"/>
      <c r="STF438" s="1441"/>
      <c r="STG438" s="1441"/>
      <c r="STH438" s="1441"/>
      <c r="STI438" s="1441"/>
      <c r="STJ438" s="1441"/>
      <c r="STK438" s="1441"/>
      <c r="STL438" s="1441"/>
      <c r="STM438" s="1441"/>
      <c r="STN438" s="1441"/>
      <c r="STO438" s="1441"/>
      <c r="STP438" s="1441"/>
      <c r="STQ438" s="1441"/>
      <c r="STR438" s="1441"/>
      <c r="STS438" s="1441"/>
      <c r="STT438" s="1441"/>
      <c r="STU438" s="1441"/>
      <c r="STV438" s="1441"/>
      <c r="STW438" s="1441"/>
      <c r="STX438" s="1441"/>
      <c r="STY438" s="1441"/>
      <c r="STZ438" s="1441"/>
      <c r="SUA438" s="1441"/>
      <c r="SUB438" s="1441"/>
      <c r="SUC438" s="1441"/>
      <c r="SUD438" s="1441"/>
      <c r="SUE438" s="1441"/>
      <c r="SUF438" s="1441"/>
      <c r="SUG438" s="1441"/>
      <c r="SUH438" s="1441"/>
      <c r="SUI438" s="1441"/>
      <c r="SUJ438" s="1441"/>
      <c r="SUK438" s="1441"/>
      <c r="SUL438" s="1441"/>
      <c r="SUM438" s="1441"/>
      <c r="SUN438" s="1441"/>
      <c r="SUO438" s="1441"/>
      <c r="SUP438" s="1441"/>
      <c r="SUQ438" s="1441"/>
      <c r="SUR438" s="1441"/>
      <c r="SUS438" s="1441"/>
      <c r="SUT438" s="1441"/>
      <c r="SUU438" s="1441"/>
      <c r="SUV438" s="1441"/>
      <c r="SUW438" s="1441"/>
      <c r="SUX438" s="1441"/>
      <c r="SUY438" s="1441"/>
      <c r="SUZ438" s="1441"/>
      <c r="SVA438" s="1441"/>
      <c r="SVB438" s="1441"/>
      <c r="SVC438" s="1441"/>
      <c r="SVD438" s="1441"/>
      <c r="SVE438" s="1441"/>
      <c r="SVF438" s="1441"/>
      <c r="SVG438" s="1441"/>
      <c r="SVH438" s="1441"/>
      <c r="SVI438" s="1441"/>
      <c r="SVJ438" s="1441"/>
      <c r="SVK438" s="1441"/>
      <c r="SVL438" s="1441"/>
      <c r="SVM438" s="1441"/>
      <c r="SVN438" s="1441"/>
      <c r="SVO438" s="1441"/>
      <c r="SVP438" s="1441"/>
      <c r="SVQ438" s="1441"/>
      <c r="SVR438" s="1441"/>
      <c r="SVS438" s="1441"/>
      <c r="SVT438" s="1441"/>
      <c r="SVU438" s="1441"/>
      <c r="SVV438" s="1441"/>
      <c r="SVW438" s="1441"/>
      <c r="SVX438" s="1441"/>
      <c r="SVY438" s="1441"/>
      <c r="SVZ438" s="1441"/>
      <c r="SWA438" s="1441"/>
      <c r="SWB438" s="1441"/>
      <c r="SWC438" s="1441"/>
      <c r="SWD438" s="1441"/>
      <c r="SWE438" s="1441"/>
      <c r="SWF438" s="1441"/>
      <c r="SWG438" s="1441"/>
      <c r="SWH438" s="1441"/>
      <c r="SWI438" s="1441"/>
      <c r="SWJ438" s="1441"/>
      <c r="SWK438" s="1441"/>
      <c r="SWL438" s="1441"/>
      <c r="SWM438" s="1441"/>
      <c r="SWN438" s="1441"/>
      <c r="SWO438" s="1441"/>
      <c r="SWP438" s="1441"/>
      <c r="SWQ438" s="1441"/>
      <c r="SWR438" s="1441"/>
      <c r="SWS438" s="1441"/>
      <c r="SWT438" s="1441"/>
      <c r="SWU438" s="1441"/>
      <c r="SWV438" s="1441"/>
      <c r="SWW438" s="1441"/>
      <c r="SWX438" s="1441"/>
      <c r="SWY438" s="1441"/>
      <c r="SWZ438" s="1441"/>
      <c r="SXA438" s="1441"/>
      <c r="SXB438" s="1441"/>
      <c r="SXC438" s="1441"/>
      <c r="SXD438" s="1441"/>
      <c r="SXE438" s="1441"/>
      <c r="SXF438" s="1441"/>
      <c r="SXG438" s="1441"/>
      <c r="SXH438" s="1441"/>
      <c r="SXI438" s="1441"/>
      <c r="SXJ438" s="1441"/>
      <c r="SXK438" s="1441"/>
      <c r="SXL438" s="1441"/>
      <c r="SXM438" s="1441"/>
      <c r="SXN438" s="1441"/>
      <c r="SXO438" s="1441"/>
      <c r="SXP438" s="1441"/>
      <c r="SXQ438" s="1441"/>
      <c r="SXR438" s="1441"/>
      <c r="SXS438" s="1441"/>
      <c r="SXT438" s="1441"/>
      <c r="SXU438" s="1441"/>
      <c r="SXV438" s="1441"/>
      <c r="SXW438" s="1441"/>
      <c r="SXX438" s="1441"/>
      <c r="SXY438" s="1441"/>
      <c r="SXZ438" s="1441"/>
      <c r="SYA438" s="1441"/>
      <c r="SYB438" s="1441"/>
      <c r="SYC438" s="1441"/>
      <c r="SYD438" s="1441"/>
      <c r="SYE438" s="1441"/>
      <c r="SYF438" s="1441"/>
      <c r="SYG438" s="1441"/>
      <c r="SYH438" s="1441"/>
      <c r="SYI438" s="1441"/>
      <c r="SYJ438" s="1441"/>
      <c r="SYK438" s="1441"/>
      <c r="SYL438" s="1441"/>
      <c r="SYM438" s="1441"/>
      <c r="SYN438" s="1441"/>
      <c r="SYO438" s="1441"/>
      <c r="SYP438" s="1441"/>
      <c r="SYQ438" s="1441"/>
      <c r="SYR438" s="1441"/>
      <c r="SYS438" s="1441"/>
      <c r="SYT438" s="1441"/>
      <c r="SYU438" s="1441"/>
      <c r="SYV438" s="1441"/>
      <c r="SYW438" s="1441"/>
      <c r="SYX438" s="1441"/>
      <c r="SYY438" s="1441"/>
      <c r="SYZ438" s="1441"/>
      <c r="SZA438" s="1441"/>
      <c r="SZB438" s="1441"/>
      <c r="SZC438" s="1441"/>
      <c r="SZD438" s="1441"/>
      <c r="SZE438" s="1441"/>
      <c r="SZF438" s="1441"/>
      <c r="SZG438" s="1441"/>
      <c r="SZH438" s="1441"/>
      <c r="SZI438" s="1441"/>
      <c r="SZJ438" s="1441"/>
      <c r="SZK438" s="1441"/>
      <c r="SZL438" s="1441"/>
      <c r="SZM438" s="1441"/>
      <c r="SZN438" s="1441"/>
      <c r="SZO438" s="1441"/>
      <c r="SZP438" s="1441"/>
      <c r="SZQ438" s="1441"/>
      <c r="SZR438" s="1441"/>
      <c r="SZS438" s="1441"/>
      <c r="SZT438" s="1441"/>
      <c r="SZU438" s="1441"/>
      <c r="SZV438" s="1441"/>
      <c r="SZW438" s="1441"/>
      <c r="SZX438" s="1441"/>
      <c r="SZY438" s="1441"/>
      <c r="SZZ438" s="1441"/>
      <c r="TAA438" s="1441"/>
      <c r="TAB438" s="1441"/>
      <c r="TAC438" s="1441"/>
      <c r="TAD438" s="1441"/>
      <c r="TAE438" s="1441"/>
      <c r="TAF438" s="1441"/>
      <c r="TAG438" s="1441"/>
      <c r="TAH438" s="1441"/>
      <c r="TAI438" s="1441"/>
      <c r="TAJ438" s="1441"/>
      <c r="TAK438" s="1441"/>
      <c r="TAL438" s="1441"/>
      <c r="TAM438" s="1441"/>
      <c r="TAN438" s="1441"/>
      <c r="TAO438" s="1441"/>
      <c r="TAP438" s="1441"/>
      <c r="TAQ438" s="1441"/>
      <c r="TAR438" s="1441"/>
      <c r="TAS438" s="1441"/>
      <c r="TAT438" s="1441"/>
      <c r="TAU438" s="1441"/>
      <c r="TAV438" s="1441"/>
      <c r="TAW438" s="1441"/>
      <c r="TAX438" s="1441"/>
      <c r="TAY438" s="1441"/>
      <c r="TAZ438" s="1441"/>
      <c r="TBA438" s="1441"/>
      <c r="TBB438" s="1441"/>
      <c r="TBC438" s="1441"/>
      <c r="TBD438" s="1441"/>
      <c r="TBE438" s="1441"/>
      <c r="TBF438" s="1441"/>
      <c r="TBG438" s="1441"/>
      <c r="TBH438" s="1441"/>
      <c r="TBI438" s="1441"/>
      <c r="TBJ438" s="1441"/>
      <c r="TBK438" s="1441"/>
      <c r="TBL438" s="1441"/>
      <c r="TBM438" s="1441"/>
      <c r="TBN438" s="1441"/>
      <c r="TBO438" s="1441"/>
      <c r="TBP438" s="1441"/>
      <c r="TBQ438" s="1441"/>
      <c r="TBR438" s="1441"/>
      <c r="TBS438" s="1441"/>
      <c r="TBT438" s="1441"/>
      <c r="TBU438" s="1441"/>
      <c r="TBV438" s="1441"/>
      <c r="TBW438" s="1441"/>
      <c r="TBX438" s="1441"/>
      <c r="TBY438" s="1441"/>
      <c r="TBZ438" s="1441"/>
      <c r="TCA438" s="1441"/>
      <c r="TCB438" s="1441"/>
      <c r="TCC438" s="1441"/>
      <c r="TCD438" s="1441"/>
      <c r="TCE438" s="1441"/>
      <c r="TCF438" s="1441"/>
      <c r="TCG438" s="1441"/>
      <c r="TCH438" s="1441"/>
      <c r="TCI438" s="1441"/>
      <c r="TCJ438" s="1441"/>
      <c r="TCK438" s="1441"/>
      <c r="TCL438" s="1441"/>
      <c r="TCM438" s="1441"/>
      <c r="TCN438" s="1441"/>
      <c r="TCO438" s="1441"/>
      <c r="TCP438" s="1441"/>
      <c r="TCQ438" s="1441"/>
      <c r="TCR438" s="1441"/>
      <c r="TCS438" s="1441"/>
      <c r="TCT438" s="1441"/>
      <c r="TCU438" s="1441"/>
      <c r="TCV438" s="1441"/>
      <c r="TCW438" s="1441"/>
      <c r="TCX438" s="1441"/>
      <c r="TCY438" s="1441"/>
      <c r="TCZ438" s="1441"/>
      <c r="TDA438" s="1441"/>
      <c r="TDB438" s="1441"/>
      <c r="TDC438" s="1441"/>
      <c r="TDD438" s="1441"/>
      <c r="TDE438" s="1441"/>
      <c r="TDF438" s="1441"/>
      <c r="TDG438" s="1441"/>
      <c r="TDH438" s="1441"/>
      <c r="TDI438" s="1441"/>
      <c r="TDJ438" s="1441"/>
      <c r="TDK438" s="1441"/>
      <c r="TDL438" s="1441"/>
      <c r="TDM438" s="1441"/>
      <c r="TDN438" s="1441"/>
      <c r="TDO438" s="1441"/>
      <c r="TDP438" s="1441"/>
      <c r="TDQ438" s="1441"/>
      <c r="TDR438" s="1441"/>
      <c r="TDS438" s="1441"/>
      <c r="TDT438" s="1441"/>
      <c r="TDU438" s="1441"/>
      <c r="TDV438" s="1441"/>
      <c r="TDW438" s="1441"/>
      <c r="TDX438" s="1441"/>
      <c r="TDY438" s="1441"/>
      <c r="TDZ438" s="1441"/>
      <c r="TEA438" s="1441"/>
      <c r="TEB438" s="1441"/>
      <c r="TEC438" s="1441"/>
      <c r="TED438" s="1441"/>
      <c r="TEE438" s="1441"/>
      <c r="TEF438" s="1441"/>
      <c r="TEG438" s="1441"/>
      <c r="TEH438" s="1441"/>
      <c r="TEI438" s="1441"/>
      <c r="TEJ438" s="1441"/>
      <c r="TEK438" s="1441"/>
      <c r="TEL438" s="1441"/>
      <c r="TEM438" s="1441"/>
      <c r="TEN438" s="1441"/>
      <c r="TEO438" s="1441"/>
      <c r="TEP438" s="1441"/>
      <c r="TEQ438" s="1441"/>
      <c r="TER438" s="1441"/>
      <c r="TES438" s="1441"/>
      <c r="TET438" s="1441"/>
      <c r="TEU438" s="1441"/>
      <c r="TEV438" s="1441"/>
      <c r="TEW438" s="1441"/>
      <c r="TEX438" s="1441"/>
      <c r="TEY438" s="1441"/>
      <c r="TEZ438" s="1441"/>
      <c r="TFA438" s="1441"/>
      <c r="TFB438" s="1441"/>
      <c r="TFC438" s="1441"/>
      <c r="TFD438" s="1441"/>
      <c r="TFE438" s="1441"/>
      <c r="TFF438" s="1441"/>
      <c r="TFG438" s="1441"/>
      <c r="TFH438" s="1441"/>
      <c r="TFI438" s="1441"/>
      <c r="TFJ438" s="1441"/>
      <c r="TFK438" s="1441"/>
      <c r="TFL438" s="1441"/>
      <c r="TFM438" s="1441"/>
      <c r="TFN438" s="1441"/>
      <c r="TFO438" s="1441"/>
      <c r="TFP438" s="1441"/>
      <c r="TFQ438" s="1441"/>
      <c r="TFR438" s="1441"/>
      <c r="TFS438" s="1441"/>
      <c r="TFT438" s="1441"/>
      <c r="TFU438" s="1441"/>
      <c r="TFV438" s="1441"/>
      <c r="TFW438" s="1441"/>
      <c r="TFX438" s="1441"/>
      <c r="TFY438" s="1441"/>
      <c r="TFZ438" s="1441"/>
      <c r="TGA438" s="1441"/>
      <c r="TGB438" s="1441"/>
      <c r="TGC438" s="1441"/>
      <c r="TGD438" s="1441"/>
      <c r="TGE438" s="1441"/>
      <c r="TGF438" s="1441"/>
      <c r="TGG438" s="1441"/>
      <c r="TGH438" s="1441"/>
      <c r="TGI438" s="1441"/>
      <c r="TGJ438" s="1441"/>
      <c r="TGK438" s="1441"/>
      <c r="TGL438" s="1441"/>
      <c r="TGM438" s="1441"/>
      <c r="TGN438" s="1441"/>
      <c r="TGO438" s="1441"/>
      <c r="TGP438" s="1441"/>
      <c r="TGQ438" s="1441"/>
      <c r="TGR438" s="1441"/>
      <c r="TGS438" s="1441"/>
      <c r="TGT438" s="1441"/>
      <c r="TGU438" s="1441"/>
      <c r="TGV438" s="1441"/>
      <c r="TGW438" s="1441"/>
      <c r="TGX438" s="1441"/>
      <c r="TGY438" s="1441"/>
      <c r="TGZ438" s="1441"/>
      <c r="THA438" s="1441"/>
      <c r="THB438" s="1441"/>
      <c r="THC438" s="1441"/>
      <c r="THD438" s="1441"/>
      <c r="THE438" s="1441"/>
      <c r="THF438" s="1441"/>
      <c r="THG438" s="1441"/>
      <c r="THH438" s="1441"/>
      <c r="THI438" s="1441"/>
      <c r="THJ438" s="1441"/>
      <c r="THK438" s="1441"/>
      <c r="THL438" s="1441"/>
      <c r="THM438" s="1441"/>
      <c r="THN438" s="1441"/>
      <c r="THO438" s="1441"/>
      <c r="THP438" s="1441"/>
      <c r="THQ438" s="1441"/>
      <c r="THR438" s="1441"/>
      <c r="THS438" s="1441"/>
      <c r="THT438" s="1441"/>
      <c r="THU438" s="1441"/>
      <c r="THV438" s="1441"/>
      <c r="THW438" s="1441"/>
      <c r="THX438" s="1441"/>
      <c r="THY438" s="1441"/>
      <c r="THZ438" s="1441"/>
      <c r="TIA438" s="1441"/>
      <c r="TIB438" s="1441"/>
      <c r="TIC438" s="1441"/>
      <c r="TID438" s="1441"/>
      <c r="TIE438" s="1441"/>
      <c r="TIF438" s="1441"/>
      <c r="TIG438" s="1441"/>
      <c r="TIH438" s="1441"/>
      <c r="TII438" s="1441"/>
      <c r="TIJ438" s="1441"/>
      <c r="TIK438" s="1441"/>
      <c r="TIL438" s="1441"/>
      <c r="TIM438" s="1441"/>
      <c r="TIN438" s="1441"/>
      <c r="TIO438" s="1441"/>
      <c r="TIP438" s="1441"/>
      <c r="TIQ438" s="1441"/>
      <c r="TIR438" s="1441"/>
      <c r="TIS438" s="1441"/>
      <c r="TIT438" s="1441"/>
      <c r="TIU438" s="1441"/>
      <c r="TIV438" s="1441"/>
      <c r="TIW438" s="1441"/>
      <c r="TIX438" s="1441"/>
      <c r="TIY438" s="1441"/>
      <c r="TIZ438" s="1441"/>
      <c r="TJA438" s="1441"/>
      <c r="TJB438" s="1441"/>
      <c r="TJC438" s="1441"/>
      <c r="TJD438" s="1441"/>
      <c r="TJE438" s="1441"/>
      <c r="TJF438" s="1441"/>
      <c r="TJG438" s="1441"/>
      <c r="TJH438" s="1441"/>
      <c r="TJI438" s="1441"/>
      <c r="TJJ438" s="1441"/>
      <c r="TJK438" s="1441"/>
      <c r="TJL438" s="1441"/>
      <c r="TJM438" s="1441"/>
      <c r="TJN438" s="1441"/>
      <c r="TJO438" s="1441"/>
      <c r="TJP438" s="1441"/>
      <c r="TJQ438" s="1441"/>
      <c r="TJR438" s="1441"/>
      <c r="TJS438" s="1441"/>
      <c r="TJT438" s="1441"/>
      <c r="TJU438" s="1441"/>
      <c r="TJV438" s="1441"/>
      <c r="TJW438" s="1441"/>
      <c r="TJX438" s="1441"/>
      <c r="TJY438" s="1441"/>
      <c r="TJZ438" s="1441"/>
      <c r="TKA438" s="1441"/>
      <c r="TKB438" s="1441"/>
      <c r="TKC438" s="1441"/>
      <c r="TKD438" s="1441"/>
      <c r="TKE438" s="1441"/>
      <c r="TKF438" s="1441"/>
      <c r="TKG438" s="1441"/>
      <c r="TKH438" s="1441"/>
      <c r="TKI438" s="1441"/>
      <c r="TKJ438" s="1441"/>
      <c r="TKK438" s="1441"/>
      <c r="TKL438" s="1441"/>
      <c r="TKM438" s="1441"/>
      <c r="TKN438" s="1441"/>
      <c r="TKO438" s="1441"/>
      <c r="TKP438" s="1441"/>
      <c r="TKQ438" s="1441"/>
      <c r="TKR438" s="1441"/>
      <c r="TKS438" s="1441"/>
      <c r="TKT438" s="1441"/>
      <c r="TKU438" s="1441"/>
      <c r="TKV438" s="1441"/>
      <c r="TKW438" s="1441"/>
      <c r="TKX438" s="1441"/>
      <c r="TKY438" s="1441"/>
      <c r="TKZ438" s="1441"/>
      <c r="TLA438" s="1441"/>
      <c r="TLB438" s="1441"/>
      <c r="TLC438" s="1441"/>
      <c r="TLD438" s="1441"/>
      <c r="TLE438" s="1441"/>
      <c r="TLF438" s="1441"/>
      <c r="TLG438" s="1441"/>
      <c r="TLH438" s="1441"/>
      <c r="TLI438" s="1441"/>
      <c r="TLJ438" s="1441"/>
      <c r="TLK438" s="1441"/>
      <c r="TLL438" s="1441"/>
      <c r="TLM438" s="1441"/>
      <c r="TLN438" s="1441"/>
      <c r="TLO438" s="1441"/>
      <c r="TLP438" s="1441"/>
      <c r="TLQ438" s="1441"/>
      <c r="TLR438" s="1441"/>
      <c r="TLS438" s="1441"/>
      <c r="TLT438" s="1441"/>
      <c r="TLU438" s="1441"/>
      <c r="TLV438" s="1441"/>
      <c r="TLW438" s="1441"/>
      <c r="TLX438" s="1441"/>
      <c r="TLY438" s="1441"/>
      <c r="TLZ438" s="1441"/>
      <c r="TMA438" s="1441"/>
      <c r="TMB438" s="1441"/>
      <c r="TMC438" s="1441"/>
      <c r="TMD438" s="1441"/>
      <c r="TME438" s="1441"/>
      <c r="TMF438" s="1441"/>
      <c r="TMG438" s="1441"/>
      <c r="TMH438" s="1441"/>
      <c r="TMI438" s="1441"/>
      <c r="TMJ438" s="1441"/>
      <c r="TMK438" s="1441"/>
      <c r="TML438" s="1441"/>
      <c r="TMM438" s="1441"/>
      <c r="TMN438" s="1441"/>
      <c r="TMO438" s="1441"/>
      <c r="TMP438" s="1441"/>
      <c r="TMQ438" s="1441"/>
      <c r="TMR438" s="1441"/>
      <c r="TMS438" s="1441"/>
      <c r="TMT438" s="1441"/>
      <c r="TMU438" s="1441"/>
      <c r="TMV438" s="1441"/>
      <c r="TMW438" s="1441"/>
      <c r="TMX438" s="1441"/>
      <c r="TMY438" s="1441"/>
      <c r="TMZ438" s="1441"/>
      <c r="TNA438" s="1441"/>
      <c r="TNB438" s="1441"/>
      <c r="TNC438" s="1441"/>
      <c r="TND438" s="1441"/>
      <c r="TNE438" s="1441"/>
      <c r="TNF438" s="1441"/>
      <c r="TNG438" s="1441"/>
      <c r="TNH438" s="1441"/>
      <c r="TNI438" s="1441"/>
      <c r="TNJ438" s="1441"/>
      <c r="TNK438" s="1441"/>
      <c r="TNL438" s="1441"/>
      <c r="TNM438" s="1441"/>
      <c r="TNN438" s="1441"/>
      <c r="TNO438" s="1441"/>
      <c r="TNP438" s="1441"/>
      <c r="TNQ438" s="1441"/>
      <c r="TNR438" s="1441"/>
      <c r="TNS438" s="1441"/>
      <c r="TNT438" s="1441"/>
      <c r="TNU438" s="1441"/>
      <c r="TNV438" s="1441"/>
      <c r="TNW438" s="1441"/>
      <c r="TNX438" s="1441"/>
      <c r="TNY438" s="1441"/>
      <c r="TNZ438" s="1441"/>
      <c r="TOA438" s="1441"/>
      <c r="TOB438" s="1441"/>
      <c r="TOC438" s="1441"/>
      <c r="TOD438" s="1441"/>
      <c r="TOE438" s="1441"/>
      <c r="TOF438" s="1441"/>
      <c r="TOG438" s="1441"/>
      <c r="TOH438" s="1441"/>
      <c r="TOI438" s="1441"/>
      <c r="TOJ438" s="1441"/>
      <c r="TOK438" s="1441"/>
      <c r="TOL438" s="1441"/>
      <c r="TOM438" s="1441"/>
      <c r="TON438" s="1441"/>
      <c r="TOO438" s="1441"/>
      <c r="TOP438" s="1441"/>
      <c r="TOQ438" s="1441"/>
      <c r="TOR438" s="1441"/>
      <c r="TOS438" s="1441"/>
      <c r="TOT438" s="1441"/>
      <c r="TOU438" s="1441"/>
      <c r="TOV438" s="1441"/>
      <c r="TOW438" s="1441"/>
      <c r="TOX438" s="1441"/>
      <c r="TOY438" s="1441"/>
      <c r="TOZ438" s="1441"/>
      <c r="TPA438" s="1441"/>
      <c r="TPB438" s="1441"/>
      <c r="TPC438" s="1441"/>
      <c r="TPD438" s="1441"/>
      <c r="TPE438" s="1441"/>
      <c r="TPF438" s="1441"/>
      <c r="TPG438" s="1441"/>
      <c r="TPH438" s="1441"/>
      <c r="TPI438" s="1441"/>
      <c r="TPJ438" s="1441"/>
      <c r="TPK438" s="1441"/>
      <c r="TPL438" s="1441"/>
      <c r="TPM438" s="1441"/>
      <c r="TPN438" s="1441"/>
      <c r="TPO438" s="1441"/>
      <c r="TPP438" s="1441"/>
      <c r="TPQ438" s="1441"/>
      <c r="TPR438" s="1441"/>
      <c r="TPS438" s="1441"/>
      <c r="TPT438" s="1441"/>
      <c r="TPU438" s="1441"/>
      <c r="TPV438" s="1441"/>
      <c r="TPW438" s="1441"/>
      <c r="TPX438" s="1441"/>
      <c r="TPY438" s="1441"/>
      <c r="TPZ438" s="1441"/>
      <c r="TQA438" s="1441"/>
      <c r="TQB438" s="1441"/>
      <c r="TQC438" s="1441"/>
      <c r="TQD438" s="1441"/>
      <c r="TQE438" s="1441"/>
      <c r="TQF438" s="1441"/>
      <c r="TQG438" s="1441"/>
      <c r="TQH438" s="1441"/>
      <c r="TQI438" s="1441"/>
      <c r="TQJ438" s="1441"/>
      <c r="TQK438" s="1441"/>
      <c r="TQL438" s="1441"/>
      <c r="TQM438" s="1441"/>
      <c r="TQN438" s="1441"/>
      <c r="TQO438" s="1441"/>
      <c r="TQP438" s="1441"/>
      <c r="TQQ438" s="1441"/>
      <c r="TQR438" s="1441"/>
      <c r="TQS438" s="1441"/>
      <c r="TQT438" s="1441"/>
      <c r="TQU438" s="1441"/>
      <c r="TQV438" s="1441"/>
      <c r="TQW438" s="1441"/>
      <c r="TQX438" s="1441"/>
      <c r="TQY438" s="1441"/>
      <c r="TQZ438" s="1441"/>
      <c r="TRA438" s="1441"/>
      <c r="TRB438" s="1441"/>
      <c r="TRC438" s="1441"/>
      <c r="TRD438" s="1441"/>
      <c r="TRE438" s="1441"/>
      <c r="TRF438" s="1441"/>
      <c r="TRG438" s="1441"/>
      <c r="TRH438" s="1441"/>
      <c r="TRI438" s="1441"/>
      <c r="TRJ438" s="1441"/>
      <c r="TRK438" s="1441"/>
      <c r="TRL438" s="1441"/>
      <c r="TRM438" s="1441"/>
      <c r="TRN438" s="1441"/>
      <c r="TRO438" s="1441"/>
      <c r="TRP438" s="1441"/>
      <c r="TRQ438" s="1441"/>
      <c r="TRR438" s="1441"/>
      <c r="TRS438" s="1441"/>
      <c r="TRT438" s="1441"/>
      <c r="TRU438" s="1441"/>
      <c r="TRV438" s="1441"/>
      <c r="TRW438" s="1441"/>
      <c r="TRX438" s="1441"/>
      <c r="TRY438" s="1441"/>
      <c r="TRZ438" s="1441"/>
      <c r="TSA438" s="1441"/>
      <c r="TSB438" s="1441"/>
      <c r="TSC438" s="1441"/>
      <c r="TSD438" s="1441"/>
      <c r="TSE438" s="1441"/>
      <c r="TSF438" s="1441"/>
      <c r="TSG438" s="1441"/>
      <c r="TSH438" s="1441"/>
      <c r="TSI438" s="1441"/>
      <c r="TSJ438" s="1441"/>
      <c r="TSK438" s="1441"/>
      <c r="TSL438" s="1441"/>
      <c r="TSM438" s="1441"/>
      <c r="TSN438" s="1441"/>
      <c r="TSO438" s="1441"/>
      <c r="TSP438" s="1441"/>
      <c r="TSQ438" s="1441"/>
      <c r="TSR438" s="1441"/>
      <c r="TSS438" s="1441"/>
      <c r="TST438" s="1441"/>
      <c r="TSU438" s="1441"/>
      <c r="TSV438" s="1441"/>
      <c r="TSW438" s="1441"/>
      <c r="TSX438" s="1441"/>
      <c r="TSY438" s="1441"/>
      <c r="TSZ438" s="1441"/>
      <c r="TTA438" s="1441"/>
      <c r="TTB438" s="1441"/>
      <c r="TTC438" s="1441"/>
      <c r="TTD438" s="1441"/>
      <c r="TTE438" s="1441"/>
      <c r="TTF438" s="1441"/>
      <c r="TTG438" s="1441"/>
      <c r="TTH438" s="1441"/>
      <c r="TTI438" s="1441"/>
      <c r="TTJ438" s="1441"/>
      <c r="TTK438" s="1441"/>
      <c r="TTL438" s="1441"/>
      <c r="TTM438" s="1441"/>
      <c r="TTN438" s="1441"/>
      <c r="TTO438" s="1441"/>
      <c r="TTP438" s="1441"/>
      <c r="TTQ438" s="1441"/>
      <c r="TTR438" s="1441"/>
      <c r="TTS438" s="1441"/>
      <c r="TTT438" s="1441"/>
      <c r="TTU438" s="1441"/>
      <c r="TTV438" s="1441"/>
      <c r="TTW438" s="1441"/>
      <c r="TTX438" s="1441"/>
      <c r="TTY438" s="1441"/>
      <c r="TTZ438" s="1441"/>
      <c r="TUA438" s="1441"/>
      <c r="TUB438" s="1441"/>
      <c r="TUC438" s="1441"/>
      <c r="TUD438" s="1441"/>
      <c r="TUE438" s="1441"/>
      <c r="TUF438" s="1441"/>
      <c r="TUG438" s="1441"/>
      <c r="TUH438" s="1441"/>
      <c r="TUI438" s="1441"/>
      <c r="TUJ438" s="1441"/>
      <c r="TUK438" s="1441"/>
      <c r="TUL438" s="1441"/>
      <c r="TUM438" s="1441"/>
      <c r="TUN438" s="1441"/>
      <c r="TUO438" s="1441"/>
      <c r="TUP438" s="1441"/>
      <c r="TUQ438" s="1441"/>
      <c r="TUR438" s="1441"/>
      <c r="TUS438" s="1441"/>
      <c r="TUT438" s="1441"/>
      <c r="TUU438" s="1441"/>
      <c r="TUV438" s="1441"/>
      <c r="TUW438" s="1441"/>
      <c r="TUX438" s="1441"/>
      <c r="TUY438" s="1441"/>
      <c r="TUZ438" s="1441"/>
      <c r="TVA438" s="1441"/>
      <c r="TVB438" s="1441"/>
      <c r="TVC438" s="1441"/>
      <c r="TVD438" s="1441"/>
      <c r="TVE438" s="1441"/>
      <c r="TVF438" s="1441"/>
      <c r="TVG438" s="1441"/>
      <c r="TVH438" s="1441"/>
      <c r="TVI438" s="1441"/>
      <c r="TVJ438" s="1441"/>
      <c r="TVK438" s="1441"/>
      <c r="TVL438" s="1441"/>
      <c r="TVM438" s="1441"/>
      <c r="TVN438" s="1441"/>
      <c r="TVO438" s="1441"/>
      <c r="TVP438" s="1441"/>
      <c r="TVQ438" s="1441"/>
      <c r="TVR438" s="1441"/>
      <c r="TVS438" s="1441"/>
      <c r="TVT438" s="1441"/>
      <c r="TVU438" s="1441"/>
      <c r="TVV438" s="1441"/>
      <c r="TVW438" s="1441"/>
      <c r="TVX438" s="1441"/>
      <c r="TVY438" s="1441"/>
      <c r="TVZ438" s="1441"/>
      <c r="TWA438" s="1441"/>
      <c r="TWB438" s="1441"/>
      <c r="TWC438" s="1441"/>
      <c r="TWD438" s="1441"/>
      <c r="TWE438" s="1441"/>
      <c r="TWF438" s="1441"/>
      <c r="TWG438" s="1441"/>
      <c r="TWH438" s="1441"/>
      <c r="TWI438" s="1441"/>
      <c r="TWJ438" s="1441"/>
      <c r="TWK438" s="1441"/>
      <c r="TWL438" s="1441"/>
      <c r="TWM438" s="1441"/>
      <c r="TWN438" s="1441"/>
      <c r="TWO438" s="1441"/>
      <c r="TWP438" s="1441"/>
      <c r="TWQ438" s="1441"/>
      <c r="TWR438" s="1441"/>
      <c r="TWS438" s="1441"/>
      <c r="TWT438" s="1441"/>
      <c r="TWU438" s="1441"/>
      <c r="TWV438" s="1441"/>
      <c r="TWW438" s="1441"/>
      <c r="TWX438" s="1441"/>
      <c r="TWY438" s="1441"/>
      <c r="TWZ438" s="1441"/>
      <c r="TXA438" s="1441"/>
      <c r="TXB438" s="1441"/>
      <c r="TXC438" s="1441"/>
      <c r="TXD438" s="1441"/>
      <c r="TXE438" s="1441"/>
      <c r="TXF438" s="1441"/>
      <c r="TXG438" s="1441"/>
      <c r="TXH438" s="1441"/>
      <c r="TXI438" s="1441"/>
      <c r="TXJ438" s="1441"/>
      <c r="TXK438" s="1441"/>
      <c r="TXL438" s="1441"/>
      <c r="TXM438" s="1441"/>
      <c r="TXN438" s="1441"/>
      <c r="TXO438" s="1441"/>
      <c r="TXP438" s="1441"/>
      <c r="TXQ438" s="1441"/>
      <c r="TXR438" s="1441"/>
      <c r="TXS438" s="1441"/>
      <c r="TXT438" s="1441"/>
      <c r="TXU438" s="1441"/>
      <c r="TXV438" s="1441"/>
      <c r="TXW438" s="1441"/>
      <c r="TXX438" s="1441"/>
      <c r="TXY438" s="1441"/>
      <c r="TXZ438" s="1441"/>
      <c r="TYA438" s="1441"/>
      <c r="TYB438" s="1441"/>
      <c r="TYC438" s="1441"/>
      <c r="TYD438" s="1441"/>
      <c r="TYE438" s="1441"/>
      <c r="TYF438" s="1441"/>
      <c r="TYG438" s="1441"/>
      <c r="TYH438" s="1441"/>
      <c r="TYI438" s="1441"/>
      <c r="TYJ438" s="1441"/>
      <c r="TYK438" s="1441"/>
      <c r="TYL438" s="1441"/>
      <c r="TYM438" s="1441"/>
      <c r="TYN438" s="1441"/>
      <c r="TYO438" s="1441"/>
      <c r="TYP438" s="1441"/>
      <c r="TYQ438" s="1441"/>
      <c r="TYR438" s="1441"/>
      <c r="TYS438" s="1441"/>
      <c r="TYT438" s="1441"/>
      <c r="TYU438" s="1441"/>
      <c r="TYV438" s="1441"/>
      <c r="TYW438" s="1441"/>
      <c r="TYX438" s="1441"/>
      <c r="TYY438" s="1441"/>
      <c r="TYZ438" s="1441"/>
      <c r="TZA438" s="1441"/>
      <c r="TZB438" s="1441"/>
      <c r="TZC438" s="1441"/>
      <c r="TZD438" s="1441"/>
      <c r="TZE438" s="1441"/>
      <c r="TZF438" s="1441"/>
      <c r="TZG438" s="1441"/>
      <c r="TZH438" s="1441"/>
      <c r="TZI438" s="1441"/>
      <c r="TZJ438" s="1441"/>
      <c r="TZK438" s="1441"/>
      <c r="TZL438" s="1441"/>
      <c r="TZM438" s="1441"/>
      <c r="TZN438" s="1441"/>
      <c r="TZO438" s="1441"/>
      <c r="TZP438" s="1441"/>
      <c r="TZQ438" s="1441"/>
      <c r="TZR438" s="1441"/>
      <c r="TZS438" s="1441"/>
      <c r="TZT438" s="1441"/>
      <c r="TZU438" s="1441"/>
      <c r="TZV438" s="1441"/>
      <c r="TZW438" s="1441"/>
      <c r="TZX438" s="1441"/>
      <c r="TZY438" s="1441"/>
      <c r="TZZ438" s="1441"/>
      <c r="UAA438" s="1441"/>
      <c r="UAB438" s="1441"/>
      <c r="UAC438" s="1441"/>
      <c r="UAD438" s="1441"/>
      <c r="UAE438" s="1441"/>
      <c r="UAF438" s="1441"/>
      <c r="UAG438" s="1441"/>
      <c r="UAH438" s="1441"/>
      <c r="UAI438" s="1441"/>
      <c r="UAJ438" s="1441"/>
      <c r="UAK438" s="1441"/>
      <c r="UAL438" s="1441"/>
      <c r="UAM438" s="1441"/>
      <c r="UAN438" s="1441"/>
      <c r="UAO438" s="1441"/>
      <c r="UAP438" s="1441"/>
      <c r="UAQ438" s="1441"/>
      <c r="UAR438" s="1441"/>
      <c r="UAS438" s="1441"/>
      <c r="UAT438" s="1441"/>
      <c r="UAU438" s="1441"/>
      <c r="UAV438" s="1441"/>
      <c r="UAW438" s="1441"/>
      <c r="UAX438" s="1441"/>
      <c r="UAY438" s="1441"/>
      <c r="UAZ438" s="1441"/>
      <c r="UBA438" s="1441"/>
      <c r="UBB438" s="1441"/>
      <c r="UBC438" s="1441"/>
      <c r="UBD438" s="1441"/>
      <c r="UBE438" s="1441"/>
      <c r="UBF438" s="1441"/>
      <c r="UBG438" s="1441"/>
      <c r="UBH438" s="1441"/>
      <c r="UBI438" s="1441"/>
      <c r="UBJ438" s="1441"/>
      <c r="UBK438" s="1441"/>
      <c r="UBL438" s="1441"/>
      <c r="UBM438" s="1441"/>
      <c r="UBN438" s="1441"/>
      <c r="UBO438" s="1441"/>
      <c r="UBP438" s="1441"/>
      <c r="UBQ438" s="1441"/>
      <c r="UBR438" s="1441"/>
      <c r="UBS438" s="1441"/>
      <c r="UBT438" s="1441"/>
      <c r="UBU438" s="1441"/>
      <c r="UBV438" s="1441"/>
      <c r="UBW438" s="1441"/>
      <c r="UBX438" s="1441"/>
      <c r="UBY438" s="1441"/>
      <c r="UBZ438" s="1441"/>
      <c r="UCA438" s="1441"/>
      <c r="UCB438" s="1441"/>
      <c r="UCC438" s="1441"/>
      <c r="UCD438" s="1441"/>
      <c r="UCE438" s="1441"/>
      <c r="UCF438" s="1441"/>
      <c r="UCG438" s="1441"/>
      <c r="UCH438" s="1441"/>
      <c r="UCI438" s="1441"/>
      <c r="UCJ438" s="1441"/>
      <c r="UCK438" s="1441"/>
      <c r="UCL438" s="1441"/>
      <c r="UCM438" s="1441"/>
      <c r="UCN438" s="1441"/>
      <c r="UCO438" s="1441"/>
      <c r="UCP438" s="1441"/>
      <c r="UCQ438" s="1441"/>
      <c r="UCR438" s="1441"/>
      <c r="UCS438" s="1441"/>
      <c r="UCT438" s="1441"/>
      <c r="UCU438" s="1441"/>
      <c r="UCV438" s="1441"/>
      <c r="UCW438" s="1441"/>
      <c r="UCX438" s="1441"/>
      <c r="UCY438" s="1441"/>
      <c r="UCZ438" s="1441"/>
      <c r="UDA438" s="1441"/>
      <c r="UDB438" s="1441"/>
      <c r="UDC438" s="1441"/>
      <c r="UDD438" s="1441"/>
      <c r="UDE438" s="1441"/>
      <c r="UDF438" s="1441"/>
      <c r="UDG438" s="1441"/>
      <c r="UDH438" s="1441"/>
      <c r="UDI438" s="1441"/>
      <c r="UDJ438" s="1441"/>
      <c r="UDK438" s="1441"/>
      <c r="UDL438" s="1441"/>
      <c r="UDM438" s="1441"/>
      <c r="UDN438" s="1441"/>
      <c r="UDO438" s="1441"/>
      <c r="UDP438" s="1441"/>
      <c r="UDQ438" s="1441"/>
      <c r="UDR438" s="1441"/>
      <c r="UDS438" s="1441"/>
      <c r="UDT438" s="1441"/>
      <c r="UDU438" s="1441"/>
      <c r="UDV438" s="1441"/>
      <c r="UDW438" s="1441"/>
      <c r="UDX438" s="1441"/>
      <c r="UDY438" s="1441"/>
      <c r="UDZ438" s="1441"/>
      <c r="UEA438" s="1441"/>
      <c r="UEB438" s="1441"/>
      <c r="UEC438" s="1441"/>
      <c r="UED438" s="1441"/>
      <c r="UEE438" s="1441"/>
      <c r="UEF438" s="1441"/>
      <c r="UEG438" s="1441"/>
      <c r="UEH438" s="1441"/>
      <c r="UEI438" s="1441"/>
      <c r="UEJ438" s="1441"/>
      <c r="UEK438" s="1441"/>
      <c r="UEL438" s="1441"/>
      <c r="UEM438" s="1441"/>
      <c r="UEN438" s="1441"/>
      <c r="UEO438" s="1441"/>
      <c r="UEP438" s="1441"/>
      <c r="UEQ438" s="1441"/>
      <c r="UER438" s="1441"/>
      <c r="UES438" s="1441"/>
      <c r="UET438" s="1441"/>
      <c r="UEU438" s="1441"/>
      <c r="UEV438" s="1441"/>
      <c r="UEW438" s="1441"/>
      <c r="UEX438" s="1441"/>
      <c r="UEY438" s="1441"/>
      <c r="UEZ438" s="1441"/>
      <c r="UFA438" s="1441"/>
      <c r="UFB438" s="1441"/>
      <c r="UFC438" s="1441"/>
      <c r="UFD438" s="1441"/>
      <c r="UFE438" s="1441"/>
      <c r="UFF438" s="1441"/>
      <c r="UFG438" s="1441"/>
      <c r="UFH438" s="1441"/>
      <c r="UFI438" s="1441"/>
      <c r="UFJ438" s="1441"/>
      <c r="UFK438" s="1441"/>
      <c r="UFL438" s="1441"/>
      <c r="UFM438" s="1441"/>
      <c r="UFN438" s="1441"/>
      <c r="UFO438" s="1441"/>
      <c r="UFP438" s="1441"/>
      <c r="UFQ438" s="1441"/>
      <c r="UFR438" s="1441"/>
      <c r="UFS438" s="1441"/>
      <c r="UFT438" s="1441"/>
      <c r="UFU438" s="1441"/>
      <c r="UFV438" s="1441"/>
      <c r="UFW438" s="1441"/>
      <c r="UFX438" s="1441"/>
      <c r="UFY438" s="1441"/>
      <c r="UFZ438" s="1441"/>
      <c r="UGA438" s="1441"/>
      <c r="UGB438" s="1441"/>
      <c r="UGC438" s="1441"/>
      <c r="UGD438" s="1441"/>
      <c r="UGE438" s="1441"/>
      <c r="UGF438" s="1441"/>
      <c r="UGG438" s="1441"/>
      <c r="UGH438" s="1441"/>
      <c r="UGI438" s="1441"/>
      <c r="UGJ438" s="1441"/>
      <c r="UGK438" s="1441"/>
      <c r="UGL438" s="1441"/>
      <c r="UGM438" s="1441"/>
      <c r="UGN438" s="1441"/>
      <c r="UGO438" s="1441"/>
      <c r="UGP438" s="1441"/>
      <c r="UGQ438" s="1441"/>
      <c r="UGR438" s="1441"/>
      <c r="UGS438" s="1441"/>
      <c r="UGT438" s="1441"/>
      <c r="UGU438" s="1441"/>
      <c r="UGV438" s="1441"/>
      <c r="UGW438" s="1441"/>
      <c r="UGX438" s="1441"/>
      <c r="UGY438" s="1441"/>
      <c r="UGZ438" s="1441"/>
      <c r="UHA438" s="1441"/>
      <c r="UHB438" s="1441"/>
      <c r="UHC438" s="1441"/>
      <c r="UHD438" s="1441"/>
      <c r="UHE438" s="1441"/>
      <c r="UHF438" s="1441"/>
      <c r="UHG438" s="1441"/>
      <c r="UHH438" s="1441"/>
      <c r="UHI438" s="1441"/>
      <c r="UHJ438" s="1441"/>
      <c r="UHK438" s="1441"/>
      <c r="UHL438" s="1441"/>
      <c r="UHM438" s="1441"/>
      <c r="UHN438" s="1441"/>
      <c r="UHO438" s="1441"/>
      <c r="UHP438" s="1441"/>
      <c r="UHQ438" s="1441"/>
      <c r="UHR438" s="1441"/>
      <c r="UHS438" s="1441"/>
      <c r="UHT438" s="1441"/>
      <c r="UHU438" s="1441"/>
      <c r="UHV438" s="1441"/>
      <c r="UHW438" s="1441"/>
      <c r="UHX438" s="1441"/>
      <c r="UHY438" s="1441"/>
      <c r="UHZ438" s="1441"/>
      <c r="UIA438" s="1441"/>
      <c r="UIB438" s="1441"/>
      <c r="UIC438" s="1441"/>
      <c r="UID438" s="1441"/>
      <c r="UIE438" s="1441"/>
      <c r="UIF438" s="1441"/>
      <c r="UIG438" s="1441"/>
      <c r="UIH438" s="1441"/>
      <c r="UII438" s="1441"/>
      <c r="UIJ438" s="1441"/>
      <c r="UIK438" s="1441"/>
      <c r="UIL438" s="1441"/>
      <c r="UIM438" s="1441"/>
      <c r="UIN438" s="1441"/>
      <c r="UIO438" s="1441"/>
      <c r="UIP438" s="1441"/>
      <c r="UIQ438" s="1441"/>
      <c r="UIR438" s="1441"/>
      <c r="UIS438" s="1441"/>
      <c r="UIT438" s="1441"/>
      <c r="UIU438" s="1441"/>
      <c r="UIV438" s="1441"/>
      <c r="UIW438" s="1441"/>
      <c r="UIX438" s="1441"/>
      <c r="UIY438" s="1441"/>
      <c r="UIZ438" s="1441"/>
      <c r="UJA438" s="1441"/>
      <c r="UJB438" s="1441"/>
      <c r="UJC438" s="1441"/>
      <c r="UJD438" s="1441"/>
      <c r="UJE438" s="1441"/>
      <c r="UJF438" s="1441"/>
      <c r="UJG438" s="1441"/>
      <c r="UJH438" s="1441"/>
      <c r="UJI438" s="1441"/>
      <c r="UJJ438" s="1441"/>
      <c r="UJK438" s="1441"/>
      <c r="UJL438" s="1441"/>
      <c r="UJM438" s="1441"/>
      <c r="UJN438" s="1441"/>
      <c r="UJO438" s="1441"/>
      <c r="UJP438" s="1441"/>
      <c r="UJQ438" s="1441"/>
      <c r="UJR438" s="1441"/>
      <c r="UJS438" s="1441"/>
      <c r="UJT438" s="1441"/>
      <c r="UJU438" s="1441"/>
      <c r="UJV438" s="1441"/>
      <c r="UJW438" s="1441"/>
      <c r="UJX438" s="1441"/>
      <c r="UJY438" s="1441"/>
      <c r="UJZ438" s="1441"/>
      <c r="UKA438" s="1441"/>
      <c r="UKB438" s="1441"/>
      <c r="UKC438" s="1441"/>
      <c r="UKD438" s="1441"/>
      <c r="UKE438" s="1441"/>
      <c r="UKF438" s="1441"/>
      <c r="UKG438" s="1441"/>
      <c r="UKH438" s="1441"/>
      <c r="UKI438" s="1441"/>
      <c r="UKJ438" s="1441"/>
      <c r="UKK438" s="1441"/>
      <c r="UKL438" s="1441"/>
      <c r="UKM438" s="1441"/>
      <c r="UKN438" s="1441"/>
      <c r="UKO438" s="1441"/>
      <c r="UKP438" s="1441"/>
      <c r="UKQ438" s="1441"/>
      <c r="UKR438" s="1441"/>
      <c r="UKS438" s="1441"/>
      <c r="UKT438" s="1441"/>
      <c r="UKU438" s="1441"/>
      <c r="UKV438" s="1441"/>
      <c r="UKW438" s="1441"/>
      <c r="UKX438" s="1441"/>
      <c r="UKY438" s="1441"/>
      <c r="UKZ438" s="1441"/>
      <c r="ULA438" s="1441"/>
      <c r="ULB438" s="1441"/>
      <c r="ULC438" s="1441"/>
      <c r="ULD438" s="1441"/>
      <c r="ULE438" s="1441"/>
      <c r="ULF438" s="1441"/>
      <c r="ULG438" s="1441"/>
      <c r="ULH438" s="1441"/>
      <c r="ULI438" s="1441"/>
      <c r="ULJ438" s="1441"/>
      <c r="ULK438" s="1441"/>
      <c r="ULL438" s="1441"/>
      <c r="ULM438" s="1441"/>
      <c r="ULN438" s="1441"/>
      <c r="ULO438" s="1441"/>
      <c r="ULP438" s="1441"/>
      <c r="ULQ438" s="1441"/>
      <c r="ULR438" s="1441"/>
      <c r="ULS438" s="1441"/>
      <c r="ULT438" s="1441"/>
      <c r="ULU438" s="1441"/>
      <c r="ULV438" s="1441"/>
      <c r="ULW438" s="1441"/>
      <c r="ULX438" s="1441"/>
      <c r="ULY438" s="1441"/>
      <c r="ULZ438" s="1441"/>
      <c r="UMA438" s="1441"/>
      <c r="UMB438" s="1441"/>
      <c r="UMC438" s="1441"/>
      <c r="UMD438" s="1441"/>
      <c r="UME438" s="1441"/>
      <c r="UMF438" s="1441"/>
      <c r="UMG438" s="1441"/>
      <c r="UMH438" s="1441"/>
      <c r="UMI438" s="1441"/>
      <c r="UMJ438" s="1441"/>
      <c r="UMK438" s="1441"/>
      <c r="UML438" s="1441"/>
      <c r="UMM438" s="1441"/>
      <c r="UMN438" s="1441"/>
      <c r="UMO438" s="1441"/>
      <c r="UMP438" s="1441"/>
      <c r="UMQ438" s="1441"/>
      <c r="UMR438" s="1441"/>
      <c r="UMS438" s="1441"/>
      <c r="UMT438" s="1441"/>
      <c r="UMU438" s="1441"/>
      <c r="UMV438" s="1441"/>
      <c r="UMW438" s="1441"/>
      <c r="UMX438" s="1441"/>
      <c r="UMY438" s="1441"/>
      <c r="UMZ438" s="1441"/>
      <c r="UNA438" s="1441"/>
      <c r="UNB438" s="1441"/>
      <c r="UNC438" s="1441"/>
      <c r="UND438" s="1441"/>
      <c r="UNE438" s="1441"/>
      <c r="UNF438" s="1441"/>
      <c r="UNG438" s="1441"/>
      <c r="UNH438" s="1441"/>
      <c r="UNI438" s="1441"/>
      <c r="UNJ438" s="1441"/>
      <c r="UNK438" s="1441"/>
      <c r="UNL438" s="1441"/>
      <c r="UNM438" s="1441"/>
      <c r="UNN438" s="1441"/>
      <c r="UNO438" s="1441"/>
      <c r="UNP438" s="1441"/>
      <c r="UNQ438" s="1441"/>
      <c r="UNR438" s="1441"/>
      <c r="UNS438" s="1441"/>
      <c r="UNT438" s="1441"/>
      <c r="UNU438" s="1441"/>
      <c r="UNV438" s="1441"/>
      <c r="UNW438" s="1441"/>
      <c r="UNX438" s="1441"/>
      <c r="UNY438" s="1441"/>
      <c r="UNZ438" s="1441"/>
      <c r="UOA438" s="1441"/>
      <c r="UOB438" s="1441"/>
      <c r="UOC438" s="1441"/>
      <c r="UOD438" s="1441"/>
      <c r="UOE438" s="1441"/>
      <c r="UOF438" s="1441"/>
      <c r="UOG438" s="1441"/>
      <c r="UOH438" s="1441"/>
      <c r="UOI438" s="1441"/>
      <c r="UOJ438" s="1441"/>
      <c r="UOK438" s="1441"/>
      <c r="UOL438" s="1441"/>
      <c r="UOM438" s="1441"/>
      <c r="UON438" s="1441"/>
      <c r="UOO438" s="1441"/>
      <c r="UOP438" s="1441"/>
      <c r="UOQ438" s="1441"/>
      <c r="UOR438" s="1441"/>
      <c r="UOS438" s="1441"/>
      <c r="UOT438" s="1441"/>
      <c r="UOU438" s="1441"/>
      <c r="UOV438" s="1441"/>
      <c r="UOW438" s="1441"/>
      <c r="UOX438" s="1441"/>
      <c r="UOY438" s="1441"/>
      <c r="UOZ438" s="1441"/>
      <c r="UPA438" s="1441"/>
      <c r="UPB438" s="1441"/>
      <c r="UPC438" s="1441"/>
      <c r="UPD438" s="1441"/>
      <c r="UPE438" s="1441"/>
      <c r="UPF438" s="1441"/>
      <c r="UPG438" s="1441"/>
      <c r="UPH438" s="1441"/>
      <c r="UPI438" s="1441"/>
      <c r="UPJ438" s="1441"/>
      <c r="UPK438" s="1441"/>
      <c r="UPL438" s="1441"/>
      <c r="UPM438" s="1441"/>
      <c r="UPN438" s="1441"/>
      <c r="UPO438" s="1441"/>
      <c r="UPP438" s="1441"/>
      <c r="UPQ438" s="1441"/>
      <c r="UPR438" s="1441"/>
      <c r="UPS438" s="1441"/>
      <c r="UPT438" s="1441"/>
      <c r="UPU438" s="1441"/>
      <c r="UPV438" s="1441"/>
      <c r="UPW438" s="1441"/>
      <c r="UPX438" s="1441"/>
      <c r="UPY438" s="1441"/>
      <c r="UPZ438" s="1441"/>
      <c r="UQA438" s="1441"/>
      <c r="UQB438" s="1441"/>
      <c r="UQC438" s="1441"/>
      <c r="UQD438" s="1441"/>
      <c r="UQE438" s="1441"/>
      <c r="UQF438" s="1441"/>
      <c r="UQG438" s="1441"/>
      <c r="UQH438" s="1441"/>
      <c r="UQI438" s="1441"/>
      <c r="UQJ438" s="1441"/>
      <c r="UQK438" s="1441"/>
      <c r="UQL438" s="1441"/>
      <c r="UQM438" s="1441"/>
      <c r="UQN438" s="1441"/>
      <c r="UQO438" s="1441"/>
      <c r="UQP438" s="1441"/>
      <c r="UQQ438" s="1441"/>
      <c r="UQR438" s="1441"/>
      <c r="UQS438" s="1441"/>
      <c r="UQT438" s="1441"/>
      <c r="UQU438" s="1441"/>
      <c r="UQV438" s="1441"/>
      <c r="UQW438" s="1441"/>
      <c r="UQX438" s="1441"/>
      <c r="UQY438" s="1441"/>
      <c r="UQZ438" s="1441"/>
      <c r="URA438" s="1441"/>
      <c r="URB438" s="1441"/>
      <c r="URC438" s="1441"/>
      <c r="URD438" s="1441"/>
      <c r="URE438" s="1441"/>
      <c r="URF438" s="1441"/>
      <c r="URG438" s="1441"/>
      <c r="URH438" s="1441"/>
      <c r="URI438" s="1441"/>
      <c r="URJ438" s="1441"/>
      <c r="URK438" s="1441"/>
      <c r="URL438" s="1441"/>
      <c r="URM438" s="1441"/>
      <c r="URN438" s="1441"/>
      <c r="URO438" s="1441"/>
      <c r="URP438" s="1441"/>
      <c r="URQ438" s="1441"/>
      <c r="URR438" s="1441"/>
      <c r="URS438" s="1441"/>
      <c r="URT438" s="1441"/>
      <c r="URU438" s="1441"/>
      <c r="URV438" s="1441"/>
      <c r="URW438" s="1441"/>
      <c r="URX438" s="1441"/>
      <c r="URY438" s="1441"/>
      <c r="URZ438" s="1441"/>
      <c r="USA438" s="1441"/>
      <c r="USB438" s="1441"/>
      <c r="USC438" s="1441"/>
      <c r="USD438" s="1441"/>
      <c r="USE438" s="1441"/>
      <c r="USF438" s="1441"/>
      <c r="USG438" s="1441"/>
      <c r="USH438" s="1441"/>
      <c r="USI438" s="1441"/>
      <c r="USJ438" s="1441"/>
      <c r="USK438" s="1441"/>
      <c r="USL438" s="1441"/>
      <c r="USM438" s="1441"/>
      <c r="USN438" s="1441"/>
      <c r="USO438" s="1441"/>
      <c r="USP438" s="1441"/>
      <c r="USQ438" s="1441"/>
      <c r="USR438" s="1441"/>
      <c r="USS438" s="1441"/>
      <c r="UST438" s="1441"/>
      <c r="USU438" s="1441"/>
      <c r="USV438" s="1441"/>
      <c r="USW438" s="1441"/>
      <c r="USX438" s="1441"/>
      <c r="USY438" s="1441"/>
      <c r="USZ438" s="1441"/>
      <c r="UTA438" s="1441"/>
      <c r="UTB438" s="1441"/>
      <c r="UTC438" s="1441"/>
      <c r="UTD438" s="1441"/>
      <c r="UTE438" s="1441"/>
      <c r="UTF438" s="1441"/>
      <c r="UTG438" s="1441"/>
      <c r="UTH438" s="1441"/>
      <c r="UTI438" s="1441"/>
      <c r="UTJ438" s="1441"/>
      <c r="UTK438" s="1441"/>
      <c r="UTL438" s="1441"/>
      <c r="UTM438" s="1441"/>
      <c r="UTN438" s="1441"/>
      <c r="UTO438" s="1441"/>
      <c r="UTP438" s="1441"/>
      <c r="UTQ438" s="1441"/>
      <c r="UTR438" s="1441"/>
      <c r="UTS438" s="1441"/>
      <c r="UTT438" s="1441"/>
      <c r="UTU438" s="1441"/>
      <c r="UTV438" s="1441"/>
      <c r="UTW438" s="1441"/>
      <c r="UTX438" s="1441"/>
      <c r="UTY438" s="1441"/>
      <c r="UTZ438" s="1441"/>
      <c r="UUA438" s="1441"/>
      <c r="UUB438" s="1441"/>
      <c r="UUC438" s="1441"/>
      <c r="UUD438" s="1441"/>
      <c r="UUE438" s="1441"/>
      <c r="UUF438" s="1441"/>
      <c r="UUG438" s="1441"/>
      <c r="UUH438" s="1441"/>
      <c r="UUI438" s="1441"/>
      <c r="UUJ438" s="1441"/>
      <c r="UUK438" s="1441"/>
      <c r="UUL438" s="1441"/>
      <c r="UUM438" s="1441"/>
      <c r="UUN438" s="1441"/>
      <c r="UUO438" s="1441"/>
      <c r="UUP438" s="1441"/>
      <c r="UUQ438" s="1441"/>
      <c r="UUR438" s="1441"/>
      <c r="UUS438" s="1441"/>
      <c r="UUT438" s="1441"/>
      <c r="UUU438" s="1441"/>
      <c r="UUV438" s="1441"/>
      <c r="UUW438" s="1441"/>
      <c r="UUX438" s="1441"/>
      <c r="UUY438" s="1441"/>
      <c r="UUZ438" s="1441"/>
      <c r="UVA438" s="1441"/>
      <c r="UVB438" s="1441"/>
      <c r="UVC438" s="1441"/>
      <c r="UVD438" s="1441"/>
      <c r="UVE438" s="1441"/>
      <c r="UVF438" s="1441"/>
      <c r="UVG438" s="1441"/>
      <c r="UVH438" s="1441"/>
      <c r="UVI438" s="1441"/>
      <c r="UVJ438" s="1441"/>
      <c r="UVK438" s="1441"/>
      <c r="UVL438" s="1441"/>
      <c r="UVM438" s="1441"/>
      <c r="UVN438" s="1441"/>
      <c r="UVO438" s="1441"/>
      <c r="UVP438" s="1441"/>
      <c r="UVQ438" s="1441"/>
      <c r="UVR438" s="1441"/>
      <c r="UVS438" s="1441"/>
      <c r="UVT438" s="1441"/>
      <c r="UVU438" s="1441"/>
      <c r="UVV438" s="1441"/>
      <c r="UVW438" s="1441"/>
      <c r="UVX438" s="1441"/>
      <c r="UVY438" s="1441"/>
      <c r="UVZ438" s="1441"/>
      <c r="UWA438" s="1441"/>
      <c r="UWB438" s="1441"/>
      <c r="UWC438" s="1441"/>
      <c r="UWD438" s="1441"/>
      <c r="UWE438" s="1441"/>
      <c r="UWF438" s="1441"/>
      <c r="UWG438" s="1441"/>
      <c r="UWH438" s="1441"/>
      <c r="UWI438" s="1441"/>
      <c r="UWJ438" s="1441"/>
      <c r="UWK438" s="1441"/>
      <c r="UWL438" s="1441"/>
      <c r="UWM438" s="1441"/>
      <c r="UWN438" s="1441"/>
      <c r="UWO438" s="1441"/>
      <c r="UWP438" s="1441"/>
      <c r="UWQ438" s="1441"/>
      <c r="UWR438" s="1441"/>
      <c r="UWS438" s="1441"/>
      <c r="UWT438" s="1441"/>
      <c r="UWU438" s="1441"/>
      <c r="UWV438" s="1441"/>
      <c r="UWW438" s="1441"/>
      <c r="UWX438" s="1441"/>
      <c r="UWY438" s="1441"/>
      <c r="UWZ438" s="1441"/>
      <c r="UXA438" s="1441"/>
      <c r="UXB438" s="1441"/>
      <c r="UXC438" s="1441"/>
      <c r="UXD438" s="1441"/>
      <c r="UXE438" s="1441"/>
      <c r="UXF438" s="1441"/>
      <c r="UXG438" s="1441"/>
      <c r="UXH438" s="1441"/>
      <c r="UXI438" s="1441"/>
      <c r="UXJ438" s="1441"/>
      <c r="UXK438" s="1441"/>
      <c r="UXL438" s="1441"/>
      <c r="UXM438" s="1441"/>
      <c r="UXN438" s="1441"/>
      <c r="UXO438" s="1441"/>
      <c r="UXP438" s="1441"/>
      <c r="UXQ438" s="1441"/>
      <c r="UXR438" s="1441"/>
      <c r="UXS438" s="1441"/>
      <c r="UXT438" s="1441"/>
      <c r="UXU438" s="1441"/>
      <c r="UXV438" s="1441"/>
      <c r="UXW438" s="1441"/>
      <c r="UXX438" s="1441"/>
      <c r="UXY438" s="1441"/>
      <c r="UXZ438" s="1441"/>
      <c r="UYA438" s="1441"/>
      <c r="UYB438" s="1441"/>
      <c r="UYC438" s="1441"/>
      <c r="UYD438" s="1441"/>
      <c r="UYE438" s="1441"/>
      <c r="UYF438" s="1441"/>
      <c r="UYG438" s="1441"/>
      <c r="UYH438" s="1441"/>
      <c r="UYI438" s="1441"/>
      <c r="UYJ438" s="1441"/>
      <c r="UYK438" s="1441"/>
      <c r="UYL438" s="1441"/>
      <c r="UYM438" s="1441"/>
      <c r="UYN438" s="1441"/>
      <c r="UYO438" s="1441"/>
      <c r="UYP438" s="1441"/>
      <c r="UYQ438" s="1441"/>
      <c r="UYR438" s="1441"/>
      <c r="UYS438" s="1441"/>
      <c r="UYT438" s="1441"/>
      <c r="UYU438" s="1441"/>
      <c r="UYV438" s="1441"/>
      <c r="UYW438" s="1441"/>
      <c r="UYX438" s="1441"/>
      <c r="UYY438" s="1441"/>
      <c r="UYZ438" s="1441"/>
      <c r="UZA438" s="1441"/>
      <c r="UZB438" s="1441"/>
      <c r="UZC438" s="1441"/>
      <c r="UZD438" s="1441"/>
      <c r="UZE438" s="1441"/>
      <c r="UZF438" s="1441"/>
      <c r="UZG438" s="1441"/>
      <c r="UZH438" s="1441"/>
      <c r="UZI438" s="1441"/>
      <c r="UZJ438" s="1441"/>
      <c r="UZK438" s="1441"/>
      <c r="UZL438" s="1441"/>
      <c r="UZM438" s="1441"/>
      <c r="UZN438" s="1441"/>
      <c r="UZO438" s="1441"/>
      <c r="UZP438" s="1441"/>
      <c r="UZQ438" s="1441"/>
      <c r="UZR438" s="1441"/>
      <c r="UZS438" s="1441"/>
      <c r="UZT438" s="1441"/>
      <c r="UZU438" s="1441"/>
      <c r="UZV438" s="1441"/>
      <c r="UZW438" s="1441"/>
      <c r="UZX438" s="1441"/>
      <c r="UZY438" s="1441"/>
      <c r="UZZ438" s="1441"/>
      <c r="VAA438" s="1441"/>
      <c r="VAB438" s="1441"/>
      <c r="VAC438" s="1441"/>
      <c r="VAD438" s="1441"/>
      <c r="VAE438" s="1441"/>
      <c r="VAF438" s="1441"/>
      <c r="VAG438" s="1441"/>
      <c r="VAH438" s="1441"/>
      <c r="VAI438" s="1441"/>
      <c r="VAJ438" s="1441"/>
      <c r="VAK438" s="1441"/>
      <c r="VAL438" s="1441"/>
      <c r="VAM438" s="1441"/>
      <c r="VAN438" s="1441"/>
      <c r="VAO438" s="1441"/>
      <c r="VAP438" s="1441"/>
      <c r="VAQ438" s="1441"/>
      <c r="VAR438" s="1441"/>
      <c r="VAS438" s="1441"/>
      <c r="VAT438" s="1441"/>
      <c r="VAU438" s="1441"/>
      <c r="VAV438" s="1441"/>
      <c r="VAW438" s="1441"/>
      <c r="VAX438" s="1441"/>
      <c r="VAY438" s="1441"/>
      <c r="VAZ438" s="1441"/>
      <c r="VBA438" s="1441"/>
      <c r="VBB438" s="1441"/>
      <c r="VBC438" s="1441"/>
      <c r="VBD438" s="1441"/>
      <c r="VBE438" s="1441"/>
      <c r="VBF438" s="1441"/>
      <c r="VBG438" s="1441"/>
      <c r="VBH438" s="1441"/>
      <c r="VBI438" s="1441"/>
      <c r="VBJ438" s="1441"/>
      <c r="VBK438" s="1441"/>
      <c r="VBL438" s="1441"/>
      <c r="VBM438" s="1441"/>
      <c r="VBN438" s="1441"/>
      <c r="VBO438" s="1441"/>
      <c r="VBP438" s="1441"/>
      <c r="VBQ438" s="1441"/>
      <c r="VBR438" s="1441"/>
      <c r="VBS438" s="1441"/>
      <c r="VBT438" s="1441"/>
      <c r="VBU438" s="1441"/>
      <c r="VBV438" s="1441"/>
      <c r="VBW438" s="1441"/>
      <c r="VBX438" s="1441"/>
      <c r="VBY438" s="1441"/>
      <c r="VBZ438" s="1441"/>
      <c r="VCA438" s="1441"/>
      <c r="VCB438" s="1441"/>
      <c r="VCC438" s="1441"/>
      <c r="VCD438" s="1441"/>
      <c r="VCE438" s="1441"/>
      <c r="VCF438" s="1441"/>
      <c r="VCG438" s="1441"/>
      <c r="VCH438" s="1441"/>
      <c r="VCI438" s="1441"/>
      <c r="VCJ438" s="1441"/>
      <c r="VCK438" s="1441"/>
      <c r="VCL438" s="1441"/>
      <c r="VCM438" s="1441"/>
      <c r="VCN438" s="1441"/>
      <c r="VCO438" s="1441"/>
      <c r="VCP438" s="1441"/>
      <c r="VCQ438" s="1441"/>
      <c r="VCR438" s="1441"/>
      <c r="VCS438" s="1441"/>
      <c r="VCT438" s="1441"/>
      <c r="VCU438" s="1441"/>
      <c r="VCV438" s="1441"/>
      <c r="VCW438" s="1441"/>
      <c r="VCX438" s="1441"/>
      <c r="VCY438" s="1441"/>
      <c r="VCZ438" s="1441"/>
      <c r="VDA438" s="1441"/>
      <c r="VDB438" s="1441"/>
      <c r="VDC438" s="1441"/>
      <c r="VDD438" s="1441"/>
      <c r="VDE438" s="1441"/>
      <c r="VDF438" s="1441"/>
      <c r="VDG438" s="1441"/>
      <c r="VDH438" s="1441"/>
      <c r="VDI438" s="1441"/>
      <c r="VDJ438" s="1441"/>
      <c r="VDK438" s="1441"/>
      <c r="VDL438" s="1441"/>
      <c r="VDM438" s="1441"/>
      <c r="VDN438" s="1441"/>
      <c r="VDO438" s="1441"/>
      <c r="VDP438" s="1441"/>
      <c r="VDQ438" s="1441"/>
      <c r="VDR438" s="1441"/>
      <c r="VDS438" s="1441"/>
      <c r="VDT438" s="1441"/>
      <c r="VDU438" s="1441"/>
      <c r="VDV438" s="1441"/>
      <c r="VDW438" s="1441"/>
      <c r="VDX438" s="1441"/>
      <c r="VDY438" s="1441"/>
      <c r="VDZ438" s="1441"/>
      <c r="VEA438" s="1441"/>
      <c r="VEB438" s="1441"/>
      <c r="VEC438" s="1441"/>
      <c r="VED438" s="1441"/>
      <c r="VEE438" s="1441"/>
      <c r="VEF438" s="1441"/>
      <c r="VEG438" s="1441"/>
      <c r="VEH438" s="1441"/>
      <c r="VEI438" s="1441"/>
      <c r="VEJ438" s="1441"/>
      <c r="VEK438" s="1441"/>
      <c r="VEL438" s="1441"/>
      <c r="VEM438" s="1441"/>
      <c r="VEN438" s="1441"/>
      <c r="VEO438" s="1441"/>
      <c r="VEP438" s="1441"/>
      <c r="VEQ438" s="1441"/>
      <c r="VER438" s="1441"/>
      <c r="VES438" s="1441"/>
      <c r="VET438" s="1441"/>
      <c r="VEU438" s="1441"/>
      <c r="VEV438" s="1441"/>
      <c r="VEW438" s="1441"/>
      <c r="VEX438" s="1441"/>
      <c r="VEY438" s="1441"/>
      <c r="VEZ438" s="1441"/>
      <c r="VFA438" s="1441"/>
      <c r="VFB438" s="1441"/>
      <c r="VFC438" s="1441"/>
      <c r="VFD438" s="1441"/>
      <c r="VFE438" s="1441"/>
      <c r="VFF438" s="1441"/>
      <c r="VFG438" s="1441"/>
      <c r="VFH438" s="1441"/>
      <c r="VFI438" s="1441"/>
      <c r="VFJ438" s="1441"/>
      <c r="VFK438" s="1441"/>
      <c r="VFL438" s="1441"/>
      <c r="VFM438" s="1441"/>
      <c r="VFN438" s="1441"/>
      <c r="VFO438" s="1441"/>
      <c r="VFP438" s="1441"/>
      <c r="VFQ438" s="1441"/>
      <c r="VFR438" s="1441"/>
      <c r="VFS438" s="1441"/>
      <c r="VFT438" s="1441"/>
      <c r="VFU438" s="1441"/>
      <c r="VFV438" s="1441"/>
      <c r="VFW438" s="1441"/>
      <c r="VFX438" s="1441"/>
      <c r="VFY438" s="1441"/>
      <c r="VFZ438" s="1441"/>
      <c r="VGA438" s="1441"/>
      <c r="VGB438" s="1441"/>
      <c r="VGC438" s="1441"/>
      <c r="VGD438" s="1441"/>
      <c r="VGE438" s="1441"/>
      <c r="VGF438" s="1441"/>
      <c r="VGG438" s="1441"/>
      <c r="VGH438" s="1441"/>
      <c r="VGI438" s="1441"/>
      <c r="VGJ438" s="1441"/>
      <c r="VGK438" s="1441"/>
      <c r="VGL438" s="1441"/>
      <c r="VGM438" s="1441"/>
      <c r="VGN438" s="1441"/>
      <c r="VGO438" s="1441"/>
      <c r="VGP438" s="1441"/>
      <c r="VGQ438" s="1441"/>
      <c r="VGR438" s="1441"/>
      <c r="VGS438" s="1441"/>
      <c r="VGT438" s="1441"/>
      <c r="VGU438" s="1441"/>
      <c r="VGV438" s="1441"/>
      <c r="VGW438" s="1441"/>
      <c r="VGX438" s="1441"/>
      <c r="VGY438" s="1441"/>
      <c r="VGZ438" s="1441"/>
      <c r="VHA438" s="1441"/>
      <c r="VHB438" s="1441"/>
      <c r="VHC438" s="1441"/>
      <c r="VHD438" s="1441"/>
      <c r="VHE438" s="1441"/>
      <c r="VHF438" s="1441"/>
      <c r="VHG438" s="1441"/>
      <c r="VHH438" s="1441"/>
      <c r="VHI438" s="1441"/>
      <c r="VHJ438" s="1441"/>
      <c r="VHK438" s="1441"/>
      <c r="VHL438" s="1441"/>
      <c r="VHM438" s="1441"/>
      <c r="VHN438" s="1441"/>
      <c r="VHO438" s="1441"/>
      <c r="VHP438" s="1441"/>
      <c r="VHQ438" s="1441"/>
      <c r="VHR438" s="1441"/>
      <c r="VHS438" s="1441"/>
      <c r="VHT438" s="1441"/>
      <c r="VHU438" s="1441"/>
      <c r="VHV438" s="1441"/>
      <c r="VHW438" s="1441"/>
      <c r="VHX438" s="1441"/>
      <c r="VHY438" s="1441"/>
      <c r="VHZ438" s="1441"/>
      <c r="VIA438" s="1441"/>
      <c r="VIB438" s="1441"/>
      <c r="VIC438" s="1441"/>
      <c r="VID438" s="1441"/>
      <c r="VIE438" s="1441"/>
      <c r="VIF438" s="1441"/>
      <c r="VIG438" s="1441"/>
      <c r="VIH438" s="1441"/>
      <c r="VII438" s="1441"/>
      <c r="VIJ438" s="1441"/>
      <c r="VIK438" s="1441"/>
      <c r="VIL438" s="1441"/>
      <c r="VIM438" s="1441"/>
      <c r="VIN438" s="1441"/>
      <c r="VIO438" s="1441"/>
      <c r="VIP438" s="1441"/>
      <c r="VIQ438" s="1441"/>
      <c r="VIR438" s="1441"/>
      <c r="VIS438" s="1441"/>
      <c r="VIT438" s="1441"/>
      <c r="VIU438" s="1441"/>
      <c r="VIV438" s="1441"/>
      <c r="VIW438" s="1441"/>
      <c r="VIX438" s="1441"/>
      <c r="VIY438" s="1441"/>
      <c r="VIZ438" s="1441"/>
      <c r="VJA438" s="1441"/>
      <c r="VJB438" s="1441"/>
      <c r="VJC438" s="1441"/>
      <c r="VJD438" s="1441"/>
      <c r="VJE438" s="1441"/>
      <c r="VJF438" s="1441"/>
      <c r="VJG438" s="1441"/>
      <c r="VJH438" s="1441"/>
      <c r="VJI438" s="1441"/>
      <c r="VJJ438" s="1441"/>
      <c r="VJK438" s="1441"/>
      <c r="VJL438" s="1441"/>
      <c r="VJM438" s="1441"/>
      <c r="VJN438" s="1441"/>
      <c r="VJO438" s="1441"/>
      <c r="VJP438" s="1441"/>
      <c r="VJQ438" s="1441"/>
      <c r="VJR438" s="1441"/>
      <c r="VJS438" s="1441"/>
      <c r="VJT438" s="1441"/>
      <c r="VJU438" s="1441"/>
      <c r="VJV438" s="1441"/>
      <c r="VJW438" s="1441"/>
      <c r="VJX438" s="1441"/>
      <c r="VJY438" s="1441"/>
      <c r="VJZ438" s="1441"/>
      <c r="VKA438" s="1441"/>
      <c r="VKB438" s="1441"/>
      <c r="VKC438" s="1441"/>
      <c r="VKD438" s="1441"/>
      <c r="VKE438" s="1441"/>
      <c r="VKF438" s="1441"/>
      <c r="VKG438" s="1441"/>
      <c r="VKH438" s="1441"/>
      <c r="VKI438" s="1441"/>
      <c r="VKJ438" s="1441"/>
      <c r="VKK438" s="1441"/>
      <c r="VKL438" s="1441"/>
      <c r="VKM438" s="1441"/>
      <c r="VKN438" s="1441"/>
      <c r="VKO438" s="1441"/>
      <c r="VKP438" s="1441"/>
      <c r="VKQ438" s="1441"/>
      <c r="VKR438" s="1441"/>
      <c r="VKS438" s="1441"/>
      <c r="VKT438" s="1441"/>
      <c r="VKU438" s="1441"/>
      <c r="VKV438" s="1441"/>
      <c r="VKW438" s="1441"/>
      <c r="VKX438" s="1441"/>
      <c r="VKY438" s="1441"/>
      <c r="VKZ438" s="1441"/>
      <c r="VLA438" s="1441"/>
      <c r="VLB438" s="1441"/>
      <c r="VLC438" s="1441"/>
      <c r="VLD438" s="1441"/>
      <c r="VLE438" s="1441"/>
      <c r="VLF438" s="1441"/>
      <c r="VLG438" s="1441"/>
      <c r="VLH438" s="1441"/>
      <c r="VLI438" s="1441"/>
      <c r="VLJ438" s="1441"/>
      <c r="VLK438" s="1441"/>
      <c r="VLL438" s="1441"/>
      <c r="VLM438" s="1441"/>
      <c r="VLN438" s="1441"/>
      <c r="VLO438" s="1441"/>
      <c r="VLP438" s="1441"/>
      <c r="VLQ438" s="1441"/>
      <c r="VLR438" s="1441"/>
      <c r="VLS438" s="1441"/>
      <c r="VLT438" s="1441"/>
      <c r="VLU438" s="1441"/>
      <c r="VLV438" s="1441"/>
      <c r="VLW438" s="1441"/>
      <c r="VLX438" s="1441"/>
      <c r="VLY438" s="1441"/>
      <c r="VLZ438" s="1441"/>
      <c r="VMA438" s="1441"/>
      <c r="VMB438" s="1441"/>
      <c r="VMC438" s="1441"/>
      <c r="VMD438" s="1441"/>
      <c r="VME438" s="1441"/>
      <c r="VMF438" s="1441"/>
      <c r="VMG438" s="1441"/>
      <c r="VMH438" s="1441"/>
      <c r="VMI438" s="1441"/>
      <c r="VMJ438" s="1441"/>
      <c r="VMK438" s="1441"/>
      <c r="VML438" s="1441"/>
      <c r="VMM438" s="1441"/>
      <c r="VMN438" s="1441"/>
      <c r="VMO438" s="1441"/>
      <c r="VMP438" s="1441"/>
      <c r="VMQ438" s="1441"/>
      <c r="VMR438" s="1441"/>
      <c r="VMS438" s="1441"/>
      <c r="VMT438" s="1441"/>
      <c r="VMU438" s="1441"/>
      <c r="VMV438" s="1441"/>
      <c r="VMW438" s="1441"/>
      <c r="VMX438" s="1441"/>
      <c r="VMY438" s="1441"/>
      <c r="VMZ438" s="1441"/>
      <c r="VNA438" s="1441"/>
      <c r="VNB438" s="1441"/>
      <c r="VNC438" s="1441"/>
      <c r="VND438" s="1441"/>
      <c r="VNE438" s="1441"/>
      <c r="VNF438" s="1441"/>
      <c r="VNG438" s="1441"/>
      <c r="VNH438" s="1441"/>
      <c r="VNI438" s="1441"/>
      <c r="VNJ438" s="1441"/>
      <c r="VNK438" s="1441"/>
      <c r="VNL438" s="1441"/>
      <c r="VNM438" s="1441"/>
      <c r="VNN438" s="1441"/>
      <c r="VNO438" s="1441"/>
      <c r="VNP438" s="1441"/>
      <c r="VNQ438" s="1441"/>
      <c r="VNR438" s="1441"/>
      <c r="VNS438" s="1441"/>
      <c r="VNT438" s="1441"/>
      <c r="VNU438" s="1441"/>
      <c r="VNV438" s="1441"/>
      <c r="VNW438" s="1441"/>
      <c r="VNX438" s="1441"/>
      <c r="VNY438" s="1441"/>
      <c r="VNZ438" s="1441"/>
      <c r="VOA438" s="1441"/>
      <c r="VOB438" s="1441"/>
      <c r="VOC438" s="1441"/>
      <c r="VOD438" s="1441"/>
      <c r="VOE438" s="1441"/>
      <c r="VOF438" s="1441"/>
      <c r="VOG438" s="1441"/>
      <c r="VOH438" s="1441"/>
      <c r="VOI438" s="1441"/>
      <c r="VOJ438" s="1441"/>
      <c r="VOK438" s="1441"/>
      <c r="VOL438" s="1441"/>
      <c r="VOM438" s="1441"/>
      <c r="VON438" s="1441"/>
      <c r="VOO438" s="1441"/>
      <c r="VOP438" s="1441"/>
      <c r="VOQ438" s="1441"/>
      <c r="VOR438" s="1441"/>
      <c r="VOS438" s="1441"/>
      <c r="VOT438" s="1441"/>
      <c r="VOU438" s="1441"/>
      <c r="VOV438" s="1441"/>
      <c r="VOW438" s="1441"/>
      <c r="VOX438" s="1441"/>
      <c r="VOY438" s="1441"/>
      <c r="VOZ438" s="1441"/>
      <c r="VPA438" s="1441"/>
      <c r="VPB438" s="1441"/>
      <c r="VPC438" s="1441"/>
      <c r="VPD438" s="1441"/>
      <c r="VPE438" s="1441"/>
      <c r="VPF438" s="1441"/>
      <c r="VPG438" s="1441"/>
      <c r="VPH438" s="1441"/>
      <c r="VPI438" s="1441"/>
      <c r="VPJ438" s="1441"/>
      <c r="VPK438" s="1441"/>
      <c r="VPL438" s="1441"/>
      <c r="VPM438" s="1441"/>
      <c r="VPN438" s="1441"/>
      <c r="VPO438" s="1441"/>
      <c r="VPP438" s="1441"/>
      <c r="VPQ438" s="1441"/>
      <c r="VPR438" s="1441"/>
      <c r="VPS438" s="1441"/>
      <c r="VPT438" s="1441"/>
      <c r="VPU438" s="1441"/>
      <c r="VPV438" s="1441"/>
      <c r="VPW438" s="1441"/>
      <c r="VPX438" s="1441"/>
      <c r="VPY438" s="1441"/>
      <c r="VPZ438" s="1441"/>
      <c r="VQA438" s="1441"/>
      <c r="VQB438" s="1441"/>
      <c r="VQC438" s="1441"/>
      <c r="VQD438" s="1441"/>
      <c r="VQE438" s="1441"/>
      <c r="VQF438" s="1441"/>
      <c r="VQG438" s="1441"/>
      <c r="VQH438" s="1441"/>
      <c r="VQI438" s="1441"/>
      <c r="VQJ438" s="1441"/>
      <c r="VQK438" s="1441"/>
      <c r="VQL438" s="1441"/>
      <c r="VQM438" s="1441"/>
      <c r="VQN438" s="1441"/>
      <c r="VQO438" s="1441"/>
      <c r="VQP438" s="1441"/>
      <c r="VQQ438" s="1441"/>
      <c r="VQR438" s="1441"/>
      <c r="VQS438" s="1441"/>
      <c r="VQT438" s="1441"/>
      <c r="VQU438" s="1441"/>
      <c r="VQV438" s="1441"/>
      <c r="VQW438" s="1441"/>
      <c r="VQX438" s="1441"/>
      <c r="VQY438" s="1441"/>
      <c r="VQZ438" s="1441"/>
      <c r="VRA438" s="1441"/>
      <c r="VRB438" s="1441"/>
      <c r="VRC438" s="1441"/>
      <c r="VRD438" s="1441"/>
      <c r="VRE438" s="1441"/>
      <c r="VRF438" s="1441"/>
      <c r="VRG438" s="1441"/>
      <c r="VRH438" s="1441"/>
      <c r="VRI438" s="1441"/>
      <c r="VRJ438" s="1441"/>
      <c r="VRK438" s="1441"/>
      <c r="VRL438" s="1441"/>
      <c r="VRM438" s="1441"/>
      <c r="VRN438" s="1441"/>
      <c r="VRO438" s="1441"/>
      <c r="VRP438" s="1441"/>
      <c r="VRQ438" s="1441"/>
      <c r="VRR438" s="1441"/>
      <c r="VRS438" s="1441"/>
      <c r="VRT438" s="1441"/>
      <c r="VRU438" s="1441"/>
      <c r="VRV438" s="1441"/>
      <c r="VRW438" s="1441"/>
      <c r="VRX438" s="1441"/>
      <c r="VRY438" s="1441"/>
      <c r="VRZ438" s="1441"/>
      <c r="VSA438" s="1441"/>
      <c r="VSB438" s="1441"/>
      <c r="VSC438" s="1441"/>
      <c r="VSD438" s="1441"/>
      <c r="VSE438" s="1441"/>
      <c r="VSF438" s="1441"/>
      <c r="VSG438" s="1441"/>
      <c r="VSH438" s="1441"/>
      <c r="VSI438" s="1441"/>
      <c r="VSJ438" s="1441"/>
      <c r="VSK438" s="1441"/>
      <c r="VSL438" s="1441"/>
      <c r="VSM438" s="1441"/>
      <c r="VSN438" s="1441"/>
      <c r="VSO438" s="1441"/>
      <c r="VSP438" s="1441"/>
      <c r="VSQ438" s="1441"/>
      <c r="VSR438" s="1441"/>
      <c r="VSS438" s="1441"/>
      <c r="VST438" s="1441"/>
      <c r="VSU438" s="1441"/>
      <c r="VSV438" s="1441"/>
      <c r="VSW438" s="1441"/>
      <c r="VSX438" s="1441"/>
      <c r="VSY438" s="1441"/>
      <c r="VSZ438" s="1441"/>
      <c r="VTA438" s="1441"/>
      <c r="VTB438" s="1441"/>
      <c r="VTC438" s="1441"/>
      <c r="VTD438" s="1441"/>
      <c r="VTE438" s="1441"/>
      <c r="VTF438" s="1441"/>
      <c r="VTG438" s="1441"/>
      <c r="VTH438" s="1441"/>
      <c r="VTI438" s="1441"/>
      <c r="VTJ438" s="1441"/>
      <c r="VTK438" s="1441"/>
      <c r="VTL438" s="1441"/>
      <c r="VTM438" s="1441"/>
      <c r="VTN438" s="1441"/>
      <c r="VTO438" s="1441"/>
      <c r="VTP438" s="1441"/>
      <c r="VTQ438" s="1441"/>
      <c r="VTR438" s="1441"/>
      <c r="VTS438" s="1441"/>
      <c r="VTT438" s="1441"/>
      <c r="VTU438" s="1441"/>
      <c r="VTV438" s="1441"/>
      <c r="VTW438" s="1441"/>
      <c r="VTX438" s="1441"/>
      <c r="VTY438" s="1441"/>
      <c r="VTZ438" s="1441"/>
      <c r="VUA438" s="1441"/>
      <c r="VUB438" s="1441"/>
      <c r="VUC438" s="1441"/>
      <c r="VUD438" s="1441"/>
      <c r="VUE438" s="1441"/>
      <c r="VUF438" s="1441"/>
      <c r="VUG438" s="1441"/>
      <c r="VUH438" s="1441"/>
      <c r="VUI438" s="1441"/>
      <c r="VUJ438" s="1441"/>
      <c r="VUK438" s="1441"/>
      <c r="VUL438" s="1441"/>
      <c r="VUM438" s="1441"/>
      <c r="VUN438" s="1441"/>
      <c r="VUO438" s="1441"/>
      <c r="VUP438" s="1441"/>
      <c r="VUQ438" s="1441"/>
      <c r="VUR438" s="1441"/>
      <c r="VUS438" s="1441"/>
      <c r="VUT438" s="1441"/>
      <c r="VUU438" s="1441"/>
      <c r="VUV438" s="1441"/>
      <c r="VUW438" s="1441"/>
      <c r="VUX438" s="1441"/>
      <c r="VUY438" s="1441"/>
      <c r="VUZ438" s="1441"/>
      <c r="VVA438" s="1441"/>
      <c r="VVB438" s="1441"/>
      <c r="VVC438" s="1441"/>
      <c r="VVD438" s="1441"/>
      <c r="VVE438" s="1441"/>
      <c r="VVF438" s="1441"/>
      <c r="VVG438" s="1441"/>
      <c r="VVH438" s="1441"/>
      <c r="VVI438" s="1441"/>
      <c r="VVJ438" s="1441"/>
      <c r="VVK438" s="1441"/>
      <c r="VVL438" s="1441"/>
      <c r="VVM438" s="1441"/>
      <c r="VVN438" s="1441"/>
      <c r="VVO438" s="1441"/>
      <c r="VVP438" s="1441"/>
      <c r="VVQ438" s="1441"/>
      <c r="VVR438" s="1441"/>
      <c r="VVS438" s="1441"/>
      <c r="VVT438" s="1441"/>
      <c r="VVU438" s="1441"/>
      <c r="VVV438" s="1441"/>
      <c r="VVW438" s="1441"/>
      <c r="VVX438" s="1441"/>
      <c r="VVY438" s="1441"/>
      <c r="VVZ438" s="1441"/>
      <c r="VWA438" s="1441"/>
      <c r="VWB438" s="1441"/>
      <c r="VWC438" s="1441"/>
      <c r="VWD438" s="1441"/>
      <c r="VWE438" s="1441"/>
      <c r="VWF438" s="1441"/>
      <c r="VWG438" s="1441"/>
      <c r="VWH438" s="1441"/>
      <c r="VWI438" s="1441"/>
      <c r="VWJ438" s="1441"/>
      <c r="VWK438" s="1441"/>
      <c r="VWL438" s="1441"/>
      <c r="VWM438" s="1441"/>
      <c r="VWN438" s="1441"/>
      <c r="VWO438" s="1441"/>
      <c r="VWP438" s="1441"/>
      <c r="VWQ438" s="1441"/>
      <c r="VWR438" s="1441"/>
      <c r="VWS438" s="1441"/>
      <c r="VWT438" s="1441"/>
      <c r="VWU438" s="1441"/>
      <c r="VWV438" s="1441"/>
      <c r="VWW438" s="1441"/>
      <c r="VWX438" s="1441"/>
      <c r="VWY438" s="1441"/>
      <c r="VWZ438" s="1441"/>
      <c r="VXA438" s="1441"/>
      <c r="VXB438" s="1441"/>
      <c r="VXC438" s="1441"/>
      <c r="VXD438" s="1441"/>
      <c r="VXE438" s="1441"/>
      <c r="VXF438" s="1441"/>
      <c r="VXG438" s="1441"/>
      <c r="VXH438" s="1441"/>
      <c r="VXI438" s="1441"/>
      <c r="VXJ438" s="1441"/>
      <c r="VXK438" s="1441"/>
      <c r="VXL438" s="1441"/>
      <c r="VXM438" s="1441"/>
      <c r="VXN438" s="1441"/>
      <c r="VXO438" s="1441"/>
      <c r="VXP438" s="1441"/>
      <c r="VXQ438" s="1441"/>
      <c r="VXR438" s="1441"/>
      <c r="VXS438" s="1441"/>
      <c r="VXT438" s="1441"/>
      <c r="VXU438" s="1441"/>
      <c r="VXV438" s="1441"/>
      <c r="VXW438" s="1441"/>
      <c r="VXX438" s="1441"/>
      <c r="VXY438" s="1441"/>
      <c r="VXZ438" s="1441"/>
      <c r="VYA438" s="1441"/>
      <c r="VYB438" s="1441"/>
      <c r="VYC438" s="1441"/>
      <c r="VYD438" s="1441"/>
      <c r="VYE438" s="1441"/>
      <c r="VYF438" s="1441"/>
      <c r="VYG438" s="1441"/>
      <c r="VYH438" s="1441"/>
      <c r="VYI438" s="1441"/>
      <c r="VYJ438" s="1441"/>
      <c r="VYK438" s="1441"/>
      <c r="VYL438" s="1441"/>
      <c r="VYM438" s="1441"/>
      <c r="VYN438" s="1441"/>
      <c r="VYO438" s="1441"/>
      <c r="VYP438" s="1441"/>
      <c r="VYQ438" s="1441"/>
      <c r="VYR438" s="1441"/>
      <c r="VYS438" s="1441"/>
      <c r="VYT438" s="1441"/>
      <c r="VYU438" s="1441"/>
      <c r="VYV438" s="1441"/>
      <c r="VYW438" s="1441"/>
      <c r="VYX438" s="1441"/>
      <c r="VYY438" s="1441"/>
      <c r="VYZ438" s="1441"/>
      <c r="VZA438" s="1441"/>
      <c r="VZB438" s="1441"/>
      <c r="VZC438" s="1441"/>
      <c r="VZD438" s="1441"/>
      <c r="VZE438" s="1441"/>
      <c r="VZF438" s="1441"/>
      <c r="VZG438" s="1441"/>
      <c r="VZH438" s="1441"/>
      <c r="VZI438" s="1441"/>
      <c r="VZJ438" s="1441"/>
      <c r="VZK438" s="1441"/>
      <c r="VZL438" s="1441"/>
      <c r="VZM438" s="1441"/>
      <c r="VZN438" s="1441"/>
      <c r="VZO438" s="1441"/>
      <c r="VZP438" s="1441"/>
      <c r="VZQ438" s="1441"/>
      <c r="VZR438" s="1441"/>
      <c r="VZS438" s="1441"/>
      <c r="VZT438" s="1441"/>
      <c r="VZU438" s="1441"/>
      <c r="VZV438" s="1441"/>
      <c r="VZW438" s="1441"/>
      <c r="VZX438" s="1441"/>
      <c r="VZY438" s="1441"/>
      <c r="VZZ438" s="1441"/>
      <c r="WAA438" s="1441"/>
      <c r="WAB438" s="1441"/>
      <c r="WAC438" s="1441"/>
      <c r="WAD438" s="1441"/>
      <c r="WAE438" s="1441"/>
      <c r="WAF438" s="1441"/>
      <c r="WAG438" s="1441"/>
      <c r="WAH438" s="1441"/>
      <c r="WAI438" s="1441"/>
      <c r="WAJ438" s="1441"/>
      <c r="WAK438" s="1441"/>
      <c r="WAL438" s="1441"/>
      <c r="WAM438" s="1441"/>
      <c r="WAN438" s="1441"/>
      <c r="WAO438" s="1441"/>
      <c r="WAP438" s="1441"/>
      <c r="WAQ438" s="1441"/>
      <c r="WAR438" s="1441"/>
      <c r="WAS438" s="1441"/>
      <c r="WAT438" s="1441"/>
      <c r="WAU438" s="1441"/>
      <c r="WAV438" s="1441"/>
      <c r="WAW438" s="1441"/>
      <c r="WAX438" s="1441"/>
      <c r="WAY438" s="1441"/>
      <c r="WAZ438" s="1441"/>
      <c r="WBA438" s="1441"/>
      <c r="WBB438" s="1441"/>
      <c r="WBC438" s="1441"/>
      <c r="WBD438" s="1441"/>
      <c r="WBE438" s="1441"/>
      <c r="WBF438" s="1441"/>
      <c r="WBG438" s="1441"/>
      <c r="WBH438" s="1441"/>
      <c r="WBI438" s="1441"/>
      <c r="WBJ438" s="1441"/>
      <c r="WBK438" s="1441"/>
      <c r="WBL438" s="1441"/>
      <c r="WBM438" s="1441"/>
      <c r="WBN438" s="1441"/>
      <c r="WBO438" s="1441"/>
      <c r="WBP438" s="1441"/>
      <c r="WBQ438" s="1441"/>
      <c r="WBR438" s="1441"/>
      <c r="WBS438" s="1441"/>
      <c r="WBT438" s="1441"/>
      <c r="WBU438" s="1441"/>
      <c r="WBV438" s="1441"/>
      <c r="WBW438" s="1441"/>
      <c r="WBX438" s="1441"/>
      <c r="WBY438" s="1441"/>
      <c r="WBZ438" s="1441"/>
      <c r="WCA438" s="1441"/>
      <c r="WCB438" s="1441"/>
      <c r="WCC438" s="1441"/>
      <c r="WCD438" s="1441"/>
      <c r="WCE438" s="1441"/>
      <c r="WCF438" s="1441"/>
      <c r="WCG438" s="1441"/>
      <c r="WCH438" s="1441"/>
      <c r="WCI438" s="1441"/>
      <c r="WCJ438" s="1441"/>
      <c r="WCK438" s="1441"/>
      <c r="WCL438" s="1441"/>
      <c r="WCM438" s="1441"/>
      <c r="WCN438" s="1441"/>
      <c r="WCO438" s="1441"/>
      <c r="WCP438" s="1441"/>
      <c r="WCQ438" s="1441"/>
      <c r="WCR438" s="1441"/>
      <c r="WCS438" s="1441"/>
      <c r="WCT438" s="1441"/>
      <c r="WCU438" s="1441"/>
      <c r="WCV438" s="1441"/>
      <c r="WCW438" s="1441"/>
      <c r="WCX438" s="1441"/>
      <c r="WCY438" s="1441"/>
      <c r="WCZ438" s="1441"/>
      <c r="WDA438" s="1441"/>
      <c r="WDB438" s="1441"/>
      <c r="WDC438" s="1441"/>
      <c r="WDD438" s="1441"/>
      <c r="WDE438" s="1441"/>
      <c r="WDF438" s="1441"/>
      <c r="WDG438" s="1441"/>
      <c r="WDH438" s="1441"/>
      <c r="WDI438" s="1441"/>
      <c r="WDJ438" s="1441"/>
      <c r="WDK438" s="1441"/>
      <c r="WDL438" s="1441"/>
      <c r="WDM438" s="1441"/>
      <c r="WDN438" s="1441"/>
      <c r="WDO438" s="1441"/>
      <c r="WDP438" s="1441"/>
      <c r="WDQ438" s="1441"/>
      <c r="WDR438" s="1441"/>
      <c r="WDS438" s="1441"/>
      <c r="WDT438" s="1441"/>
      <c r="WDU438" s="1441"/>
      <c r="WDV438" s="1441"/>
      <c r="WDW438" s="1441"/>
      <c r="WDX438" s="1441"/>
      <c r="WDY438" s="1441"/>
      <c r="WDZ438" s="1441"/>
      <c r="WEA438" s="1441"/>
      <c r="WEB438" s="1441"/>
      <c r="WEC438" s="1441"/>
      <c r="WED438" s="1441"/>
      <c r="WEE438" s="1441"/>
      <c r="WEF438" s="1441"/>
      <c r="WEG438" s="1441"/>
      <c r="WEH438" s="1441"/>
      <c r="WEI438" s="1441"/>
      <c r="WEJ438" s="1441"/>
      <c r="WEK438" s="1441"/>
      <c r="WEL438" s="1441"/>
      <c r="WEM438" s="1441"/>
      <c r="WEN438" s="1441"/>
      <c r="WEO438" s="1441"/>
      <c r="WEP438" s="1441"/>
      <c r="WEQ438" s="1441"/>
      <c r="WER438" s="1441"/>
      <c r="WES438" s="1441"/>
      <c r="WET438" s="1441"/>
      <c r="WEU438" s="1441"/>
      <c r="WEV438" s="1441"/>
      <c r="WEW438" s="1441"/>
      <c r="WEX438" s="1441"/>
      <c r="WEY438" s="1441"/>
      <c r="WEZ438" s="1441"/>
      <c r="WFA438" s="1441"/>
      <c r="WFB438" s="1441"/>
      <c r="WFC438" s="1441"/>
      <c r="WFD438" s="1441"/>
      <c r="WFE438" s="1441"/>
      <c r="WFF438" s="1441"/>
      <c r="WFG438" s="1441"/>
      <c r="WFH438" s="1441"/>
      <c r="WFI438" s="1441"/>
      <c r="WFJ438" s="1441"/>
      <c r="WFK438" s="1441"/>
      <c r="WFL438" s="1441"/>
      <c r="WFM438" s="1441"/>
      <c r="WFN438" s="1441"/>
      <c r="WFO438" s="1441"/>
      <c r="WFP438" s="1441"/>
      <c r="WFQ438" s="1441"/>
      <c r="WFR438" s="1441"/>
      <c r="WFS438" s="1441"/>
      <c r="WFT438" s="1441"/>
      <c r="WFU438" s="1441"/>
      <c r="WFV438" s="1441"/>
      <c r="WFW438" s="1441"/>
      <c r="WFX438" s="1441"/>
      <c r="WFY438" s="1441"/>
      <c r="WFZ438" s="1441"/>
      <c r="WGA438" s="1441"/>
      <c r="WGB438" s="1441"/>
      <c r="WGC438" s="1441"/>
      <c r="WGD438" s="1441"/>
      <c r="WGE438" s="1441"/>
      <c r="WGF438" s="1441"/>
      <c r="WGG438" s="1441"/>
      <c r="WGH438" s="1441"/>
      <c r="WGI438" s="1441"/>
      <c r="WGJ438" s="1441"/>
      <c r="WGK438" s="1441"/>
      <c r="WGL438" s="1441"/>
      <c r="WGM438" s="1441"/>
      <c r="WGN438" s="1441"/>
      <c r="WGO438" s="1441"/>
      <c r="WGP438" s="1441"/>
      <c r="WGQ438" s="1441"/>
      <c r="WGR438" s="1441"/>
      <c r="WGS438" s="1441"/>
      <c r="WGT438" s="1441"/>
      <c r="WGU438" s="1441"/>
      <c r="WGV438" s="1441"/>
      <c r="WGW438" s="1441"/>
      <c r="WGX438" s="1441"/>
      <c r="WGY438" s="1441"/>
      <c r="WGZ438" s="1441"/>
      <c r="WHA438" s="1441"/>
      <c r="WHB438" s="1441"/>
      <c r="WHC438" s="1441"/>
      <c r="WHD438" s="1441"/>
      <c r="WHE438" s="1441"/>
      <c r="WHF438" s="1441"/>
      <c r="WHG438" s="1441"/>
      <c r="WHH438" s="1441"/>
      <c r="WHI438" s="1441"/>
      <c r="WHJ438" s="1441"/>
      <c r="WHK438" s="1441"/>
      <c r="WHL438" s="1441"/>
      <c r="WHM438" s="1441"/>
      <c r="WHN438" s="1441"/>
      <c r="WHO438" s="1441"/>
      <c r="WHP438" s="1441"/>
      <c r="WHQ438" s="1441"/>
      <c r="WHR438" s="1441"/>
      <c r="WHS438" s="1441"/>
      <c r="WHT438" s="1441"/>
      <c r="WHU438" s="1441"/>
      <c r="WHV438" s="1441"/>
      <c r="WHW438" s="1441"/>
      <c r="WHX438" s="1441"/>
      <c r="WHY438" s="1441"/>
      <c r="WHZ438" s="1441"/>
      <c r="WIA438" s="1441"/>
      <c r="WIB438" s="1441"/>
      <c r="WIC438" s="1441"/>
      <c r="WID438" s="1441"/>
      <c r="WIE438" s="1441"/>
      <c r="WIF438" s="1441"/>
      <c r="WIG438" s="1441"/>
      <c r="WIH438" s="1441"/>
      <c r="WII438" s="1441"/>
      <c r="WIJ438" s="1441"/>
      <c r="WIK438" s="1441"/>
      <c r="WIL438" s="1441"/>
      <c r="WIM438" s="1441"/>
      <c r="WIN438" s="1441"/>
      <c r="WIO438" s="1441"/>
      <c r="WIP438" s="1441"/>
      <c r="WIQ438" s="1441"/>
      <c r="WIR438" s="1441"/>
      <c r="WIS438" s="1441"/>
      <c r="WIT438" s="1441"/>
      <c r="WIU438" s="1441"/>
      <c r="WIV438" s="1441"/>
      <c r="WIW438" s="1441"/>
      <c r="WIX438" s="1441"/>
      <c r="WIY438" s="1441"/>
      <c r="WIZ438" s="1441"/>
      <c r="WJA438" s="1441"/>
      <c r="WJB438" s="1441"/>
      <c r="WJC438" s="1441"/>
      <c r="WJD438" s="1441"/>
      <c r="WJE438" s="1441"/>
      <c r="WJF438" s="1441"/>
      <c r="WJG438" s="1441"/>
      <c r="WJH438" s="1441"/>
      <c r="WJI438" s="1441"/>
      <c r="WJJ438" s="1441"/>
      <c r="WJK438" s="1441"/>
      <c r="WJL438" s="1441"/>
      <c r="WJM438" s="1441"/>
      <c r="WJN438" s="1441"/>
      <c r="WJO438" s="1441"/>
      <c r="WJP438" s="1441"/>
      <c r="WJQ438" s="1441"/>
      <c r="WJR438" s="1441"/>
      <c r="WJS438" s="1441"/>
      <c r="WJT438" s="1441"/>
      <c r="WJU438" s="1441"/>
      <c r="WJV438" s="1441"/>
      <c r="WJW438" s="1441"/>
      <c r="WJX438" s="1441"/>
      <c r="WJY438" s="1441"/>
      <c r="WJZ438" s="1441"/>
      <c r="WKA438" s="1441"/>
      <c r="WKB438" s="1441"/>
      <c r="WKC438" s="1441"/>
      <c r="WKD438" s="1441"/>
      <c r="WKE438" s="1441"/>
      <c r="WKF438" s="1441"/>
      <c r="WKG438" s="1441"/>
      <c r="WKH438" s="1441"/>
      <c r="WKI438" s="1441"/>
      <c r="WKJ438" s="1441"/>
      <c r="WKK438" s="1441"/>
      <c r="WKL438" s="1441"/>
      <c r="WKM438" s="1441"/>
      <c r="WKN438" s="1441"/>
      <c r="WKO438" s="1441"/>
      <c r="WKP438" s="1441"/>
      <c r="WKQ438" s="1441"/>
      <c r="WKR438" s="1441"/>
      <c r="WKS438" s="1441"/>
      <c r="WKT438" s="1441"/>
      <c r="WKU438" s="1441"/>
      <c r="WKV438" s="1441"/>
      <c r="WKW438" s="1441"/>
      <c r="WKX438" s="1441"/>
      <c r="WKY438" s="1441"/>
      <c r="WKZ438" s="1441"/>
      <c r="WLA438" s="1441"/>
      <c r="WLB438" s="1441"/>
      <c r="WLC438" s="1441"/>
      <c r="WLD438" s="1441"/>
      <c r="WLE438" s="1441"/>
      <c r="WLF438" s="1441"/>
      <c r="WLG438" s="1441"/>
      <c r="WLH438" s="1441"/>
      <c r="WLI438" s="1441"/>
      <c r="WLJ438" s="1441"/>
      <c r="WLK438" s="1441"/>
      <c r="WLL438" s="1441"/>
      <c r="WLM438" s="1441"/>
      <c r="WLN438" s="1441"/>
      <c r="WLO438" s="1441"/>
      <c r="WLP438" s="1441"/>
      <c r="WLQ438" s="1441"/>
      <c r="WLR438" s="1441"/>
      <c r="WLS438" s="1441"/>
      <c r="WLT438" s="1441"/>
      <c r="WLU438" s="1441"/>
      <c r="WLV438" s="1441"/>
      <c r="WLW438" s="1441"/>
      <c r="WLX438" s="1441"/>
      <c r="WLY438" s="1441"/>
      <c r="WLZ438" s="1441"/>
      <c r="WMA438" s="1441"/>
      <c r="WMB438" s="1441"/>
      <c r="WMC438" s="1441"/>
      <c r="WMD438" s="1441"/>
      <c r="WME438" s="1441"/>
      <c r="WMF438" s="1441"/>
      <c r="WMG438" s="1441"/>
      <c r="WMH438" s="1441"/>
      <c r="WMI438" s="1441"/>
      <c r="WMJ438" s="1441"/>
      <c r="WMK438" s="1441"/>
      <c r="WML438" s="1441"/>
      <c r="WMM438" s="1441"/>
      <c r="WMN438" s="1441"/>
      <c r="WMO438" s="1441"/>
      <c r="WMP438" s="1441"/>
      <c r="WMQ438" s="1441"/>
      <c r="WMR438" s="1441"/>
      <c r="WMS438" s="1441"/>
      <c r="WMT438" s="1441"/>
      <c r="WMU438" s="1441"/>
      <c r="WMV438" s="1441"/>
      <c r="WMW438" s="1441"/>
      <c r="WMX438" s="1441"/>
      <c r="WMY438" s="1441"/>
      <c r="WMZ438" s="1441"/>
      <c r="WNA438" s="1441"/>
      <c r="WNB438" s="1441"/>
      <c r="WNC438" s="1441"/>
      <c r="WND438" s="1441"/>
      <c r="WNE438" s="1441"/>
      <c r="WNF438" s="1441"/>
      <c r="WNG438" s="1441"/>
      <c r="WNH438" s="1441"/>
      <c r="WNI438" s="1441"/>
      <c r="WNJ438" s="1441"/>
      <c r="WNK438" s="1441"/>
      <c r="WNL438" s="1441"/>
      <c r="WNM438" s="1441"/>
      <c r="WNN438" s="1441"/>
      <c r="WNO438" s="1441"/>
      <c r="WNP438" s="1441"/>
      <c r="WNQ438" s="1441"/>
      <c r="WNR438" s="1441"/>
      <c r="WNS438" s="1441"/>
      <c r="WNT438" s="1441"/>
      <c r="WNU438" s="1441"/>
      <c r="WNV438" s="1441"/>
      <c r="WNW438" s="1441"/>
      <c r="WNX438" s="1441"/>
      <c r="WNY438" s="1441"/>
      <c r="WNZ438" s="1441"/>
      <c r="WOA438" s="1441"/>
      <c r="WOB438" s="1441"/>
      <c r="WOC438" s="1441"/>
      <c r="WOD438" s="1441"/>
      <c r="WOE438" s="1441"/>
      <c r="WOF438" s="1441"/>
      <c r="WOG438" s="1441"/>
      <c r="WOH438" s="1441"/>
      <c r="WOI438" s="1441"/>
      <c r="WOJ438" s="1441"/>
      <c r="WOK438" s="1441"/>
      <c r="WOL438" s="1441"/>
      <c r="WOM438" s="1441"/>
      <c r="WON438" s="1441"/>
      <c r="WOO438" s="1441"/>
      <c r="WOP438" s="1441"/>
      <c r="WOQ438" s="1441"/>
      <c r="WOR438" s="1441"/>
      <c r="WOS438" s="1441"/>
      <c r="WOT438" s="1441"/>
      <c r="WOU438" s="1441"/>
      <c r="WOV438" s="1441"/>
      <c r="WOW438" s="1441"/>
      <c r="WOX438" s="1441"/>
      <c r="WOY438" s="1441"/>
      <c r="WOZ438" s="1441"/>
      <c r="WPA438" s="1441"/>
      <c r="WPB438" s="1441"/>
      <c r="WPC438" s="1441"/>
      <c r="WPD438" s="1441"/>
      <c r="WPE438" s="1441"/>
      <c r="WPF438" s="1441"/>
      <c r="WPG438" s="1441"/>
      <c r="WPH438" s="1441"/>
      <c r="WPI438" s="1441"/>
      <c r="WPJ438" s="1441"/>
      <c r="WPK438" s="1441"/>
      <c r="WPL438" s="1441"/>
      <c r="WPM438" s="1441"/>
      <c r="WPN438" s="1441"/>
      <c r="WPO438" s="1441"/>
      <c r="WPP438" s="1441"/>
      <c r="WPQ438" s="1441"/>
      <c r="WPR438" s="1441"/>
      <c r="WPS438" s="1441"/>
      <c r="WPT438" s="1441"/>
      <c r="WPU438" s="1441"/>
      <c r="WPV438" s="1441"/>
      <c r="WPW438" s="1441"/>
      <c r="WPX438" s="1441"/>
      <c r="WPY438" s="1441"/>
      <c r="WPZ438" s="1441"/>
      <c r="WQA438" s="1441"/>
      <c r="WQB438" s="1441"/>
      <c r="WQC438" s="1441"/>
      <c r="WQD438" s="1441"/>
      <c r="WQE438" s="1441"/>
      <c r="WQF438" s="1441"/>
      <c r="WQG438" s="1441"/>
      <c r="WQH438" s="1441"/>
      <c r="WQI438" s="1441"/>
      <c r="WQJ438" s="1441"/>
      <c r="WQK438" s="1441"/>
      <c r="WQL438" s="1441"/>
      <c r="WQM438" s="1441"/>
      <c r="WQN438" s="1441"/>
      <c r="WQO438" s="1441"/>
      <c r="WQP438" s="1441"/>
      <c r="WQQ438" s="1441"/>
      <c r="WQR438" s="1441"/>
      <c r="WQS438" s="1441"/>
      <c r="WQT438" s="1441"/>
      <c r="WQU438" s="1441"/>
      <c r="WQV438" s="1441"/>
      <c r="WQW438" s="1441"/>
      <c r="WQX438" s="1441"/>
      <c r="WQY438" s="1441"/>
      <c r="WQZ438" s="1441"/>
      <c r="WRA438" s="1441"/>
      <c r="WRB438" s="1441"/>
      <c r="WRC438" s="1441"/>
      <c r="WRD438" s="1441"/>
      <c r="WRE438" s="1441"/>
      <c r="WRF438" s="1441"/>
      <c r="WRG438" s="1441"/>
      <c r="WRH438" s="1441"/>
      <c r="WRI438" s="1441"/>
      <c r="WRJ438" s="1441"/>
      <c r="WRK438" s="1441"/>
      <c r="WRL438" s="1441"/>
      <c r="WRM438" s="1441"/>
      <c r="WRN438" s="1441"/>
      <c r="WRO438" s="1441"/>
      <c r="WRP438" s="1441"/>
      <c r="WRQ438" s="1441"/>
      <c r="WRR438" s="1441"/>
      <c r="WRS438" s="1441"/>
      <c r="WRT438" s="1441"/>
      <c r="WRU438" s="1441"/>
      <c r="WRV438" s="1441"/>
      <c r="WRW438" s="1441"/>
      <c r="WRX438" s="1441"/>
      <c r="WRY438" s="1441"/>
      <c r="WRZ438" s="1441"/>
      <c r="WSA438" s="1441"/>
      <c r="WSB438" s="1441"/>
      <c r="WSC438" s="1441"/>
      <c r="WSD438" s="1441"/>
      <c r="WSE438" s="1441"/>
      <c r="WSF438" s="1441"/>
      <c r="WSG438" s="1441"/>
      <c r="WSH438" s="1441"/>
      <c r="WSI438" s="1441"/>
      <c r="WSJ438" s="1441"/>
      <c r="WSK438" s="1441"/>
      <c r="WSL438" s="1441"/>
      <c r="WSM438" s="1441"/>
      <c r="WSN438" s="1441"/>
      <c r="WSO438" s="1441"/>
      <c r="WSP438" s="1441"/>
      <c r="WSQ438" s="1441"/>
      <c r="WSR438" s="1441"/>
      <c r="WSS438" s="1441"/>
      <c r="WST438" s="1441"/>
      <c r="WSU438" s="1441"/>
      <c r="WSV438" s="1441"/>
      <c r="WSW438" s="1441"/>
      <c r="WSX438" s="1441"/>
      <c r="WSY438" s="1441"/>
      <c r="WSZ438" s="1441"/>
      <c r="WTA438" s="1441"/>
      <c r="WTB438" s="1441"/>
      <c r="WTC438" s="1441"/>
      <c r="WTD438" s="1441"/>
      <c r="WTE438" s="1441"/>
      <c r="WTF438" s="1441"/>
      <c r="WTG438" s="1441"/>
      <c r="WTH438" s="1441"/>
      <c r="WTI438" s="1441"/>
      <c r="WTJ438" s="1441"/>
      <c r="WTK438" s="1441"/>
      <c r="WTL438" s="1441"/>
      <c r="WTM438" s="1441"/>
      <c r="WTN438" s="1441"/>
      <c r="WTO438" s="1441"/>
      <c r="WTP438" s="1441"/>
      <c r="WTQ438" s="1441"/>
      <c r="WTR438" s="1441"/>
      <c r="WTS438" s="1441"/>
      <c r="WTT438" s="1441"/>
      <c r="WTU438" s="1441"/>
      <c r="WTV438" s="1441"/>
      <c r="WTW438" s="1441"/>
      <c r="WTX438" s="1441"/>
      <c r="WTY438" s="1441"/>
      <c r="WTZ438" s="1441"/>
      <c r="WUA438" s="1441"/>
      <c r="WUB438" s="1441"/>
      <c r="WUC438" s="1441"/>
      <c r="WUD438" s="1441"/>
      <c r="WUE438" s="1441"/>
      <c r="WUF438" s="1441"/>
      <c r="WUG438" s="1441"/>
      <c r="WUH438" s="1441"/>
      <c r="WUI438" s="1441"/>
      <c r="WUJ438" s="1441"/>
      <c r="WUK438" s="1441"/>
      <c r="WUL438" s="1441"/>
      <c r="WUM438" s="1441"/>
      <c r="WUN438" s="1441"/>
      <c r="WUO438" s="1441"/>
      <c r="WUP438" s="1441"/>
      <c r="WUQ438" s="1441"/>
      <c r="WUR438" s="1441"/>
      <c r="WUS438" s="1441"/>
      <c r="WUT438" s="1441"/>
      <c r="WUU438" s="1441"/>
      <c r="WUV438" s="1441"/>
      <c r="WUW438" s="1441"/>
      <c r="WUX438" s="1441"/>
      <c r="WUY438" s="1441"/>
      <c r="WUZ438" s="1441"/>
      <c r="WVA438" s="1441"/>
      <c r="WVB438" s="1441"/>
      <c r="WVC438" s="1441"/>
      <c r="WVD438" s="1441"/>
      <c r="WVE438" s="1441"/>
      <c r="WVF438" s="1441"/>
      <c r="WVG438" s="1441"/>
      <c r="WVH438" s="1441"/>
      <c r="WVI438" s="1441"/>
      <c r="WVJ438" s="1441"/>
      <c r="WVK438" s="1441"/>
      <c r="WVL438" s="1441"/>
      <c r="WVM438" s="1441"/>
      <c r="WVN438" s="1441"/>
      <c r="WVO438" s="1441"/>
      <c r="WVP438" s="1441"/>
      <c r="WVQ438" s="1441"/>
      <c r="WVR438" s="1441"/>
      <c r="WVS438" s="1441"/>
      <c r="WVT438" s="1441"/>
      <c r="WVU438" s="1441"/>
      <c r="WVV438" s="1441"/>
      <c r="WVW438" s="1441"/>
      <c r="WVX438" s="1441"/>
      <c r="WVY438" s="1441"/>
      <c r="WVZ438" s="1441"/>
      <c r="WWA438" s="1441"/>
      <c r="WWB438" s="1441"/>
      <c r="WWC438" s="1441"/>
      <c r="WWD438" s="1441"/>
      <c r="WWE438" s="1441"/>
      <c r="WWF438" s="1441"/>
      <c r="WWG438" s="1441"/>
      <c r="WWH438" s="1441"/>
      <c r="WWI438" s="1441"/>
      <c r="WWJ438" s="1441"/>
      <c r="WWK438" s="1441"/>
      <c r="WWL438" s="1441"/>
      <c r="WWM438" s="1441"/>
      <c r="WWN438" s="1441"/>
      <c r="WWO438" s="1441"/>
      <c r="WWP438" s="1441"/>
      <c r="WWQ438" s="1441"/>
      <c r="WWR438" s="1441"/>
      <c r="WWS438" s="1441"/>
      <c r="WWT438" s="1441"/>
      <c r="WWU438" s="1441"/>
      <c r="WWV438" s="1441"/>
      <c r="WWW438" s="1441"/>
      <c r="WWX438" s="1441"/>
      <c r="WWY438" s="1441"/>
      <c r="WWZ438" s="1441"/>
      <c r="WXA438" s="1441"/>
      <c r="WXB438" s="1441"/>
      <c r="WXC438" s="1441"/>
      <c r="WXD438" s="1441"/>
      <c r="WXE438" s="1441"/>
      <c r="WXF438" s="1441"/>
      <c r="WXG438" s="1441"/>
      <c r="WXH438" s="1441"/>
      <c r="WXI438" s="1441"/>
      <c r="WXJ438" s="1441"/>
      <c r="WXK438" s="1441"/>
      <c r="WXL438" s="1441"/>
      <c r="WXM438" s="1441"/>
      <c r="WXN438" s="1441"/>
      <c r="WXO438" s="1441"/>
      <c r="WXP438" s="1441"/>
      <c r="WXQ438" s="1441"/>
      <c r="WXR438" s="1441"/>
      <c r="WXS438" s="1441"/>
      <c r="WXT438" s="1441"/>
      <c r="WXU438" s="1441"/>
      <c r="WXV438" s="1441"/>
      <c r="WXW438" s="1441"/>
      <c r="WXX438" s="1441"/>
      <c r="WXY438" s="1441"/>
      <c r="WXZ438" s="1441"/>
      <c r="WYA438" s="1441"/>
      <c r="WYB438" s="1441"/>
      <c r="WYC438" s="1441"/>
      <c r="WYD438" s="1441"/>
      <c r="WYE438" s="1441"/>
      <c r="WYF438" s="1441"/>
      <c r="WYG438" s="1441"/>
      <c r="WYH438" s="1441"/>
      <c r="WYI438" s="1441"/>
      <c r="WYJ438" s="1441"/>
      <c r="WYK438" s="1441"/>
      <c r="WYL438" s="1441"/>
      <c r="WYM438" s="1441"/>
      <c r="WYN438" s="1441"/>
      <c r="WYO438" s="1441"/>
      <c r="WYP438" s="1441"/>
      <c r="WYQ438" s="1441"/>
      <c r="WYR438" s="1441"/>
      <c r="WYS438" s="1441"/>
      <c r="WYT438" s="1441"/>
      <c r="WYU438" s="1441"/>
      <c r="WYV438" s="1441"/>
      <c r="WYW438" s="1441"/>
      <c r="WYX438" s="1441"/>
      <c r="WYY438" s="1441"/>
      <c r="WYZ438" s="1441"/>
      <c r="WZA438" s="1441"/>
      <c r="WZB438" s="1441"/>
      <c r="WZC438" s="1441"/>
      <c r="WZD438" s="1441"/>
      <c r="WZE438" s="1441"/>
      <c r="WZF438" s="1441"/>
      <c r="WZG438" s="1441"/>
      <c r="WZH438" s="1441"/>
      <c r="WZI438" s="1441"/>
      <c r="WZJ438" s="1441"/>
      <c r="WZK438" s="1441"/>
      <c r="WZL438" s="1441"/>
      <c r="WZM438" s="1441"/>
      <c r="WZN438" s="1441"/>
      <c r="WZO438" s="1441"/>
      <c r="WZP438" s="1441"/>
      <c r="WZQ438" s="1441"/>
      <c r="WZR438" s="1441"/>
      <c r="WZS438" s="1441"/>
      <c r="WZT438" s="1441"/>
      <c r="WZU438" s="1441"/>
      <c r="WZV438" s="1441"/>
      <c r="WZW438" s="1441"/>
      <c r="WZX438" s="1441"/>
      <c r="WZY438" s="1441"/>
      <c r="WZZ438" s="1441"/>
      <c r="XAA438" s="1441"/>
      <c r="XAB438" s="1441"/>
      <c r="XAC438" s="1441"/>
      <c r="XAD438" s="1441"/>
      <c r="XAE438" s="1441"/>
      <c r="XAF438" s="1441"/>
      <c r="XAG438" s="1441"/>
      <c r="XAH438" s="1441"/>
      <c r="XAI438" s="1441"/>
      <c r="XAJ438" s="1441"/>
      <c r="XAK438" s="1441"/>
      <c r="XAL438" s="1441"/>
      <c r="XAM438" s="1441"/>
      <c r="XAN438" s="1441"/>
      <c r="XAO438" s="1441"/>
      <c r="XAP438" s="1441"/>
      <c r="XAQ438" s="1441"/>
      <c r="XAR438" s="1441"/>
      <c r="XAS438" s="1441"/>
      <c r="XAT438" s="1441"/>
      <c r="XAU438" s="1441"/>
      <c r="XAV438" s="1441"/>
      <c r="XAW438" s="1441"/>
      <c r="XAX438" s="1441"/>
      <c r="XAY438" s="1441"/>
      <c r="XAZ438" s="1441"/>
      <c r="XBA438" s="1441"/>
      <c r="XBB438" s="1441"/>
      <c r="XBC438" s="1441"/>
      <c r="XBD438" s="1441"/>
      <c r="XBE438" s="1441"/>
      <c r="XBF438" s="1441"/>
      <c r="XBG438" s="1441"/>
      <c r="XBH438" s="1441"/>
      <c r="XBI438" s="1441"/>
      <c r="XBJ438" s="1441"/>
      <c r="XBK438" s="1441"/>
      <c r="XBL438" s="1441"/>
      <c r="XBM438" s="1441"/>
      <c r="XBN438" s="1441"/>
      <c r="XBO438" s="1441"/>
      <c r="XBP438" s="1441"/>
      <c r="XBQ438" s="1441"/>
      <c r="XBR438" s="1441"/>
      <c r="XBS438" s="1441"/>
      <c r="XBT438" s="1441"/>
      <c r="XBU438" s="1441"/>
      <c r="XBV438" s="1441"/>
      <c r="XBW438" s="1441"/>
      <c r="XBX438" s="1441"/>
      <c r="XBY438" s="1441"/>
      <c r="XBZ438" s="1441"/>
      <c r="XCA438" s="1441"/>
      <c r="XCB438" s="1441"/>
      <c r="XCC438" s="1441"/>
      <c r="XCD438" s="1441"/>
      <c r="XCE438" s="1441"/>
      <c r="XCF438" s="1441"/>
      <c r="XCG438" s="1441"/>
      <c r="XCH438" s="1441"/>
      <c r="XCI438" s="1441"/>
      <c r="XCJ438" s="1441"/>
      <c r="XCK438" s="1441"/>
      <c r="XCL438" s="1441"/>
      <c r="XCM438" s="1441"/>
      <c r="XCN438" s="1441"/>
      <c r="XCO438" s="1441"/>
      <c r="XCP438" s="1441"/>
      <c r="XCQ438" s="1441"/>
      <c r="XCR438" s="1441"/>
      <c r="XCS438" s="1441"/>
      <c r="XCT438" s="1441"/>
      <c r="XCU438" s="1441"/>
      <c r="XCV438" s="1441"/>
      <c r="XCW438" s="1441"/>
      <c r="XCX438" s="1441"/>
      <c r="XCY438" s="1441"/>
      <c r="XCZ438" s="1441"/>
      <c r="XDA438" s="1441"/>
      <c r="XDB438" s="1441"/>
      <c r="XDC438" s="1441"/>
      <c r="XDD438" s="1441"/>
      <c r="XDE438" s="1441"/>
      <c r="XDF438" s="1441"/>
      <c r="XDG438" s="1441"/>
      <c r="XDH438" s="1441"/>
      <c r="XDI438" s="1441"/>
      <c r="XDJ438" s="1441"/>
      <c r="XDK438" s="1441"/>
      <c r="XDL438" s="1441"/>
      <c r="XDM438" s="1441"/>
      <c r="XDN438" s="1441"/>
      <c r="XDO438" s="1441"/>
      <c r="XDP438" s="1441"/>
      <c r="XDQ438" s="1441"/>
      <c r="XDR438" s="1441"/>
      <c r="XDS438" s="1441"/>
      <c r="XDT438" s="1441"/>
      <c r="XDU438" s="1441"/>
      <c r="XDV438" s="1441"/>
      <c r="XDW438" s="1441"/>
      <c r="XDX438" s="1441"/>
      <c r="XDY438" s="1441"/>
      <c r="XDZ438" s="1441"/>
      <c r="XEA438" s="1441"/>
      <c r="XEB438" s="1441"/>
      <c r="XEC438" s="1441"/>
      <c r="XED438" s="1441"/>
      <c r="XEE438" s="1441"/>
      <c r="XEF438" s="1441"/>
      <c r="XEG438" s="1441"/>
      <c r="XEH438" s="1441"/>
      <c r="XEI438" s="1441"/>
      <c r="XEJ438" s="1441"/>
      <c r="XEK438" s="1441"/>
      <c r="XEL438" s="1441"/>
      <c r="XEM438" s="1441"/>
      <c r="XEN438" s="1441"/>
      <c r="XEO438" s="1441"/>
      <c r="XEP438" s="1441"/>
      <c r="XEQ438" s="1441"/>
      <c r="XER438" s="1441"/>
    </row>
    <row r="439" spans="1:16372" ht="19.5" customHeight="1" x14ac:dyDescent="0.2">
      <c r="A439" s="1441"/>
      <c r="B439" s="1447" t="s">
        <v>1012</v>
      </c>
      <c r="C439" s="1448">
        <v>0</v>
      </c>
      <c r="D439" s="1448">
        <v>0</v>
      </c>
      <c r="E439" s="1449">
        <v>0</v>
      </c>
      <c r="F439" s="1442"/>
      <c r="G439" s="1446"/>
      <c r="H439" s="1441"/>
      <c r="I439" s="1442"/>
      <c r="J439" s="1442"/>
      <c r="K439" s="1441"/>
      <c r="L439" s="1441"/>
      <c r="M439" s="1441"/>
      <c r="N439" s="1441"/>
      <c r="O439" s="1441"/>
      <c r="P439" s="1441"/>
      <c r="Q439" s="1441"/>
      <c r="R439" s="1441"/>
      <c r="S439" s="1441"/>
      <c r="T439" s="1441"/>
      <c r="U439" s="1441"/>
      <c r="V439" s="1441"/>
      <c r="W439" s="1441"/>
      <c r="X439" s="1441"/>
      <c r="Y439" s="1441"/>
      <c r="Z439" s="1441"/>
      <c r="AA439" s="1441"/>
      <c r="AB439" s="1441"/>
      <c r="AC439" s="1441"/>
      <c r="AD439" s="1441"/>
      <c r="AE439" s="1441"/>
      <c r="AF439" s="1441"/>
      <c r="AG439" s="1441"/>
      <c r="AH439" s="1441"/>
      <c r="AI439" s="1441"/>
      <c r="AJ439" s="1441"/>
      <c r="AK439" s="1441"/>
      <c r="AL439" s="1441"/>
      <c r="AM439" s="1441"/>
      <c r="AN439" s="1441"/>
      <c r="AO439" s="1441"/>
      <c r="AP439" s="1441"/>
      <c r="AQ439" s="1441"/>
      <c r="AR439" s="1441"/>
      <c r="AS439" s="1441"/>
      <c r="AT439" s="1441"/>
      <c r="AU439" s="1441"/>
      <c r="AV439" s="1441"/>
      <c r="AW439" s="1441"/>
      <c r="AX439" s="1441"/>
      <c r="AY439" s="1441"/>
      <c r="AZ439" s="1441"/>
      <c r="BA439" s="1441"/>
      <c r="BB439" s="1441"/>
      <c r="BC439" s="1441"/>
      <c r="BD439" s="1441"/>
      <c r="BE439" s="1441"/>
      <c r="BF439" s="1441"/>
      <c r="BG439" s="1441"/>
      <c r="BH439" s="1441"/>
      <c r="BI439" s="1441"/>
      <c r="BJ439" s="1441"/>
      <c r="BK439" s="1441"/>
      <c r="BL439" s="1441"/>
      <c r="BM439" s="1441"/>
      <c r="BN439" s="1441"/>
      <c r="BO439" s="1441"/>
      <c r="BP439" s="1441"/>
      <c r="BQ439" s="1441"/>
      <c r="BR439" s="1441"/>
      <c r="BS439" s="1441"/>
      <c r="BT439" s="1441"/>
      <c r="BU439" s="1441"/>
      <c r="BV439" s="1441"/>
      <c r="BW439" s="1441"/>
      <c r="BX439" s="1441"/>
      <c r="BY439" s="1441"/>
      <c r="BZ439" s="1441"/>
      <c r="CA439" s="1441"/>
      <c r="CB439" s="1441"/>
      <c r="CC439" s="1441"/>
      <c r="CD439" s="1441"/>
      <c r="CE439" s="1441"/>
      <c r="CF439" s="1441"/>
      <c r="CG439" s="1441"/>
      <c r="CH439" s="1441"/>
      <c r="CI439" s="1441"/>
      <c r="CJ439" s="1441"/>
      <c r="CK439" s="1441"/>
      <c r="CL439" s="1441"/>
      <c r="CM439" s="1441"/>
      <c r="CN439" s="1441"/>
      <c r="CO439" s="1441"/>
      <c r="CP439" s="1441"/>
      <c r="CQ439" s="1441"/>
      <c r="CR439" s="1441"/>
      <c r="CS439" s="1441"/>
      <c r="CT439" s="1441"/>
      <c r="CU439" s="1441"/>
      <c r="CV439" s="1441"/>
      <c r="CW439" s="1441"/>
      <c r="CX439" s="1441"/>
      <c r="CY439" s="1441"/>
      <c r="CZ439" s="1441"/>
      <c r="DA439" s="1441"/>
      <c r="DB439" s="1441"/>
      <c r="DC439" s="1441"/>
      <c r="DD439" s="1441"/>
      <c r="DE439" s="1441"/>
      <c r="DF439" s="1441"/>
      <c r="DG439" s="1441"/>
      <c r="DH439" s="1441"/>
      <c r="DI439" s="1441"/>
      <c r="DJ439" s="1441"/>
      <c r="DK439" s="1441"/>
      <c r="DL439" s="1441"/>
      <c r="DM439" s="1441"/>
      <c r="DN439" s="1441"/>
      <c r="DO439" s="1441"/>
      <c r="DP439" s="1441"/>
      <c r="DQ439" s="1441"/>
      <c r="DR439" s="1441"/>
      <c r="DS439" s="1441"/>
      <c r="DT439" s="1441"/>
      <c r="DU439" s="1441"/>
      <c r="DV439" s="1441"/>
      <c r="DW439" s="1441"/>
      <c r="DX439" s="1441"/>
      <c r="DY439" s="1441"/>
      <c r="DZ439" s="1441"/>
      <c r="EA439" s="1441"/>
      <c r="EB439" s="1441"/>
      <c r="EC439" s="1441"/>
      <c r="ED439" s="1441"/>
      <c r="EE439" s="1441"/>
      <c r="EF439" s="1441"/>
      <c r="EG439" s="1441"/>
      <c r="EH439" s="1441"/>
      <c r="EI439" s="1441"/>
      <c r="EJ439" s="1441"/>
      <c r="EK439" s="1441"/>
      <c r="EL439" s="1441"/>
      <c r="EM439" s="1441"/>
      <c r="EN439" s="1441"/>
      <c r="EO439" s="1441"/>
      <c r="EP439" s="1441"/>
      <c r="EQ439" s="1441"/>
      <c r="ER439" s="1441"/>
      <c r="ES439" s="1441"/>
      <c r="ET439" s="1441"/>
      <c r="EU439" s="1441"/>
      <c r="EV439" s="1441"/>
      <c r="EW439" s="1441"/>
      <c r="EX439" s="1441"/>
      <c r="EY439" s="1441"/>
      <c r="EZ439" s="1441"/>
      <c r="FA439" s="1441"/>
      <c r="FB439" s="1441"/>
      <c r="FC439" s="1441"/>
      <c r="FD439" s="1441"/>
      <c r="FE439" s="1441"/>
      <c r="FF439" s="1441"/>
      <c r="FG439" s="1441"/>
      <c r="FH439" s="1441"/>
      <c r="FI439" s="1441"/>
      <c r="FJ439" s="1441"/>
      <c r="FK439" s="1441"/>
      <c r="FL439" s="1441"/>
      <c r="FM439" s="1441"/>
      <c r="FN439" s="1441"/>
      <c r="FO439" s="1441"/>
      <c r="FP439" s="1441"/>
      <c r="FQ439" s="1441"/>
      <c r="FR439" s="1441"/>
      <c r="FS439" s="1441"/>
      <c r="FT439" s="1441"/>
      <c r="FU439" s="1441"/>
      <c r="FV439" s="1441"/>
      <c r="FW439" s="1441"/>
      <c r="FX439" s="1441"/>
      <c r="FY439" s="1441"/>
      <c r="FZ439" s="1441"/>
      <c r="GA439" s="1441"/>
      <c r="GB439" s="1441"/>
      <c r="GC439" s="1441"/>
      <c r="GD439" s="1441"/>
      <c r="GE439" s="1441"/>
      <c r="GF439" s="1441"/>
      <c r="GG439" s="1441"/>
      <c r="GH439" s="1441"/>
      <c r="GI439" s="1441"/>
      <c r="GJ439" s="1441"/>
      <c r="GK439" s="1441"/>
      <c r="GL439" s="1441"/>
      <c r="GM439" s="1441"/>
      <c r="GN439" s="1441"/>
      <c r="GO439" s="1441"/>
      <c r="GP439" s="1441"/>
      <c r="GQ439" s="1441"/>
      <c r="GR439" s="1441"/>
      <c r="GS439" s="1441"/>
      <c r="GT439" s="1441"/>
      <c r="GU439" s="1441"/>
      <c r="GV439" s="1441"/>
      <c r="GW439" s="1441"/>
      <c r="GX439" s="1441"/>
      <c r="GY439" s="1441"/>
      <c r="GZ439" s="1441"/>
      <c r="HA439" s="1441"/>
      <c r="HB439" s="1441"/>
      <c r="HC439" s="1441"/>
      <c r="HD439" s="1441"/>
      <c r="HE439" s="1441"/>
      <c r="HF439" s="1441"/>
      <c r="HG439" s="1441"/>
      <c r="HH439" s="1441"/>
      <c r="HI439" s="1441"/>
      <c r="HJ439" s="1441"/>
      <c r="HK439" s="1441"/>
      <c r="HL439" s="1441"/>
      <c r="HM439" s="1441"/>
      <c r="HN439" s="1441"/>
      <c r="HO439" s="1441"/>
      <c r="HP439" s="1441"/>
      <c r="HQ439" s="1441"/>
      <c r="HR439" s="1441"/>
      <c r="HS439" s="1441"/>
      <c r="HT439" s="1441"/>
      <c r="HU439" s="1441"/>
      <c r="HV439" s="1441"/>
      <c r="HW439" s="1441"/>
      <c r="HX439" s="1441"/>
      <c r="HY439" s="1441"/>
      <c r="HZ439" s="1441"/>
      <c r="IA439" s="1441"/>
      <c r="IB439" s="1441"/>
      <c r="IC439" s="1441"/>
      <c r="ID439" s="1441"/>
      <c r="IE439" s="1441"/>
      <c r="IF439" s="1441"/>
      <c r="IG439" s="1441"/>
      <c r="IH439" s="1441"/>
      <c r="II439" s="1441"/>
      <c r="IJ439" s="1441"/>
      <c r="IK439" s="1441"/>
      <c r="IL439" s="1441"/>
      <c r="IM439" s="1441"/>
      <c r="IN439" s="1441"/>
      <c r="IO439" s="1441"/>
      <c r="IP439" s="1441"/>
      <c r="IQ439" s="1441"/>
      <c r="IR439" s="1441"/>
      <c r="IS439" s="1441"/>
      <c r="IT439" s="1441"/>
      <c r="IU439" s="1441"/>
      <c r="IV439" s="1441"/>
      <c r="IW439" s="1441"/>
      <c r="IX439" s="1441"/>
      <c r="IY439" s="1441"/>
      <c r="IZ439" s="1441"/>
      <c r="JA439" s="1441"/>
      <c r="JB439" s="1441"/>
      <c r="JC439" s="1441"/>
      <c r="JD439" s="1441"/>
      <c r="JE439" s="1441"/>
      <c r="JF439" s="1441"/>
      <c r="JG439" s="1441"/>
      <c r="JH439" s="1441"/>
      <c r="JI439" s="1441"/>
      <c r="JJ439" s="1441"/>
      <c r="JK439" s="1441"/>
      <c r="JL439" s="1441"/>
      <c r="JM439" s="1441"/>
      <c r="JN439" s="1441"/>
      <c r="JO439" s="1441"/>
      <c r="JP439" s="1441"/>
      <c r="JQ439" s="1441"/>
      <c r="JR439" s="1441"/>
      <c r="JS439" s="1441"/>
      <c r="JT439" s="1441"/>
      <c r="JU439" s="1441"/>
      <c r="JV439" s="1441"/>
      <c r="JW439" s="1441"/>
      <c r="JX439" s="1441"/>
      <c r="JY439" s="1441"/>
      <c r="JZ439" s="1441"/>
      <c r="KA439" s="1441"/>
      <c r="KB439" s="1441"/>
      <c r="KC439" s="1441"/>
      <c r="KD439" s="1441"/>
      <c r="KE439" s="1441"/>
      <c r="KF439" s="1441"/>
      <c r="KG439" s="1441"/>
      <c r="KH439" s="1441"/>
      <c r="KI439" s="1441"/>
      <c r="KJ439" s="1441"/>
      <c r="KK439" s="1441"/>
      <c r="KL439" s="1441"/>
      <c r="KM439" s="1441"/>
      <c r="KN439" s="1441"/>
      <c r="KO439" s="1441"/>
      <c r="KP439" s="1441"/>
      <c r="KQ439" s="1441"/>
      <c r="KR439" s="1441"/>
      <c r="KS439" s="1441"/>
      <c r="KT439" s="1441"/>
      <c r="KU439" s="1441"/>
      <c r="KV439" s="1441"/>
      <c r="KW439" s="1441"/>
      <c r="KX439" s="1441"/>
      <c r="KY439" s="1441"/>
      <c r="KZ439" s="1441"/>
      <c r="LA439" s="1441"/>
      <c r="LB439" s="1441"/>
      <c r="LC439" s="1441"/>
      <c r="LD439" s="1441"/>
      <c r="LE439" s="1441"/>
      <c r="LF439" s="1441"/>
      <c r="LG439" s="1441"/>
      <c r="LH439" s="1441"/>
      <c r="LI439" s="1441"/>
      <c r="LJ439" s="1441"/>
      <c r="LK439" s="1441"/>
      <c r="LL439" s="1441"/>
      <c r="LM439" s="1441"/>
      <c r="LN439" s="1441"/>
      <c r="LO439" s="1441"/>
      <c r="LP439" s="1441"/>
      <c r="LQ439" s="1441"/>
      <c r="LR439" s="1441"/>
      <c r="LS439" s="1441"/>
      <c r="LT439" s="1441"/>
      <c r="LU439" s="1441"/>
      <c r="LV439" s="1441"/>
      <c r="LW439" s="1441"/>
      <c r="LX439" s="1441"/>
      <c r="LY439" s="1441"/>
      <c r="LZ439" s="1441"/>
      <c r="MA439" s="1441"/>
      <c r="MB439" s="1441"/>
      <c r="MC439" s="1441"/>
      <c r="MD439" s="1441"/>
      <c r="ME439" s="1441"/>
      <c r="MF439" s="1441"/>
      <c r="MG439" s="1441"/>
      <c r="MH439" s="1441"/>
      <c r="MI439" s="1441"/>
      <c r="MJ439" s="1441"/>
      <c r="MK439" s="1441"/>
      <c r="ML439" s="1441"/>
      <c r="MM439" s="1441"/>
      <c r="MN439" s="1441"/>
      <c r="MO439" s="1441"/>
      <c r="MP439" s="1441"/>
      <c r="MQ439" s="1441"/>
      <c r="MR439" s="1441"/>
      <c r="MS439" s="1441"/>
      <c r="MT439" s="1441"/>
      <c r="MU439" s="1441"/>
      <c r="MV439" s="1441"/>
      <c r="MW439" s="1441"/>
      <c r="MX439" s="1441"/>
      <c r="MY439" s="1441"/>
      <c r="MZ439" s="1441"/>
      <c r="NA439" s="1441"/>
      <c r="NB439" s="1441"/>
      <c r="NC439" s="1441"/>
      <c r="ND439" s="1441"/>
      <c r="NE439" s="1441"/>
      <c r="NF439" s="1441"/>
      <c r="NG439" s="1441"/>
      <c r="NH439" s="1441"/>
      <c r="NI439" s="1441"/>
      <c r="NJ439" s="1441"/>
      <c r="NK439" s="1441"/>
      <c r="NL439" s="1441"/>
      <c r="NM439" s="1441"/>
      <c r="NN439" s="1441"/>
      <c r="NO439" s="1441"/>
      <c r="NP439" s="1441"/>
      <c r="NQ439" s="1441"/>
      <c r="NR439" s="1441"/>
      <c r="NS439" s="1441"/>
      <c r="NT439" s="1441"/>
      <c r="NU439" s="1441"/>
      <c r="NV439" s="1441"/>
      <c r="NW439" s="1441"/>
      <c r="NX439" s="1441"/>
      <c r="NY439" s="1441"/>
      <c r="NZ439" s="1441"/>
      <c r="OA439" s="1441"/>
      <c r="OB439" s="1441"/>
      <c r="OC439" s="1441"/>
      <c r="OD439" s="1441"/>
      <c r="OE439" s="1441"/>
      <c r="OF439" s="1441"/>
      <c r="OG439" s="1441"/>
      <c r="OH439" s="1441"/>
      <c r="OI439" s="1441"/>
      <c r="OJ439" s="1441"/>
      <c r="OK439" s="1441"/>
      <c r="OL439" s="1441"/>
      <c r="OM439" s="1441"/>
      <c r="ON439" s="1441"/>
      <c r="OO439" s="1441"/>
      <c r="OP439" s="1441"/>
      <c r="OQ439" s="1441"/>
      <c r="OR439" s="1441"/>
      <c r="OS439" s="1441"/>
      <c r="OT439" s="1441"/>
      <c r="OU439" s="1441"/>
      <c r="OV439" s="1441"/>
      <c r="OW439" s="1441"/>
      <c r="OX439" s="1441"/>
      <c r="OY439" s="1441"/>
      <c r="OZ439" s="1441"/>
      <c r="PA439" s="1441"/>
      <c r="PB439" s="1441"/>
      <c r="PC439" s="1441"/>
      <c r="PD439" s="1441"/>
      <c r="PE439" s="1441"/>
      <c r="PF439" s="1441"/>
      <c r="PG439" s="1441"/>
      <c r="PH439" s="1441"/>
      <c r="PI439" s="1441"/>
      <c r="PJ439" s="1441"/>
      <c r="PK439" s="1441"/>
      <c r="PL439" s="1441"/>
      <c r="PM439" s="1441"/>
      <c r="PN439" s="1441"/>
      <c r="PO439" s="1441"/>
      <c r="PP439" s="1441"/>
      <c r="PQ439" s="1441"/>
      <c r="PR439" s="1441"/>
      <c r="PS439" s="1441"/>
      <c r="PT439" s="1441"/>
      <c r="PU439" s="1441"/>
      <c r="PV439" s="1441"/>
      <c r="PW439" s="1441"/>
      <c r="PX439" s="1441"/>
      <c r="PY439" s="1441"/>
      <c r="PZ439" s="1441"/>
      <c r="QA439" s="1441"/>
      <c r="QB439" s="1441"/>
      <c r="QC439" s="1441"/>
      <c r="QD439" s="1441"/>
      <c r="QE439" s="1441"/>
      <c r="QF439" s="1441"/>
      <c r="QG439" s="1441"/>
      <c r="QH439" s="1441"/>
      <c r="QI439" s="1441"/>
      <c r="QJ439" s="1441"/>
      <c r="QK439" s="1441"/>
      <c r="QL439" s="1441"/>
      <c r="QM439" s="1441"/>
      <c r="QN439" s="1441"/>
      <c r="QO439" s="1441"/>
      <c r="QP439" s="1441"/>
      <c r="QQ439" s="1441"/>
      <c r="QR439" s="1441"/>
      <c r="QS439" s="1441"/>
      <c r="QT439" s="1441"/>
      <c r="QU439" s="1441"/>
      <c r="QV439" s="1441"/>
      <c r="QW439" s="1441"/>
      <c r="QX439" s="1441"/>
      <c r="QY439" s="1441"/>
      <c r="QZ439" s="1441"/>
      <c r="RA439" s="1441"/>
      <c r="RB439" s="1441"/>
      <c r="RC439" s="1441"/>
      <c r="RD439" s="1441"/>
      <c r="RE439" s="1441"/>
      <c r="RF439" s="1441"/>
      <c r="RG439" s="1441"/>
      <c r="RH439" s="1441"/>
      <c r="RI439" s="1441"/>
      <c r="RJ439" s="1441"/>
      <c r="RK439" s="1441"/>
      <c r="RL439" s="1441"/>
      <c r="RM439" s="1441"/>
      <c r="RN439" s="1441"/>
      <c r="RO439" s="1441"/>
      <c r="RP439" s="1441"/>
      <c r="RQ439" s="1441"/>
      <c r="RR439" s="1441"/>
      <c r="RS439" s="1441"/>
      <c r="RT439" s="1441"/>
      <c r="RU439" s="1441"/>
      <c r="RV439" s="1441"/>
      <c r="RW439" s="1441"/>
      <c r="RX439" s="1441"/>
      <c r="RY439" s="1441"/>
      <c r="RZ439" s="1441"/>
      <c r="SA439" s="1441"/>
      <c r="SB439" s="1441"/>
      <c r="SC439" s="1441"/>
      <c r="SD439" s="1441"/>
      <c r="SE439" s="1441"/>
      <c r="SF439" s="1441"/>
      <c r="SG439" s="1441"/>
      <c r="SH439" s="1441"/>
      <c r="SI439" s="1441"/>
      <c r="SJ439" s="1441"/>
      <c r="SK439" s="1441"/>
      <c r="SL439" s="1441"/>
      <c r="SM439" s="1441"/>
      <c r="SN439" s="1441"/>
      <c r="SO439" s="1441"/>
      <c r="SP439" s="1441"/>
      <c r="SQ439" s="1441"/>
      <c r="SR439" s="1441"/>
      <c r="SS439" s="1441"/>
      <c r="ST439" s="1441"/>
      <c r="SU439" s="1441"/>
      <c r="SV439" s="1441"/>
      <c r="SW439" s="1441"/>
      <c r="SX439" s="1441"/>
      <c r="SY439" s="1441"/>
      <c r="SZ439" s="1441"/>
      <c r="TA439" s="1441"/>
      <c r="TB439" s="1441"/>
      <c r="TC439" s="1441"/>
      <c r="TD439" s="1441"/>
      <c r="TE439" s="1441"/>
      <c r="TF439" s="1441"/>
      <c r="TG439" s="1441"/>
      <c r="TH439" s="1441"/>
      <c r="TI439" s="1441"/>
      <c r="TJ439" s="1441"/>
      <c r="TK439" s="1441"/>
      <c r="TL439" s="1441"/>
      <c r="TM439" s="1441"/>
      <c r="TN439" s="1441"/>
      <c r="TO439" s="1441"/>
      <c r="TP439" s="1441"/>
      <c r="TQ439" s="1441"/>
      <c r="TR439" s="1441"/>
      <c r="TS439" s="1441"/>
      <c r="TT439" s="1441"/>
      <c r="TU439" s="1441"/>
      <c r="TV439" s="1441"/>
      <c r="TW439" s="1441"/>
      <c r="TX439" s="1441"/>
      <c r="TY439" s="1441"/>
      <c r="TZ439" s="1441"/>
      <c r="UA439" s="1441"/>
      <c r="UB439" s="1441"/>
      <c r="UC439" s="1441"/>
      <c r="UD439" s="1441"/>
      <c r="UE439" s="1441"/>
      <c r="UF439" s="1441"/>
      <c r="UG439" s="1441"/>
      <c r="UH439" s="1441"/>
      <c r="UI439" s="1441"/>
      <c r="UJ439" s="1441"/>
      <c r="UK439" s="1441"/>
      <c r="UL439" s="1441"/>
      <c r="UM439" s="1441"/>
      <c r="UN439" s="1441"/>
      <c r="UO439" s="1441"/>
      <c r="UP439" s="1441"/>
      <c r="UQ439" s="1441"/>
      <c r="UR439" s="1441"/>
      <c r="US439" s="1441"/>
      <c r="UT439" s="1441"/>
      <c r="UU439" s="1441"/>
      <c r="UV439" s="1441"/>
      <c r="UW439" s="1441"/>
      <c r="UX439" s="1441"/>
      <c r="UY439" s="1441"/>
      <c r="UZ439" s="1441"/>
      <c r="VA439" s="1441"/>
      <c r="VB439" s="1441"/>
      <c r="VC439" s="1441"/>
      <c r="VD439" s="1441"/>
      <c r="VE439" s="1441"/>
      <c r="VF439" s="1441"/>
      <c r="VG439" s="1441"/>
      <c r="VH439" s="1441"/>
      <c r="VI439" s="1441"/>
      <c r="VJ439" s="1441"/>
      <c r="VK439" s="1441"/>
      <c r="VL439" s="1441"/>
      <c r="VM439" s="1441"/>
      <c r="VN439" s="1441"/>
      <c r="VO439" s="1441"/>
      <c r="VP439" s="1441"/>
      <c r="VQ439" s="1441"/>
      <c r="VR439" s="1441"/>
      <c r="VS439" s="1441"/>
      <c r="VT439" s="1441"/>
      <c r="VU439" s="1441"/>
      <c r="VV439" s="1441"/>
      <c r="VW439" s="1441"/>
      <c r="VX439" s="1441"/>
      <c r="VY439" s="1441"/>
      <c r="VZ439" s="1441"/>
      <c r="WA439" s="1441"/>
      <c r="WB439" s="1441"/>
      <c r="WC439" s="1441"/>
      <c r="WD439" s="1441"/>
      <c r="WE439" s="1441"/>
      <c r="WF439" s="1441"/>
      <c r="WG439" s="1441"/>
      <c r="WH439" s="1441"/>
      <c r="WI439" s="1441"/>
      <c r="WJ439" s="1441"/>
      <c r="WK439" s="1441"/>
      <c r="WL439" s="1441"/>
      <c r="WM439" s="1441"/>
      <c r="WN439" s="1441"/>
      <c r="WO439" s="1441"/>
      <c r="WP439" s="1441"/>
      <c r="WQ439" s="1441"/>
      <c r="WR439" s="1441"/>
      <c r="WS439" s="1441"/>
      <c r="WT439" s="1441"/>
      <c r="WU439" s="1441"/>
      <c r="WV439" s="1441"/>
      <c r="WW439" s="1441"/>
      <c r="WX439" s="1441"/>
      <c r="WY439" s="1441"/>
      <c r="WZ439" s="1441"/>
      <c r="XA439" s="1441"/>
      <c r="XB439" s="1441"/>
      <c r="XC439" s="1441"/>
      <c r="XD439" s="1441"/>
      <c r="XE439" s="1441"/>
      <c r="XF439" s="1441"/>
      <c r="XG439" s="1441"/>
      <c r="XH439" s="1441"/>
      <c r="XI439" s="1441"/>
      <c r="XJ439" s="1441"/>
      <c r="XK439" s="1441"/>
      <c r="XL439" s="1441"/>
      <c r="XM439" s="1441"/>
      <c r="XN439" s="1441"/>
      <c r="XO439" s="1441"/>
      <c r="XP439" s="1441"/>
      <c r="XQ439" s="1441"/>
      <c r="XR439" s="1441"/>
      <c r="XS439" s="1441"/>
      <c r="XT439" s="1441"/>
      <c r="XU439" s="1441"/>
      <c r="XV439" s="1441"/>
      <c r="XW439" s="1441"/>
      <c r="XX439" s="1441"/>
      <c r="XY439" s="1441"/>
      <c r="XZ439" s="1441"/>
      <c r="YA439" s="1441"/>
      <c r="YB439" s="1441"/>
      <c r="YC439" s="1441"/>
      <c r="YD439" s="1441"/>
      <c r="YE439" s="1441"/>
      <c r="YF439" s="1441"/>
      <c r="YG439" s="1441"/>
      <c r="YH439" s="1441"/>
      <c r="YI439" s="1441"/>
      <c r="YJ439" s="1441"/>
      <c r="YK439" s="1441"/>
      <c r="YL439" s="1441"/>
      <c r="YM439" s="1441"/>
      <c r="YN439" s="1441"/>
      <c r="YO439" s="1441"/>
      <c r="YP439" s="1441"/>
      <c r="YQ439" s="1441"/>
      <c r="YR439" s="1441"/>
      <c r="YS439" s="1441"/>
      <c r="YT439" s="1441"/>
      <c r="YU439" s="1441"/>
      <c r="YV439" s="1441"/>
      <c r="YW439" s="1441"/>
      <c r="YX439" s="1441"/>
      <c r="YY439" s="1441"/>
      <c r="YZ439" s="1441"/>
      <c r="ZA439" s="1441"/>
      <c r="ZB439" s="1441"/>
      <c r="ZC439" s="1441"/>
      <c r="ZD439" s="1441"/>
      <c r="ZE439" s="1441"/>
      <c r="ZF439" s="1441"/>
      <c r="ZG439" s="1441"/>
      <c r="ZH439" s="1441"/>
      <c r="ZI439" s="1441"/>
      <c r="ZJ439" s="1441"/>
      <c r="ZK439" s="1441"/>
      <c r="ZL439" s="1441"/>
      <c r="ZM439" s="1441"/>
      <c r="ZN439" s="1441"/>
      <c r="ZO439" s="1441"/>
      <c r="ZP439" s="1441"/>
      <c r="ZQ439" s="1441"/>
      <c r="ZR439" s="1441"/>
      <c r="ZS439" s="1441"/>
      <c r="ZT439" s="1441"/>
      <c r="ZU439" s="1441"/>
      <c r="ZV439" s="1441"/>
      <c r="ZW439" s="1441"/>
      <c r="ZX439" s="1441"/>
      <c r="ZY439" s="1441"/>
      <c r="ZZ439" s="1441"/>
      <c r="AAA439" s="1441"/>
      <c r="AAB439" s="1441"/>
      <c r="AAC439" s="1441"/>
      <c r="AAD439" s="1441"/>
      <c r="AAE439" s="1441"/>
      <c r="AAF439" s="1441"/>
      <c r="AAG439" s="1441"/>
      <c r="AAH439" s="1441"/>
      <c r="AAI439" s="1441"/>
      <c r="AAJ439" s="1441"/>
      <c r="AAK439" s="1441"/>
      <c r="AAL439" s="1441"/>
      <c r="AAM439" s="1441"/>
      <c r="AAN439" s="1441"/>
      <c r="AAO439" s="1441"/>
      <c r="AAP439" s="1441"/>
      <c r="AAQ439" s="1441"/>
      <c r="AAR439" s="1441"/>
      <c r="AAS439" s="1441"/>
      <c r="AAT439" s="1441"/>
      <c r="AAU439" s="1441"/>
      <c r="AAV439" s="1441"/>
      <c r="AAW439" s="1441"/>
      <c r="AAX439" s="1441"/>
      <c r="AAY439" s="1441"/>
      <c r="AAZ439" s="1441"/>
      <c r="ABA439" s="1441"/>
      <c r="ABB439" s="1441"/>
      <c r="ABC439" s="1441"/>
      <c r="ABD439" s="1441"/>
      <c r="ABE439" s="1441"/>
      <c r="ABF439" s="1441"/>
      <c r="ABG439" s="1441"/>
      <c r="ABH439" s="1441"/>
      <c r="ABI439" s="1441"/>
      <c r="ABJ439" s="1441"/>
      <c r="ABK439" s="1441"/>
      <c r="ABL439" s="1441"/>
      <c r="ABM439" s="1441"/>
      <c r="ABN439" s="1441"/>
      <c r="ABO439" s="1441"/>
      <c r="ABP439" s="1441"/>
      <c r="ABQ439" s="1441"/>
      <c r="ABR439" s="1441"/>
      <c r="ABS439" s="1441"/>
      <c r="ABT439" s="1441"/>
      <c r="ABU439" s="1441"/>
      <c r="ABV439" s="1441"/>
      <c r="ABW439" s="1441"/>
      <c r="ABX439" s="1441"/>
      <c r="ABY439" s="1441"/>
      <c r="ABZ439" s="1441"/>
      <c r="ACA439" s="1441"/>
      <c r="ACB439" s="1441"/>
      <c r="ACC439" s="1441"/>
      <c r="ACD439" s="1441"/>
      <c r="ACE439" s="1441"/>
      <c r="ACF439" s="1441"/>
      <c r="ACG439" s="1441"/>
      <c r="ACH439" s="1441"/>
      <c r="ACI439" s="1441"/>
      <c r="ACJ439" s="1441"/>
      <c r="ACK439" s="1441"/>
      <c r="ACL439" s="1441"/>
      <c r="ACM439" s="1441"/>
      <c r="ACN439" s="1441"/>
      <c r="ACO439" s="1441"/>
      <c r="ACP439" s="1441"/>
      <c r="ACQ439" s="1441"/>
      <c r="ACR439" s="1441"/>
      <c r="ACS439" s="1441"/>
      <c r="ACT439" s="1441"/>
      <c r="ACU439" s="1441"/>
      <c r="ACV439" s="1441"/>
      <c r="ACW439" s="1441"/>
      <c r="ACX439" s="1441"/>
      <c r="ACY439" s="1441"/>
      <c r="ACZ439" s="1441"/>
      <c r="ADA439" s="1441"/>
      <c r="ADB439" s="1441"/>
      <c r="ADC439" s="1441"/>
      <c r="ADD439" s="1441"/>
      <c r="ADE439" s="1441"/>
      <c r="ADF439" s="1441"/>
      <c r="ADG439" s="1441"/>
      <c r="ADH439" s="1441"/>
      <c r="ADI439" s="1441"/>
      <c r="ADJ439" s="1441"/>
      <c r="ADK439" s="1441"/>
      <c r="ADL439" s="1441"/>
      <c r="ADM439" s="1441"/>
      <c r="ADN439" s="1441"/>
      <c r="ADO439" s="1441"/>
      <c r="ADP439" s="1441"/>
      <c r="ADQ439" s="1441"/>
      <c r="ADR439" s="1441"/>
      <c r="ADS439" s="1441"/>
      <c r="ADT439" s="1441"/>
      <c r="ADU439" s="1441"/>
      <c r="ADV439" s="1441"/>
      <c r="ADW439" s="1441"/>
      <c r="ADX439" s="1441"/>
      <c r="ADY439" s="1441"/>
      <c r="ADZ439" s="1441"/>
      <c r="AEA439" s="1441"/>
      <c r="AEB439" s="1441"/>
      <c r="AEC439" s="1441"/>
      <c r="AED439" s="1441"/>
      <c r="AEE439" s="1441"/>
      <c r="AEF439" s="1441"/>
      <c r="AEG439" s="1441"/>
      <c r="AEH439" s="1441"/>
      <c r="AEI439" s="1441"/>
      <c r="AEJ439" s="1441"/>
      <c r="AEK439" s="1441"/>
      <c r="AEL439" s="1441"/>
      <c r="AEM439" s="1441"/>
      <c r="AEN439" s="1441"/>
      <c r="AEO439" s="1441"/>
      <c r="AEP439" s="1441"/>
      <c r="AEQ439" s="1441"/>
      <c r="AER439" s="1441"/>
      <c r="AES439" s="1441"/>
      <c r="AET439" s="1441"/>
      <c r="AEU439" s="1441"/>
      <c r="AEV439" s="1441"/>
      <c r="AEW439" s="1441"/>
      <c r="AEX439" s="1441"/>
      <c r="AEY439" s="1441"/>
      <c r="AEZ439" s="1441"/>
      <c r="AFA439" s="1441"/>
      <c r="AFB439" s="1441"/>
      <c r="AFC439" s="1441"/>
      <c r="AFD439" s="1441"/>
      <c r="AFE439" s="1441"/>
      <c r="AFF439" s="1441"/>
      <c r="AFG439" s="1441"/>
      <c r="AFH439" s="1441"/>
      <c r="AFI439" s="1441"/>
      <c r="AFJ439" s="1441"/>
      <c r="AFK439" s="1441"/>
      <c r="AFL439" s="1441"/>
      <c r="AFM439" s="1441"/>
      <c r="AFN439" s="1441"/>
      <c r="AFO439" s="1441"/>
      <c r="AFP439" s="1441"/>
      <c r="AFQ439" s="1441"/>
      <c r="AFR439" s="1441"/>
      <c r="AFS439" s="1441"/>
      <c r="AFT439" s="1441"/>
      <c r="AFU439" s="1441"/>
      <c r="AFV439" s="1441"/>
      <c r="AFW439" s="1441"/>
      <c r="AFX439" s="1441"/>
      <c r="AFY439" s="1441"/>
      <c r="AFZ439" s="1441"/>
      <c r="AGA439" s="1441"/>
      <c r="AGB439" s="1441"/>
      <c r="AGC439" s="1441"/>
      <c r="AGD439" s="1441"/>
      <c r="AGE439" s="1441"/>
      <c r="AGF439" s="1441"/>
      <c r="AGG439" s="1441"/>
      <c r="AGH439" s="1441"/>
      <c r="AGI439" s="1441"/>
      <c r="AGJ439" s="1441"/>
      <c r="AGK439" s="1441"/>
      <c r="AGL439" s="1441"/>
      <c r="AGM439" s="1441"/>
      <c r="AGN439" s="1441"/>
      <c r="AGO439" s="1441"/>
      <c r="AGP439" s="1441"/>
      <c r="AGQ439" s="1441"/>
      <c r="AGR439" s="1441"/>
      <c r="AGS439" s="1441"/>
      <c r="AGT439" s="1441"/>
      <c r="AGU439" s="1441"/>
      <c r="AGV439" s="1441"/>
      <c r="AGW439" s="1441"/>
      <c r="AGX439" s="1441"/>
      <c r="AGY439" s="1441"/>
      <c r="AGZ439" s="1441"/>
      <c r="AHA439" s="1441"/>
      <c r="AHB439" s="1441"/>
      <c r="AHC439" s="1441"/>
      <c r="AHD439" s="1441"/>
      <c r="AHE439" s="1441"/>
      <c r="AHF439" s="1441"/>
      <c r="AHG439" s="1441"/>
      <c r="AHH439" s="1441"/>
      <c r="AHI439" s="1441"/>
      <c r="AHJ439" s="1441"/>
      <c r="AHK439" s="1441"/>
      <c r="AHL439" s="1441"/>
      <c r="AHM439" s="1441"/>
      <c r="AHN439" s="1441"/>
      <c r="AHO439" s="1441"/>
      <c r="AHP439" s="1441"/>
      <c r="AHQ439" s="1441"/>
      <c r="AHR439" s="1441"/>
      <c r="AHS439" s="1441"/>
      <c r="AHT439" s="1441"/>
      <c r="AHU439" s="1441"/>
      <c r="AHV439" s="1441"/>
      <c r="AHW439" s="1441"/>
      <c r="AHX439" s="1441"/>
      <c r="AHY439" s="1441"/>
      <c r="AHZ439" s="1441"/>
      <c r="AIA439" s="1441"/>
      <c r="AIB439" s="1441"/>
      <c r="AIC439" s="1441"/>
      <c r="AID439" s="1441"/>
      <c r="AIE439" s="1441"/>
      <c r="AIF439" s="1441"/>
      <c r="AIG439" s="1441"/>
      <c r="AIH439" s="1441"/>
      <c r="AII439" s="1441"/>
      <c r="AIJ439" s="1441"/>
      <c r="AIK439" s="1441"/>
      <c r="AIL439" s="1441"/>
      <c r="AIM439" s="1441"/>
      <c r="AIN439" s="1441"/>
      <c r="AIO439" s="1441"/>
      <c r="AIP439" s="1441"/>
      <c r="AIQ439" s="1441"/>
      <c r="AIR439" s="1441"/>
      <c r="AIS439" s="1441"/>
      <c r="AIT439" s="1441"/>
      <c r="AIU439" s="1441"/>
      <c r="AIV439" s="1441"/>
      <c r="AIW439" s="1441"/>
      <c r="AIX439" s="1441"/>
      <c r="AIY439" s="1441"/>
      <c r="AIZ439" s="1441"/>
      <c r="AJA439" s="1441"/>
      <c r="AJB439" s="1441"/>
      <c r="AJC439" s="1441"/>
      <c r="AJD439" s="1441"/>
      <c r="AJE439" s="1441"/>
      <c r="AJF439" s="1441"/>
      <c r="AJG439" s="1441"/>
      <c r="AJH439" s="1441"/>
      <c r="AJI439" s="1441"/>
      <c r="AJJ439" s="1441"/>
      <c r="AJK439" s="1441"/>
      <c r="AJL439" s="1441"/>
      <c r="AJM439" s="1441"/>
      <c r="AJN439" s="1441"/>
      <c r="AJO439" s="1441"/>
      <c r="AJP439" s="1441"/>
      <c r="AJQ439" s="1441"/>
      <c r="AJR439" s="1441"/>
      <c r="AJS439" s="1441"/>
      <c r="AJT439" s="1441"/>
      <c r="AJU439" s="1441"/>
      <c r="AJV439" s="1441"/>
      <c r="AJW439" s="1441"/>
      <c r="AJX439" s="1441"/>
      <c r="AJY439" s="1441"/>
      <c r="AJZ439" s="1441"/>
      <c r="AKA439" s="1441"/>
      <c r="AKB439" s="1441"/>
      <c r="AKC439" s="1441"/>
      <c r="AKD439" s="1441"/>
      <c r="AKE439" s="1441"/>
      <c r="AKF439" s="1441"/>
      <c r="AKG439" s="1441"/>
      <c r="AKH439" s="1441"/>
      <c r="AKI439" s="1441"/>
      <c r="AKJ439" s="1441"/>
      <c r="AKK439" s="1441"/>
      <c r="AKL439" s="1441"/>
      <c r="AKM439" s="1441"/>
      <c r="AKN439" s="1441"/>
      <c r="AKO439" s="1441"/>
      <c r="AKP439" s="1441"/>
      <c r="AKQ439" s="1441"/>
      <c r="AKR439" s="1441"/>
      <c r="AKS439" s="1441"/>
      <c r="AKT439" s="1441"/>
      <c r="AKU439" s="1441"/>
      <c r="AKV439" s="1441"/>
      <c r="AKW439" s="1441"/>
      <c r="AKX439" s="1441"/>
      <c r="AKY439" s="1441"/>
      <c r="AKZ439" s="1441"/>
      <c r="ALA439" s="1441"/>
      <c r="ALB439" s="1441"/>
      <c r="ALC439" s="1441"/>
      <c r="ALD439" s="1441"/>
      <c r="ALE439" s="1441"/>
      <c r="ALF439" s="1441"/>
      <c r="ALG439" s="1441"/>
      <c r="ALH439" s="1441"/>
      <c r="ALI439" s="1441"/>
      <c r="ALJ439" s="1441"/>
      <c r="ALK439" s="1441"/>
      <c r="ALL439" s="1441"/>
      <c r="ALM439" s="1441"/>
      <c r="ALN439" s="1441"/>
      <c r="ALO439" s="1441"/>
      <c r="ALP439" s="1441"/>
      <c r="ALQ439" s="1441"/>
      <c r="ALR439" s="1441"/>
      <c r="ALS439" s="1441"/>
      <c r="ALT439" s="1441"/>
      <c r="ALU439" s="1441"/>
      <c r="ALV439" s="1441"/>
      <c r="ALW439" s="1441"/>
      <c r="ALX439" s="1441"/>
      <c r="ALY439" s="1441"/>
      <c r="ALZ439" s="1441"/>
      <c r="AMA439" s="1441"/>
      <c r="AMB439" s="1441"/>
      <c r="AMC439" s="1441"/>
      <c r="AMD439" s="1441"/>
      <c r="AME439" s="1441"/>
      <c r="AMF439" s="1441"/>
      <c r="AMG439" s="1441"/>
      <c r="AMH439" s="1441"/>
      <c r="AMI439" s="1441"/>
      <c r="AMJ439" s="1441"/>
      <c r="AMK439" s="1441"/>
      <c r="AML439" s="1441"/>
      <c r="AMM439" s="1441"/>
      <c r="AMN439" s="1441"/>
      <c r="AMO439" s="1441"/>
      <c r="AMP439" s="1441"/>
      <c r="AMQ439" s="1441"/>
      <c r="AMR439" s="1441"/>
      <c r="AMS439" s="1441"/>
      <c r="AMT439" s="1441"/>
      <c r="AMU439" s="1441"/>
      <c r="AMV439" s="1441"/>
      <c r="AMW439" s="1441"/>
      <c r="AMX439" s="1441"/>
      <c r="AMY439" s="1441"/>
      <c r="AMZ439" s="1441"/>
      <c r="ANA439" s="1441"/>
      <c r="ANB439" s="1441"/>
      <c r="ANC439" s="1441"/>
      <c r="AND439" s="1441"/>
      <c r="ANE439" s="1441"/>
      <c r="ANF439" s="1441"/>
      <c r="ANG439" s="1441"/>
      <c r="ANH439" s="1441"/>
      <c r="ANI439" s="1441"/>
      <c r="ANJ439" s="1441"/>
      <c r="ANK439" s="1441"/>
      <c r="ANL439" s="1441"/>
      <c r="ANM439" s="1441"/>
      <c r="ANN439" s="1441"/>
      <c r="ANO439" s="1441"/>
      <c r="ANP439" s="1441"/>
      <c r="ANQ439" s="1441"/>
      <c r="ANR439" s="1441"/>
      <c r="ANS439" s="1441"/>
      <c r="ANT439" s="1441"/>
      <c r="ANU439" s="1441"/>
      <c r="ANV439" s="1441"/>
      <c r="ANW439" s="1441"/>
      <c r="ANX439" s="1441"/>
      <c r="ANY439" s="1441"/>
      <c r="ANZ439" s="1441"/>
      <c r="AOA439" s="1441"/>
      <c r="AOB439" s="1441"/>
      <c r="AOC439" s="1441"/>
      <c r="AOD439" s="1441"/>
      <c r="AOE439" s="1441"/>
      <c r="AOF439" s="1441"/>
      <c r="AOG439" s="1441"/>
      <c r="AOH439" s="1441"/>
      <c r="AOI439" s="1441"/>
      <c r="AOJ439" s="1441"/>
      <c r="AOK439" s="1441"/>
      <c r="AOL439" s="1441"/>
      <c r="AOM439" s="1441"/>
      <c r="AON439" s="1441"/>
      <c r="AOO439" s="1441"/>
      <c r="AOP439" s="1441"/>
      <c r="AOQ439" s="1441"/>
      <c r="AOR439" s="1441"/>
      <c r="AOS439" s="1441"/>
      <c r="AOT439" s="1441"/>
      <c r="AOU439" s="1441"/>
      <c r="AOV439" s="1441"/>
      <c r="AOW439" s="1441"/>
      <c r="AOX439" s="1441"/>
      <c r="AOY439" s="1441"/>
      <c r="AOZ439" s="1441"/>
      <c r="APA439" s="1441"/>
      <c r="APB439" s="1441"/>
      <c r="APC439" s="1441"/>
      <c r="APD439" s="1441"/>
      <c r="APE439" s="1441"/>
      <c r="APF439" s="1441"/>
      <c r="APG439" s="1441"/>
      <c r="APH439" s="1441"/>
      <c r="API439" s="1441"/>
      <c r="APJ439" s="1441"/>
      <c r="APK439" s="1441"/>
      <c r="APL439" s="1441"/>
      <c r="APM439" s="1441"/>
      <c r="APN439" s="1441"/>
      <c r="APO439" s="1441"/>
      <c r="APP439" s="1441"/>
      <c r="APQ439" s="1441"/>
      <c r="APR439" s="1441"/>
      <c r="APS439" s="1441"/>
      <c r="APT439" s="1441"/>
      <c r="APU439" s="1441"/>
      <c r="APV439" s="1441"/>
      <c r="APW439" s="1441"/>
      <c r="APX439" s="1441"/>
      <c r="APY439" s="1441"/>
      <c r="APZ439" s="1441"/>
      <c r="AQA439" s="1441"/>
      <c r="AQB439" s="1441"/>
      <c r="AQC439" s="1441"/>
      <c r="AQD439" s="1441"/>
      <c r="AQE439" s="1441"/>
      <c r="AQF439" s="1441"/>
      <c r="AQG439" s="1441"/>
      <c r="AQH439" s="1441"/>
      <c r="AQI439" s="1441"/>
      <c r="AQJ439" s="1441"/>
      <c r="AQK439" s="1441"/>
      <c r="AQL439" s="1441"/>
      <c r="AQM439" s="1441"/>
      <c r="AQN439" s="1441"/>
      <c r="AQO439" s="1441"/>
      <c r="AQP439" s="1441"/>
      <c r="AQQ439" s="1441"/>
      <c r="AQR439" s="1441"/>
      <c r="AQS439" s="1441"/>
      <c r="AQT439" s="1441"/>
      <c r="AQU439" s="1441"/>
      <c r="AQV439" s="1441"/>
      <c r="AQW439" s="1441"/>
      <c r="AQX439" s="1441"/>
      <c r="AQY439" s="1441"/>
      <c r="AQZ439" s="1441"/>
      <c r="ARA439" s="1441"/>
      <c r="ARB439" s="1441"/>
      <c r="ARC439" s="1441"/>
      <c r="ARD439" s="1441"/>
      <c r="ARE439" s="1441"/>
      <c r="ARF439" s="1441"/>
      <c r="ARG439" s="1441"/>
      <c r="ARH439" s="1441"/>
      <c r="ARI439" s="1441"/>
      <c r="ARJ439" s="1441"/>
      <c r="ARK439" s="1441"/>
      <c r="ARL439" s="1441"/>
      <c r="ARM439" s="1441"/>
      <c r="ARN439" s="1441"/>
      <c r="ARO439" s="1441"/>
      <c r="ARP439" s="1441"/>
      <c r="ARQ439" s="1441"/>
      <c r="ARR439" s="1441"/>
      <c r="ARS439" s="1441"/>
      <c r="ART439" s="1441"/>
      <c r="ARU439" s="1441"/>
      <c r="ARV439" s="1441"/>
      <c r="ARW439" s="1441"/>
      <c r="ARX439" s="1441"/>
      <c r="ARY439" s="1441"/>
      <c r="ARZ439" s="1441"/>
      <c r="ASA439" s="1441"/>
      <c r="ASB439" s="1441"/>
      <c r="ASC439" s="1441"/>
      <c r="ASD439" s="1441"/>
      <c r="ASE439" s="1441"/>
      <c r="ASF439" s="1441"/>
      <c r="ASG439" s="1441"/>
      <c r="ASH439" s="1441"/>
      <c r="ASI439" s="1441"/>
      <c r="ASJ439" s="1441"/>
      <c r="ASK439" s="1441"/>
      <c r="ASL439" s="1441"/>
      <c r="ASM439" s="1441"/>
      <c r="ASN439" s="1441"/>
      <c r="ASO439" s="1441"/>
      <c r="ASP439" s="1441"/>
      <c r="ASQ439" s="1441"/>
      <c r="ASR439" s="1441"/>
      <c r="ASS439" s="1441"/>
      <c r="AST439" s="1441"/>
      <c r="ASU439" s="1441"/>
      <c r="ASV439" s="1441"/>
      <c r="ASW439" s="1441"/>
      <c r="ASX439" s="1441"/>
      <c r="ASY439" s="1441"/>
      <c r="ASZ439" s="1441"/>
      <c r="ATA439" s="1441"/>
      <c r="ATB439" s="1441"/>
      <c r="ATC439" s="1441"/>
      <c r="ATD439" s="1441"/>
      <c r="ATE439" s="1441"/>
      <c r="ATF439" s="1441"/>
      <c r="ATG439" s="1441"/>
      <c r="ATH439" s="1441"/>
      <c r="ATI439" s="1441"/>
      <c r="ATJ439" s="1441"/>
      <c r="ATK439" s="1441"/>
      <c r="ATL439" s="1441"/>
      <c r="ATM439" s="1441"/>
      <c r="ATN439" s="1441"/>
      <c r="ATO439" s="1441"/>
      <c r="ATP439" s="1441"/>
      <c r="ATQ439" s="1441"/>
      <c r="ATR439" s="1441"/>
      <c r="ATS439" s="1441"/>
      <c r="ATT439" s="1441"/>
      <c r="ATU439" s="1441"/>
      <c r="ATV439" s="1441"/>
      <c r="ATW439" s="1441"/>
      <c r="ATX439" s="1441"/>
      <c r="ATY439" s="1441"/>
      <c r="ATZ439" s="1441"/>
      <c r="AUA439" s="1441"/>
      <c r="AUB439" s="1441"/>
      <c r="AUC439" s="1441"/>
      <c r="AUD439" s="1441"/>
      <c r="AUE439" s="1441"/>
      <c r="AUF439" s="1441"/>
      <c r="AUG439" s="1441"/>
      <c r="AUH439" s="1441"/>
      <c r="AUI439" s="1441"/>
      <c r="AUJ439" s="1441"/>
      <c r="AUK439" s="1441"/>
      <c r="AUL439" s="1441"/>
      <c r="AUM439" s="1441"/>
      <c r="AUN439" s="1441"/>
      <c r="AUO439" s="1441"/>
      <c r="AUP439" s="1441"/>
      <c r="AUQ439" s="1441"/>
      <c r="AUR439" s="1441"/>
      <c r="AUS439" s="1441"/>
      <c r="AUT439" s="1441"/>
      <c r="AUU439" s="1441"/>
      <c r="AUV439" s="1441"/>
      <c r="AUW439" s="1441"/>
      <c r="AUX439" s="1441"/>
      <c r="AUY439" s="1441"/>
      <c r="AUZ439" s="1441"/>
      <c r="AVA439" s="1441"/>
      <c r="AVB439" s="1441"/>
      <c r="AVC439" s="1441"/>
      <c r="AVD439" s="1441"/>
      <c r="AVE439" s="1441"/>
      <c r="AVF439" s="1441"/>
      <c r="AVG439" s="1441"/>
      <c r="AVH439" s="1441"/>
      <c r="AVI439" s="1441"/>
      <c r="AVJ439" s="1441"/>
      <c r="AVK439" s="1441"/>
      <c r="AVL439" s="1441"/>
      <c r="AVM439" s="1441"/>
      <c r="AVN439" s="1441"/>
      <c r="AVO439" s="1441"/>
      <c r="AVP439" s="1441"/>
      <c r="AVQ439" s="1441"/>
      <c r="AVR439" s="1441"/>
      <c r="AVS439" s="1441"/>
      <c r="AVT439" s="1441"/>
      <c r="AVU439" s="1441"/>
      <c r="AVV439" s="1441"/>
      <c r="AVW439" s="1441"/>
      <c r="AVX439" s="1441"/>
      <c r="AVY439" s="1441"/>
      <c r="AVZ439" s="1441"/>
      <c r="AWA439" s="1441"/>
      <c r="AWB439" s="1441"/>
      <c r="AWC439" s="1441"/>
      <c r="AWD439" s="1441"/>
      <c r="AWE439" s="1441"/>
      <c r="AWF439" s="1441"/>
      <c r="AWG439" s="1441"/>
      <c r="AWH439" s="1441"/>
      <c r="AWI439" s="1441"/>
      <c r="AWJ439" s="1441"/>
      <c r="AWK439" s="1441"/>
      <c r="AWL439" s="1441"/>
      <c r="AWM439" s="1441"/>
      <c r="AWN439" s="1441"/>
      <c r="AWO439" s="1441"/>
      <c r="AWP439" s="1441"/>
      <c r="AWQ439" s="1441"/>
      <c r="AWR439" s="1441"/>
      <c r="AWS439" s="1441"/>
      <c r="AWT439" s="1441"/>
      <c r="AWU439" s="1441"/>
      <c r="AWV439" s="1441"/>
      <c r="AWW439" s="1441"/>
      <c r="AWX439" s="1441"/>
      <c r="AWY439" s="1441"/>
      <c r="AWZ439" s="1441"/>
      <c r="AXA439" s="1441"/>
      <c r="AXB439" s="1441"/>
      <c r="AXC439" s="1441"/>
      <c r="AXD439" s="1441"/>
      <c r="AXE439" s="1441"/>
      <c r="AXF439" s="1441"/>
      <c r="AXG439" s="1441"/>
      <c r="AXH439" s="1441"/>
      <c r="AXI439" s="1441"/>
      <c r="AXJ439" s="1441"/>
      <c r="AXK439" s="1441"/>
      <c r="AXL439" s="1441"/>
      <c r="AXM439" s="1441"/>
      <c r="AXN439" s="1441"/>
      <c r="AXO439" s="1441"/>
      <c r="AXP439" s="1441"/>
      <c r="AXQ439" s="1441"/>
      <c r="AXR439" s="1441"/>
      <c r="AXS439" s="1441"/>
      <c r="AXT439" s="1441"/>
      <c r="AXU439" s="1441"/>
      <c r="AXV439" s="1441"/>
      <c r="AXW439" s="1441"/>
      <c r="AXX439" s="1441"/>
      <c r="AXY439" s="1441"/>
      <c r="AXZ439" s="1441"/>
      <c r="AYA439" s="1441"/>
      <c r="AYB439" s="1441"/>
      <c r="AYC439" s="1441"/>
      <c r="AYD439" s="1441"/>
      <c r="AYE439" s="1441"/>
      <c r="AYF439" s="1441"/>
      <c r="AYG439" s="1441"/>
      <c r="AYH439" s="1441"/>
      <c r="AYI439" s="1441"/>
      <c r="AYJ439" s="1441"/>
      <c r="AYK439" s="1441"/>
      <c r="AYL439" s="1441"/>
      <c r="AYM439" s="1441"/>
      <c r="AYN439" s="1441"/>
      <c r="AYO439" s="1441"/>
      <c r="AYP439" s="1441"/>
      <c r="AYQ439" s="1441"/>
      <c r="AYR439" s="1441"/>
      <c r="AYS439" s="1441"/>
      <c r="AYT439" s="1441"/>
      <c r="AYU439" s="1441"/>
      <c r="AYV439" s="1441"/>
      <c r="AYW439" s="1441"/>
      <c r="AYX439" s="1441"/>
      <c r="AYY439" s="1441"/>
      <c r="AYZ439" s="1441"/>
      <c r="AZA439" s="1441"/>
      <c r="AZB439" s="1441"/>
      <c r="AZC439" s="1441"/>
      <c r="AZD439" s="1441"/>
      <c r="AZE439" s="1441"/>
      <c r="AZF439" s="1441"/>
      <c r="AZG439" s="1441"/>
      <c r="AZH439" s="1441"/>
      <c r="AZI439" s="1441"/>
      <c r="AZJ439" s="1441"/>
      <c r="AZK439" s="1441"/>
      <c r="AZL439" s="1441"/>
      <c r="AZM439" s="1441"/>
      <c r="AZN439" s="1441"/>
      <c r="AZO439" s="1441"/>
      <c r="AZP439" s="1441"/>
      <c r="AZQ439" s="1441"/>
      <c r="AZR439" s="1441"/>
      <c r="AZS439" s="1441"/>
      <c r="AZT439" s="1441"/>
      <c r="AZU439" s="1441"/>
      <c r="AZV439" s="1441"/>
      <c r="AZW439" s="1441"/>
      <c r="AZX439" s="1441"/>
      <c r="AZY439" s="1441"/>
      <c r="AZZ439" s="1441"/>
      <c r="BAA439" s="1441"/>
      <c r="BAB439" s="1441"/>
      <c r="BAC439" s="1441"/>
      <c r="BAD439" s="1441"/>
      <c r="BAE439" s="1441"/>
      <c r="BAF439" s="1441"/>
      <c r="BAG439" s="1441"/>
      <c r="BAH439" s="1441"/>
      <c r="BAI439" s="1441"/>
      <c r="BAJ439" s="1441"/>
      <c r="BAK439" s="1441"/>
      <c r="BAL439" s="1441"/>
      <c r="BAM439" s="1441"/>
      <c r="BAN439" s="1441"/>
      <c r="BAO439" s="1441"/>
      <c r="BAP439" s="1441"/>
      <c r="BAQ439" s="1441"/>
      <c r="BAR439" s="1441"/>
      <c r="BAS439" s="1441"/>
      <c r="BAT439" s="1441"/>
      <c r="BAU439" s="1441"/>
      <c r="BAV439" s="1441"/>
      <c r="BAW439" s="1441"/>
      <c r="BAX439" s="1441"/>
      <c r="BAY439" s="1441"/>
      <c r="BAZ439" s="1441"/>
      <c r="BBA439" s="1441"/>
      <c r="BBB439" s="1441"/>
      <c r="BBC439" s="1441"/>
      <c r="BBD439" s="1441"/>
      <c r="BBE439" s="1441"/>
      <c r="BBF439" s="1441"/>
      <c r="BBG439" s="1441"/>
      <c r="BBH439" s="1441"/>
      <c r="BBI439" s="1441"/>
      <c r="BBJ439" s="1441"/>
      <c r="BBK439" s="1441"/>
      <c r="BBL439" s="1441"/>
      <c r="BBM439" s="1441"/>
      <c r="BBN439" s="1441"/>
      <c r="BBO439" s="1441"/>
      <c r="BBP439" s="1441"/>
      <c r="BBQ439" s="1441"/>
      <c r="BBR439" s="1441"/>
      <c r="BBS439" s="1441"/>
      <c r="BBT439" s="1441"/>
      <c r="BBU439" s="1441"/>
      <c r="BBV439" s="1441"/>
      <c r="BBW439" s="1441"/>
      <c r="BBX439" s="1441"/>
      <c r="BBY439" s="1441"/>
      <c r="BBZ439" s="1441"/>
      <c r="BCA439" s="1441"/>
      <c r="BCB439" s="1441"/>
      <c r="BCC439" s="1441"/>
      <c r="BCD439" s="1441"/>
      <c r="BCE439" s="1441"/>
      <c r="BCF439" s="1441"/>
      <c r="BCG439" s="1441"/>
      <c r="BCH439" s="1441"/>
      <c r="BCI439" s="1441"/>
      <c r="BCJ439" s="1441"/>
      <c r="BCK439" s="1441"/>
      <c r="BCL439" s="1441"/>
      <c r="BCM439" s="1441"/>
      <c r="BCN439" s="1441"/>
      <c r="BCO439" s="1441"/>
      <c r="BCP439" s="1441"/>
      <c r="BCQ439" s="1441"/>
      <c r="BCR439" s="1441"/>
      <c r="BCS439" s="1441"/>
      <c r="BCT439" s="1441"/>
      <c r="BCU439" s="1441"/>
      <c r="BCV439" s="1441"/>
      <c r="BCW439" s="1441"/>
      <c r="BCX439" s="1441"/>
      <c r="BCY439" s="1441"/>
      <c r="BCZ439" s="1441"/>
      <c r="BDA439" s="1441"/>
      <c r="BDB439" s="1441"/>
      <c r="BDC439" s="1441"/>
      <c r="BDD439" s="1441"/>
      <c r="BDE439" s="1441"/>
      <c r="BDF439" s="1441"/>
      <c r="BDG439" s="1441"/>
      <c r="BDH439" s="1441"/>
      <c r="BDI439" s="1441"/>
      <c r="BDJ439" s="1441"/>
      <c r="BDK439" s="1441"/>
      <c r="BDL439" s="1441"/>
      <c r="BDM439" s="1441"/>
      <c r="BDN439" s="1441"/>
      <c r="BDO439" s="1441"/>
      <c r="BDP439" s="1441"/>
      <c r="BDQ439" s="1441"/>
      <c r="BDR439" s="1441"/>
      <c r="BDS439" s="1441"/>
      <c r="BDT439" s="1441"/>
      <c r="BDU439" s="1441"/>
      <c r="BDV439" s="1441"/>
      <c r="BDW439" s="1441"/>
      <c r="BDX439" s="1441"/>
      <c r="BDY439" s="1441"/>
      <c r="BDZ439" s="1441"/>
      <c r="BEA439" s="1441"/>
      <c r="BEB439" s="1441"/>
      <c r="BEC439" s="1441"/>
      <c r="BED439" s="1441"/>
      <c r="BEE439" s="1441"/>
      <c r="BEF439" s="1441"/>
      <c r="BEG439" s="1441"/>
      <c r="BEH439" s="1441"/>
      <c r="BEI439" s="1441"/>
      <c r="BEJ439" s="1441"/>
      <c r="BEK439" s="1441"/>
      <c r="BEL439" s="1441"/>
      <c r="BEM439" s="1441"/>
      <c r="BEN439" s="1441"/>
      <c r="BEO439" s="1441"/>
      <c r="BEP439" s="1441"/>
      <c r="BEQ439" s="1441"/>
      <c r="BER439" s="1441"/>
      <c r="BES439" s="1441"/>
      <c r="BET439" s="1441"/>
      <c r="BEU439" s="1441"/>
      <c r="BEV439" s="1441"/>
      <c r="BEW439" s="1441"/>
      <c r="BEX439" s="1441"/>
      <c r="BEY439" s="1441"/>
      <c r="BEZ439" s="1441"/>
      <c r="BFA439" s="1441"/>
      <c r="BFB439" s="1441"/>
      <c r="BFC439" s="1441"/>
      <c r="BFD439" s="1441"/>
      <c r="BFE439" s="1441"/>
      <c r="BFF439" s="1441"/>
      <c r="BFG439" s="1441"/>
      <c r="BFH439" s="1441"/>
      <c r="BFI439" s="1441"/>
      <c r="BFJ439" s="1441"/>
      <c r="BFK439" s="1441"/>
      <c r="BFL439" s="1441"/>
      <c r="BFM439" s="1441"/>
      <c r="BFN439" s="1441"/>
      <c r="BFO439" s="1441"/>
      <c r="BFP439" s="1441"/>
      <c r="BFQ439" s="1441"/>
      <c r="BFR439" s="1441"/>
      <c r="BFS439" s="1441"/>
      <c r="BFT439" s="1441"/>
      <c r="BFU439" s="1441"/>
      <c r="BFV439" s="1441"/>
      <c r="BFW439" s="1441"/>
      <c r="BFX439" s="1441"/>
      <c r="BFY439" s="1441"/>
      <c r="BFZ439" s="1441"/>
      <c r="BGA439" s="1441"/>
      <c r="BGB439" s="1441"/>
      <c r="BGC439" s="1441"/>
      <c r="BGD439" s="1441"/>
      <c r="BGE439" s="1441"/>
      <c r="BGF439" s="1441"/>
      <c r="BGG439" s="1441"/>
      <c r="BGH439" s="1441"/>
      <c r="BGI439" s="1441"/>
      <c r="BGJ439" s="1441"/>
      <c r="BGK439" s="1441"/>
      <c r="BGL439" s="1441"/>
      <c r="BGM439" s="1441"/>
      <c r="BGN439" s="1441"/>
      <c r="BGO439" s="1441"/>
      <c r="BGP439" s="1441"/>
      <c r="BGQ439" s="1441"/>
      <c r="BGR439" s="1441"/>
      <c r="BGS439" s="1441"/>
      <c r="BGT439" s="1441"/>
      <c r="BGU439" s="1441"/>
      <c r="BGV439" s="1441"/>
      <c r="BGW439" s="1441"/>
      <c r="BGX439" s="1441"/>
      <c r="BGY439" s="1441"/>
      <c r="BGZ439" s="1441"/>
      <c r="BHA439" s="1441"/>
      <c r="BHB439" s="1441"/>
      <c r="BHC439" s="1441"/>
      <c r="BHD439" s="1441"/>
      <c r="BHE439" s="1441"/>
      <c r="BHF439" s="1441"/>
      <c r="BHG439" s="1441"/>
      <c r="BHH439" s="1441"/>
      <c r="BHI439" s="1441"/>
      <c r="BHJ439" s="1441"/>
      <c r="BHK439" s="1441"/>
      <c r="BHL439" s="1441"/>
      <c r="BHM439" s="1441"/>
      <c r="BHN439" s="1441"/>
      <c r="BHO439" s="1441"/>
      <c r="BHP439" s="1441"/>
      <c r="BHQ439" s="1441"/>
      <c r="BHR439" s="1441"/>
      <c r="BHS439" s="1441"/>
      <c r="BHT439" s="1441"/>
      <c r="BHU439" s="1441"/>
      <c r="BHV439" s="1441"/>
      <c r="BHW439" s="1441"/>
      <c r="BHX439" s="1441"/>
      <c r="BHY439" s="1441"/>
      <c r="BHZ439" s="1441"/>
      <c r="BIA439" s="1441"/>
      <c r="BIB439" s="1441"/>
      <c r="BIC439" s="1441"/>
      <c r="BID439" s="1441"/>
      <c r="BIE439" s="1441"/>
      <c r="BIF439" s="1441"/>
      <c r="BIG439" s="1441"/>
      <c r="BIH439" s="1441"/>
      <c r="BII439" s="1441"/>
      <c r="BIJ439" s="1441"/>
      <c r="BIK439" s="1441"/>
      <c r="BIL439" s="1441"/>
      <c r="BIM439" s="1441"/>
      <c r="BIN439" s="1441"/>
      <c r="BIO439" s="1441"/>
      <c r="BIP439" s="1441"/>
      <c r="BIQ439" s="1441"/>
      <c r="BIR439" s="1441"/>
      <c r="BIS439" s="1441"/>
      <c r="BIT439" s="1441"/>
      <c r="BIU439" s="1441"/>
      <c r="BIV439" s="1441"/>
      <c r="BIW439" s="1441"/>
      <c r="BIX439" s="1441"/>
      <c r="BIY439" s="1441"/>
      <c r="BIZ439" s="1441"/>
      <c r="BJA439" s="1441"/>
      <c r="BJB439" s="1441"/>
      <c r="BJC439" s="1441"/>
      <c r="BJD439" s="1441"/>
      <c r="BJE439" s="1441"/>
      <c r="BJF439" s="1441"/>
      <c r="BJG439" s="1441"/>
      <c r="BJH439" s="1441"/>
      <c r="BJI439" s="1441"/>
      <c r="BJJ439" s="1441"/>
      <c r="BJK439" s="1441"/>
      <c r="BJL439" s="1441"/>
      <c r="BJM439" s="1441"/>
      <c r="BJN439" s="1441"/>
      <c r="BJO439" s="1441"/>
      <c r="BJP439" s="1441"/>
      <c r="BJQ439" s="1441"/>
      <c r="BJR439" s="1441"/>
      <c r="BJS439" s="1441"/>
      <c r="BJT439" s="1441"/>
      <c r="BJU439" s="1441"/>
      <c r="BJV439" s="1441"/>
      <c r="BJW439" s="1441"/>
      <c r="BJX439" s="1441"/>
      <c r="BJY439" s="1441"/>
      <c r="BJZ439" s="1441"/>
      <c r="BKA439" s="1441"/>
      <c r="BKB439" s="1441"/>
      <c r="BKC439" s="1441"/>
      <c r="BKD439" s="1441"/>
      <c r="BKE439" s="1441"/>
      <c r="BKF439" s="1441"/>
      <c r="BKG439" s="1441"/>
      <c r="BKH439" s="1441"/>
      <c r="BKI439" s="1441"/>
      <c r="BKJ439" s="1441"/>
      <c r="BKK439" s="1441"/>
      <c r="BKL439" s="1441"/>
      <c r="BKM439" s="1441"/>
      <c r="BKN439" s="1441"/>
      <c r="BKO439" s="1441"/>
      <c r="BKP439" s="1441"/>
      <c r="BKQ439" s="1441"/>
      <c r="BKR439" s="1441"/>
      <c r="BKS439" s="1441"/>
      <c r="BKT439" s="1441"/>
      <c r="BKU439" s="1441"/>
      <c r="BKV439" s="1441"/>
      <c r="BKW439" s="1441"/>
      <c r="BKX439" s="1441"/>
      <c r="BKY439" s="1441"/>
      <c r="BKZ439" s="1441"/>
      <c r="BLA439" s="1441"/>
      <c r="BLB439" s="1441"/>
      <c r="BLC439" s="1441"/>
      <c r="BLD439" s="1441"/>
      <c r="BLE439" s="1441"/>
      <c r="BLF439" s="1441"/>
      <c r="BLG439" s="1441"/>
      <c r="BLH439" s="1441"/>
      <c r="BLI439" s="1441"/>
      <c r="BLJ439" s="1441"/>
      <c r="BLK439" s="1441"/>
      <c r="BLL439" s="1441"/>
      <c r="BLM439" s="1441"/>
      <c r="BLN439" s="1441"/>
      <c r="BLO439" s="1441"/>
      <c r="BLP439" s="1441"/>
      <c r="BLQ439" s="1441"/>
      <c r="BLR439" s="1441"/>
      <c r="BLS439" s="1441"/>
      <c r="BLT439" s="1441"/>
      <c r="BLU439" s="1441"/>
      <c r="BLV439" s="1441"/>
      <c r="BLW439" s="1441"/>
      <c r="BLX439" s="1441"/>
      <c r="BLY439" s="1441"/>
      <c r="BLZ439" s="1441"/>
      <c r="BMA439" s="1441"/>
      <c r="BMB439" s="1441"/>
      <c r="BMC439" s="1441"/>
      <c r="BMD439" s="1441"/>
      <c r="BME439" s="1441"/>
      <c r="BMF439" s="1441"/>
      <c r="BMG439" s="1441"/>
      <c r="BMH439" s="1441"/>
      <c r="BMI439" s="1441"/>
      <c r="BMJ439" s="1441"/>
      <c r="BMK439" s="1441"/>
      <c r="BML439" s="1441"/>
      <c r="BMM439" s="1441"/>
      <c r="BMN439" s="1441"/>
      <c r="BMO439" s="1441"/>
      <c r="BMP439" s="1441"/>
      <c r="BMQ439" s="1441"/>
      <c r="BMR439" s="1441"/>
      <c r="BMS439" s="1441"/>
      <c r="BMT439" s="1441"/>
      <c r="BMU439" s="1441"/>
      <c r="BMV439" s="1441"/>
      <c r="BMW439" s="1441"/>
      <c r="BMX439" s="1441"/>
      <c r="BMY439" s="1441"/>
      <c r="BMZ439" s="1441"/>
      <c r="BNA439" s="1441"/>
      <c r="BNB439" s="1441"/>
      <c r="BNC439" s="1441"/>
      <c r="BND439" s="1441"/>
      <c r="BNE439" s="1441"/>
      <c r="BNF439" s="1441"/>
      <c r="BNG439" s="1441"/>
      <c r="BNH439" s="1441"/>
      <c r="BNI439" s="1441"/>
      <c r="BNJ439" s="1441"/>
      <c r="BNK439" s="1441"/>
      <c r="BNL439" s="1441"/>
      <c r="BNM439" s="1441"/>
      <c r="BNN439" s="1441"/>
      <c r="BNO439" s="1441"/>
      <c r="BNP439" s="1441"/>
      <c r="BNQ439" s="1441"/>
      <c r="BNR439" s="1441"/>
      <c r="BNS439" s="1441"/>
      <c r="BNT439" s="1441"/>
      <c r="BNU439" s="1441"/>
      <c r="BNV439" s="1441"/>
      <c r="BNW439" s="1441"/>
      <c r="BNX439" s="1441"/>
      <c r="BNY439" s="1441"/>
      <c r="BNZ439" s="1441"/>
      <c r="BOA439" s="1441"/>
      <c r="BOB439" s="1441"/>
      <c r="BOC439" s="1441"/>
      <c r="BOD439" s="1441"/>
      <c r="BOE439" s="1441"/>
      <c r="BOF439" s="1441"/>
      <c r="BOG439" s="1441"/>
      <c r="BOH439" s="1441"/>
      <c r="BOI439" s="1441"/>
      <c r="BOJ439" s="1441"/>
      <c r="BOK439" s="1441"/>
      <c r="BOL439" s="1441"/>
      <c r="BOM439" s="1441"/>
      <c r="BON439" s="1441"/>
      <c r="BOO439" s="1441"/>
      <c r="BOP439" s="1441"/>
      <c r="BOQ439" s="1441"/>
      <c r="BOR439" s="1441"/>
      <c r="BOS439" s="1441"/>
      <c r="BOT439" s="1441"/>
      <c r="BOU439" s="1441"/>
      <c r="BOV439" s="1441"/>
      <c r="BOW439" s="1441"/>
      <c r="BOX439" s="1441"/>
      <c r="BOY439" s="1441"/>
      <c r="BOZ439" s="1441"/>
      <c r="BPA439" s="1441"/>
      <c r="BPB439" s="1441"/>
      <c r="BPC439" s="1441"/>
      <c r="BPD439" s="1441"/>
      <c r="BPE439" s="1441"/>
      <c r="BPF439" s="1441"/>
      <c r="BPG439" s="1441"/>
      <c r="BPH439" s="1441"/>
      <c r="BPI439" s="1441"/>
      <c r="BPJ439" s="1441"/>
      <c r="BPK439" s="1441"/>
      <c r="BPL439" s="1441"/>
      <c r="BPM439" s="1441"/>
      <c r="BPN439" s="1441"/>
      <c r="BPO439" s="1441"/>
      <c r="BPP439" s="1441"/>
      <c r="BPQ439" s="1441"/>
      <c r="BPR439" s="1441"/>
      <c r="BPS439" s="1441"/>
      <c r="BPT439" s="1441"/>
      <c r="BPU439" s="1441"/>
      <c r="BPV439" s="1441"/>
      <c r="BPW439" s="1441"/>
      <c r="BPX439" s="1441"/>
      <c r="BPY439" s="1441"/>
      <c r="BPZ439" s="1441"/>
      <c r="BQA439" s="1441"/>
      <c r="BQB439" s="1441"/>
      <c r="BQC439" s="1441"/>
      <c r="BQD439" s="1441"/>
      <c r="BQE439" s="1441"/>
      <c r="BQF439" s="1441"/>
      <c r="BQG439" s="1441"/>
      <c r="BQH439" s="1441"/>
      <c r="BQI439" s="1441"/>
      <c r="BQJ439" s="1441"/>
      <c r="BQK439" s="1441"/>
      <c r="BQL439" s="1441"/>
      <c r="BQM439" s="1441"/>
      <c r="BQN439" s="1441"/>
      <c r="BQO439" s="1441"/>
      <c r="BQP439" s="1441"/>
      <c r="BQQ439" s="1441"/>
      <c r="BQR439" s="1441"/>
      <c r="BQS439" s="1441"/>
      <c r="BQT439" s="1441"/>
      <c r="BQU439" s="1441"/>
      <c r="BQV439" s="1441"/>
      <c r="BQW439" s="1441"/>
      <c r="BQX439" s="1441"/>
      <c r="BQY439" s="1441"/>
      <c r="BQZ439" s="1441"/>
      <c r="BRA439" s="1441"/>
      <c r="BRB439" s="1441"/>
      <c r="BRC439" s="1441"/>
      <c r="BRD439" s="1441"/>
      <c r="BRE439" s="1441"/>
      <c r="BRF439" s="1441"/>
      <c r="BRG439" s="1441"/>
      <c r="BRH439" s="1441"/>
      <c r="BRI439" s="1441"/>
      <c r="BRJ439" s="1441"/>
      <c r="BRK439" s="1441"/>
      <c r="BRL439" s="1441"/>
      <c r="BRM439" s="1441"/>
      <c r="BRN439" s="1441"/>
      <c r="BRO439" s="1441"/>
      <c r="BRP439" s="1441"/>
      <c r="BRQ439" s="1441"/>
      <c r="BRR439" s="1441"/>
      <c r="BRS439" s="1441"/>
      <c r="BRT439" s="1441"/>
      <c r="BRU439" s="1441"/>
      <c r="BRV439" s="1441"/>
      <c r="BRW439" s="1441"/>
      <c r="BRX439" s="1441"/>
      <c r="BRY439" s="1441"/>
      <c r="BRZ439" s="1441"/>
      <c r="BSA439" s="1441"/>
      <c r="BSB439" s="1441"/>
      <c r="BSC439" s="1441"/>
      <c r="BSD439" s="1441"/>
      <c r="BSE439" s="1441"/>
      <c r="BSF439" s="1441"/>
      <c r="BSG439" s="1441"/>
      <c r="BSH439" s="1441"/>
      <c r="BSI439" s="1441"/>
      <c r="BSJ439" s="1441"/>
      <c r="BSK439" s="1441"/>
      <c r="BSL439" s="1441"/>
      <c r="BSM439" s="1441"/>
      <c r="BSN439" s="1441"/>
      <c r="BSO439" s="1441"/>
      <c r="BSP439" s="1441"/>
      <c r="BSQ439" s="1441"/>
      <c r="BSR439" s="1441"/>
      <c r="BSS439" s="1441"/>
      <c r="BST439" s="1441"/>
      <c r="BSU439" s="1441"/>
      <c r="BSV439" s="1441"/>
      <c r="BSW439" s="1441"/>
      <c r="BSX439" s="1441"/>
      <c r="BSY439" s="1441"/>
      <c r="BSZ439" s="1441"/>
      <c r="BTA439" s="1441"/>
      <c r="BTB439" s="1441"/>
      <c r="BTC439" s="1441"/>
      <c r="BTD439" s="1441"/>
      <c r="BTE439" s="1441"/>
      <c r="BTF439" s="1441"/>
      <c r="BTG439" s="1441"/>
      <c r="BTH439" s="1441"/>
      <c r="BTI439" s="1441"/>
      <c r="BTJ439" s="1441"/>
      <c r="BTK439" s="1441"/>
      <c r="BTL439" s="1441"/>
      <c r="BTM439" s="1441"/>
      <c r="BTN439" s="1441"/>
      <c r="BTO439" s="1441"/>
      <c r="BTP439" s="1441"/>
      <c r="BTQ439" s="1441"/>
      <c r="BTR439" s="1441"/>
      <c r="BTS439" s="1441"/>
      <c r="BTT439" s="1441"/>
      <c r="BTU439" s="1441"/>
      <c r="BTV439" s="1441"/>
      <c r="BTW439" s="1441"/>
      <c r="BTX439" s="1441"/>
      <c r="BTY439" s="1441"/>
      <c r="BTZ439" s="1441"/>
      <c r="BUA439" s="1441"/>
      <c r="BUB439" s="1441"/>
      <c r="BUC439" s="1441"/>
      <c r="BUD439" s="1441"/>
      <c r="BUE439" s="1441"/>
      <c r="BUF439" s="1441"/>
      <c r="BUG439" s="1441"/>
      <c r="BUH439" s="1441"/>
      <c r="BUI439" s="1441"/>
      <c r="BUJ439" s="1441"/>
      <c r="BUK439" s="1441"/>
      <c r="BUL439" s="1441"/>
      <c r="BUM439" s="1441"/>
      <c r="BUN439" s="1441"/>
      <c r="BUO439" s="1441"/>
      <c r="BUP439" s="1441"/>
      <c r="BUQ439" s="1441"/>
      <c r="BUR439" s="1441"/>
      <c r="BUS439" s="1441"/>
      <c r="BUT439" s="1441"/>
      <c r="BUU439" s="1441"/>
      <c r="BUV439" s="1441"/>
      <c r="BUW439" s="1441"/>
      <c r="BUX439" s="1441"/>
      <c r="BUY439" s="1441"/>
      <c r="BUZ439" s="1441"/>
      <c r="BVA439" s="1441"/>
      <c r="BVB439" s="1441"/>
      <c r="BVC439" s="1441"/>
      <c r="BVD439" s="1441"/>
      <c r="BVE439" s="1441"/>
      <c r="BVF439" s="1441"/>
      <c r="BVG439" s="1441"/>
      <c r="BVH439" s="1441"/>
      <c r="BVI439" s="1441"/>
      <c r="BVJ439" s="1441"/>
      <c r="BVK439" s="1441"/>
      <c r="BVL439" s="1441"/>
      <c r="BVM439" s="1441"/>
      <c r="BVN439" s="1441"/>
      <c r="BVO439" s="1441"/>
      <c r="BVP439" s="1441"/>
      <c r="BVQ439" s="1441"/>
      <c r="BVR439" s="1441"/>
      <c r="BVS439" s="1441"/>
      <c r="BVT439" s="1441"/>
      <c r="BVU439" s="1441"/>
      <c r="BVV439" s="1441"/>
      <c r="BVW439" s="1441"/>
      <c r="BVX439" s="1441"/>
      <c r="BVY439" s="1441"/>
      <c r="BVZ439" s="1441"/>
      <c r="BWA439" s="1441"/>
      <c r="BWB439" s="1441"/>
      <c r="BWC439" s="1441"/>
      <c r="BWD439" s="1441"/>
      <c r="BWE439" s="1441"/>
      <c r="BWF439" s="1441"/>
      <c r="BWG439" s="1441"/>
      <c r="BWH439" s="1441"/>
      <c r="BWI439" s="1441"/>
      <c r="BWJ439" s="1441"/>
      <c r="BWK439" s="1441"/>
      <c r="BWL439" s="1441"/>
      <c r="BWM439" s="1441"/>
      <c r="BWN439" s="1441"/>
      <c r="BWO439" s="1441"/>
      <c r="BWP439" s="1441"/>
      <c r="BWQ439" s="1441"/>
      <c r="BWR439" s="1441"/>
      <c r="BWS439" s="1441"/>
      <c r="BWT439" s="1441"/>
      <c r="BWU439" s="1441"/>
      <c r="BWV439" s="1441"/>
      <c r="BWW439" s="1441"/>
      <c r="BWX439" s="1441"/>
      <c r="BWY439" s="1441"/>
      <c r="BWZ439" s="1441"/>
      <c r="BXA439" s="1441"/>
      <c r="BXB439" s="1441"/>
      <c r="BXC439" s="1441"/>
      <c r="BXD439" s="1441"/>
      <c r="BXE439" s="1441"/>
      <c r="BXF439" s="1441"/>
      <c r="BXG439" s="1441"/>
      <c r="BXH439" s="1441"/>
      <c r="BXI439" s="1441"/>
      <c r="BXJ439" s="1441"/>
      <c r="BXK439" s="1441"/>
      <c r="BXL439" s="1441"/>
      <c r="BXM439" s="1441"/>
      <c r="BXN439" s="1441"/>
      <c r="BXO439" s="1441"/>
      <c r="BXP439" s="1441"/>
      <c r="BXQ439" s="1441"/>
      <c r="BXR439" s="1441"/>
      <c r="BXS439" s="1441"/>
      <c r="BXT439" s="1441"/>
      <c r="BXU439" s="1441"/>
      <c r="BXV439" s="1441"/>
      <c r="BXW439" s="1441"/>
      <c r="BXX439" s="1441"/>
      <c r="BXY439" s="1441"/>
      <c r="BXZ439" s="1441"/>
      <c r="BYA439" s="1441"/>
      <c r="BYB439" s="1441"/>
      <c r="BYC439" s="1441"/>
      <c r="BYD439" s="1441"/>
      <c r="BYE439" s="1441"/>
      <c r="BYF439" s="1441"/>
      <c r="BYG439" s="1441"/>
      <c r="BYH439" s="1441"/>
      <c r="BYI439" s="1441"/>
      <c r="BYJ439" s="1441"/>
      <c r="BYK439" s="1441"/>
      <c r="BYL439" s="1441"/>
      <c r="BYM439" s="1441"/>
      <c r="BYN439" s="1441"/>
      <c r="BYO439" s="1441"/>
      <c r="BYP439" s="1441"/>
      <c r="BYQ439" s="1441"/>
      <c r="BYR439" s="1441"/>
      <c r="BYS439" s="1441"/>
      <c r="BYT439" s="1441"/>
      <c r="BYU439" s="1441"/>
      <c r="BYV439" s="1441"/>
      <c r="BYW439" s="1441"/>
      <c r="BYX439" s="1441"/>
      <c r="BYY439" s="1441"/>
      <c r="BYZ439" s="1441"/>
      <c r="BZA439" s="1441"/>
      <c r="BZB439" s="1441"/>
      <c r="BZC439" s="1441"/>
      <c r="BZD439" s="1441"/>
      <c r="BZE439" s="1441"/>
      <c r="BZF439" s="1441"/>
      <c r="BZG439" s="1441"/>
      <c r="BZH439" s="1441"/>
      <c r="BZI439" s="1441"/>
      <c r="BZJ439" s="1441"/>
      <c r="BZK439" s="1441"/>
      <c r="BZL439" s="1441"/>
      <c r="BZM439" s="1441"/>
      <c r="BZN439" s="1441"/>
      <c r="BZO439" s="1441"/>
      <c r="BZP439" s="1441"/>
      <c r="BZQ439" s="1441"/>
      <c r="BZR439" s="1441"/>
      <c r="BZS439" s="1441"/>
      <c r="BZT439" s="1441"/>
      <c r="BZU439" s="1441"/>
      <c r="BZV439" s="1441"/>
      <c r="BZW439" s="1441"/>
      <c r="BZX439" s="1441"/>
      <c r="BZY439" s="1441"/>
      <c r="BZZ439" s="1441"/>
      <c r="CAA439" s="1441"/>
      <c r="CAB439" s="1441"/>
      <c r="CAC439" s="1441"/>
      <c r="CAD439" s="1441"/>
      <c r="CAE439" s="1441"/>
      <c r="CAF439" s="1441"/>
      <c r="CAG439" s="1441"/>
      <c r="CAH439" s="1441"/>
      <c r="CAI439" s="1441"/>
      <c r="CAJ439" s="1441"/>
      <c r="CAK439" s="1441"/>
      <c r="CAL439" s="1441"/>
      <c r="CAM439" s="1441"/>
      <c r="CAN439" s="1441"/>
      <c r="CAO439" s="1441"/>
      <c r="CAP439" s="1441"/>
      <c r="CAQ439" s="1441"/>
      <c r="CAR439" s="1441"/>
      <c r="CAS439" s="1441"/>
      <c r="CAT439" s="1441"/>
      <c r="CAU439" s="1441"/>
      <c r="CAV439" s="1441"/>
      <c r="CAW439" s="1441"/>
      <c r="CAX439" s="1441"/>
      <c r="CAY439" s="1441"/>
      <c r="CAZ439" s="1441"/>
      <c r="CBA439" s="1441"/>
      <c r="CBB439" s="1441"/>
      <c r="CBC439" s="1441"/>
      <c r="CBD439" s="1441"/>
      <c r="CBE439" s="1441"/>
      <c r="CBF439" s="1441"/>
      <c r="CBG439" s="1441"/>
      <c r="CBH439" s="1441"/>
      <c r="CBI439" s="1441"/>
      <c r="CBJ439" s="1441"/>
      <c r="CBK439" s="1441"/>
      <c r="CBL439" s="1441"/>
      <c r="CBM439" s="1441"/>
      <c r="CBN439" s="1441"/>
      <c r="CBO439" s="1441"/>
      <c r="CBP439" s="1441"/>
      <c r="CBQ439" s="1441"/>
      <c r="CBR439" s="1441"/>
      <c r="CBS439" s="1441"/>
      <c r="CBT439" s="1441"/>
      <c r="CBU439" s="1441"/>
      <c r="CBV439" s="1441"/>
      <c r="CBW439" s="1441"/>
      <c r="CBX439" s="1441"/>
      <c r="CBY439" s="1441"/>
      <c r="CBZ439" s="1441"/>
      <c r="CCA439" s="1441"/>
      <c r="CCB439" s="1441"/>
      <c r="CCC439" s="1441"/>
      <c r="CCD439" s="1441"/>
      <c r="CCE439" s="1441"/>
      <c r="CCF439" s="1441"/>
      <c r="CCG439" s="1441"/>
      <c r="CCH439" s="1441"/>
      <c r="CCI439" s="1441"/>
      <c r="CCJ439" s="1441"/>
      <c r="CCK439" s="1441"/>
      <c r="CCL439" s="1441"/>
      <c r="CCM439" s="1441"/>
      <c r="CCN439" s="1441"/>
      <c r="CCO439" s="1441"/>
      <c r="CCP439" s="1441"/>
      <c r="CCQ439" s="1441"/>
      <c r="CCR439" s="1441"/>
      <c r="CCS439" s="1441"/>
      <c r="CCT439" s="1441"/>
      <c r="CCU439" s="1441"/>
      <c r="CCV439" s="1441"/>
      <c r="CCW439" s="1441"/>
      <c r="CCX439" s="1441"/>
      <c r="CCY439" s="1441"/>
      <c r="CCZ439" s="1441"/>
      <c r="CDA439" s="1441"/>
      <c r="CDB439" s="1441"/>
      <c r="CDC439" s="1441"/>
      <c r="CDD439" s="1441"/>
      <c r="CDE439" s="1441"/>
      <c r="CDF439" s="1441"/>
      <c r="CDG439" s="1441"/>
      <c r="CDH439" s="1441"/>
      <c r="CDI439" s="1441"/>
      <c r="CDJ439" s="1441"/>
      <c r="CDK439" s="1441"/>
      <c r="CDL439" s="1441"/>
      <c r="CDM439" s="1441"/>
      <c r="CDN439" s="1441"/>
      <c r="CDO439" s="1441"/>
      <c r="CDP439" s="1441"/>
      <c r="CDQ439" s="1441"/>
      <c r="CDR439" s="1441"/>
      <c r="CDS439" s="1441"/>
      <c r="CDT439" s="1441"/>
      <c r="CDU439" s="1441"/>
      <c r="CDV439" s="1441"/>
      <c r="CDW439" s="1441"/>
      <c r="CDX439" s="1441"/>
      <c r="CDY439" s="1441"/>
      <c r="CDZ439" s="1441"/>
      <c r="CEA439" s="1441"/>
      <c r="CEB439" s="1441"/>
      <c r="CEC439" s="1441"/>
      <c r="CED439" s="1441"/>
      <c r="CEE439" s="1441"/>
      <c r="CEF439" s="1441"/>
      <c r="CEG439" s="1441"/>
      <c r="CEH439" s="1441"/>
      <c r="CEI439" s="1441"/>
      <c r="CEJ439" s="1441"/>
      <c r="CEK439" s="1441"/>
      <c r="CEL439" s="1441"/>
      <c r="CEM439" s="1441"/>
      <c r="CEN439" s="1441"/>
      <c r="CEO439" s="1441"/>
      <c r="CEP439" s="1441"/>
      <c r="CEQ439" s="1441"/>
      <c r="CER439" s="1441"/>
      <c r="CES439" s="1441"/>
      <c r="CET439" s="1441"/>
      <c r="CEU439" s="1441"/>
      <c r="CEV439" s="1441"/>
      <c r="CEW439" s="1441"/>
      <c r="CEX439" s="1441"/>
      <c r="CEY439" s="1441"/>
      <c r="CEZ439" s="1441"/>
      <c r="CFA439" s="1441"/>
      <c r="CFB439" s="1441"/>
      <c r="CFC439" s="1441"/>
      <c r="CFD439" s="1441"/>
      <c r="CFE439" s="1441"/>
      <c r="CFF439" s="1441"/>
      <c r="CFG439" s="1441"/>
      <c r="CFH439" s="1441"/>
      <c r="CFI439" s="1441"/>
      <c r="CFJ439" s="1441"/>
      <c r="CFK439" s="1441"/>
      <c r="CFL439" s="1441"/>
      <c r="CFM439" s="1441"/>
      <c r="CFN439" s="1441"/>
      <c r="CFO439" s="1441"/>
      <c r="CFP439" s="1441"/>
      <c r="CFQ439" s="1441"/>
      <c r="CFR439" s="1441"/>
      <c r="CFS439" s="1441"/>
      <c r="CFT439" s="1441"/>
      <c r="CFU439" s="1441"/>
      <c r="CFV439" s="1441"/>
      <c r="CFW439" s="1441"/>
      <c r="CFX439" s="1441"/>
      <c r="CFY439" s="1441"/>
      <c r="CFZ439" s="1441"/>
      <c r="CGA439" s="1441"/>
      <c r="CGB439" s="1441"/>
      <c r="CGC439" s="1441"/>
      <c r="CGD439" s="1441"/>
      <c r="CGE439" s="1441"/>
      <c r="CGF439" s="1441"/>
      <c r="CGG439" s="1441"/>
      <c r="CGH439" s="1441"/>
      <c r="CGI439" s="1441"/>
      <c r="CGJ439" s="1441"/>
      <c r="CGK439" s="1441"/>
      <c r="CGL439" s="1441"/>
      <c r="CGM439" s="1441"/>
      <c r="CGN439" s="1441"/>
      <c r="CGO439" s="1441"/>
      <c r="CGP439" s="1441"/>
      <c r="CGQ439" s="1441"/>
      <c r="CGR439" s="1441"/>
      <c r="CGS439" s="1441"/>
      <c r="CGT439" s="1441"/>
      <c r="CGU439" s="1441"/>
      <c r="CGV439" s="1441"/>
      <c r="CGW439" s="1441"/>
      <c r="CGX439" s="1441"/>
      <c r="CGY439" s="1441"/>
      <c r="CGZ439" s="1441"/>
      <c r="CHA439" s="1441"/>
      <c r="CHB439" s="1441"/>
      <c r="CHC439" s="1441"/>
      <c r="CHD439" s="1441"/>
      <c r="CHE439" s="1441"/>
      <c r="CHF439" s="1441"/>
      <c r="CHG439" s="1441"/>
      <c r="CHH439" s="1441"/>
      <c r="CHI439" s="1441"/>
      <c r="CHJ439" s="1441"/>
      <c r="CHK439" s="1441"/>
      <c r="CHL439" s="1441"/>
      <c r="CHM439" s="1441"/>
      <c r="CHN439" s="1441"/>
      <c r="CHO439" s="1441"/>
      <c r="CHP439" s="1441"/>
      <c r="CHQ439" s="1441"/>
      <c r="CHR439" s="1441"/>
      <c r="CHS439" s="1441"/>
      <c r="CHT439" s="1441"/>
      <c r="CHU439" s="1441"/>
      <c r="CHV439" s="1441"/>
      <c r="CHW439" s="1441"/>
      <c r="CHX439" s="1441"/>
      <c r="CHY439" s="1441"/>
      <c r="CHZ439" s="1441"/>
      <c r="CIA439" s="1441"/>
      <c r="CIB439" s="1441"/>
      <c r="CIC439" s="1441"/>
      <c r="CID439" s="1441"/>
      <c r="CIE439" s="1441"/>
      <c r="CIF439" s="1441"/>
      <c r="CIG439" s="1441"/>
      <c r="CIH439" s="1441"/>
      <c r="CII439" s="1441"/>
      <c r="CIJ439" s="1441"/>
      <c r="CIK439" s="1441"/>
      <c r="CIL439" s="1441"/>
      <c r="CIM439" s="1441"/>
      <c r="CIN439" s="1441"/>
      <c r="CIO439" s="1441"/>
      <c r="CIP439" s="1441"/>
      <c r="CIQ439" s="1441"/>
      <c r="CIR439" s="1441"/>
      <c r="CIS439" s="1441"/>
      <c r="CIT439" s="1441"/>
      <c r="CIU439" s="1441"/>
      <c r="CIV439" s="1441"/>
      <c r="CIW439" s="1441"/>
      <c r="CIX439" s="1441"/>
      <c r="CIY439" s="1441"/>
      <c r="CIZ439" s="1441"/>
      <c r="CJA439" s="1441"/>
      <c r="CJB439" s="1441"/>
      <c r="CJC439" s="1441"/>
      <c r="CJD439" s="1441"/>
      <c r="CJE439" s="1441"/>
      <c r="CJF439" s="1441"/>
      <c r="CJG439" s="1441"/>
      <c r="CJH439" s="1441"/>
      <c r="CJI439" s="1441"/>
      <c r="CJJ439" s="1441"/>
      <c r="CJK439" s="1441"/>
      <c r="CJL439" s="1441"/>
      <c r="CJM439" s="1441"/>
      <c r="CJN439" s="1441"/>
      <c r="CJO439" s="1441"/>
      <c r="CJP439" s="1441"/>
      <c r="CJQ439" s="1441"/>
      <c r="CJR439" s="1441"/>
      <c r="CJS439" s="1441"/>
      <c r="CJT439" s="1441"/>
      <c r="CJU439" s="1441"/>
      <c r="CJV439" s="1441"/>
      <c r="CJW439" s="1441"/>
      <c r="CJX439" s="1441"/>
      <c r="CJY439" s="1441"/>
      <c r="CJZ439" s="1441"/>
      <c r="CKA439" s="1441"/>
      <c r="CKB439" s="1441"/>
      <c r="CKC439" s="1441"/>
      <c r="CKD439" s="1441"/>
      <c r="CKE439" s="1441"/>
      <c r="CKF439" s="1441"/>
      <c r="CKG439" s="1441"/>
      <c r="CKH439" s="1441"/>
      <c r="CKI439" s="1441"/>
      <c r="CKJ439" s="1441"/>
      <c r="CKK439" s="1441"/>
      <c r="CKL439" s="1441"/>
      <c r="CKM439" s="1441"/>
      <c r="CKN439" s="1441"/>
      <c r="CKO439" s="1441"/>
      <c r="CKP439" s="1441"/>
      <c r="CKQ439" s="1441"/>
      <c r="CKR439" s="1441"/>
      <c r="CKS439" s="1441"/>
      <c r="CKT439" s="1441"/>
      <c r="CKU439" s="1441"/>
      <c r="CKV439" s="1441"/>
      <c r="CKW439" s="1441"/>
      <c r="CKX439" s="1441"/>
      <c r="CKY439" s="1441"/>
      <c r="CKZ439" s="1441"/>
      <c r="CLA439" s="1441"/>
      <c r="CLB439" s="1441"/>
      <c r="CLC439" s="1441"/>
      <c r="CLD439" s="1441"/>
      <c r="CLE439" s="1441"/>
      <c r="CLF439" s="1441"/>
      <c r="CLG439" s="1441"/>
      <c r="CLH439" s="1441"/>
      <c r="CLI439" s="1441"/>
      <c r="CLJ439" s="1441"/>
      <c r="CLK439" s="1441"/>
      <c r="CLL439" s="1441"/>
      <c r="CLM439" s="1441"/>
      <c r="CLN439" s="1441"/>
      <c r="CLO439" s="1441"/>
      <c r="CLP439" s="1441"/>
      <c r="CLQ439" s="1441"/>
      <c r="CLR439" s="1441"/>
      <c r="CLS439" s="1441"/>
      <c r="CLT439" s="1441"/>
      <c r="CLU439" s="1441"/>
      <c r="CLV439" s="1441"/>
      <c r="CLW439" s="1441"/>
      <c r="CLX439" s="1441"/>
      <c r="CLY439" s="1441"/>
      <c r="CLZ439" s="1441"/>
      <c r="CMA439" s="1441"/>
      <c r="CMB439" s="1441"/>
      <c r="CMC439" s="1441"/>
      <c r="CMD439" s="1441"/>
      <c r="CME439" s="1441"/>
      <c r="CMF439" s="1441"/>
      <c r="CMG439" s="1441"/>
      <c r="CMH439" s="1441"/>
      <c r="CMI439" s="1441"/>
      <c r="CMJ439" s="1441"/>
      <c r="CMK439" s="1441"/>
      <c r="CML439" s="1441"/>
      <c r="CMM439" s="1441"/>
      <c r="CMN439" s="1441"/>
      <c r="CMO439" s="1441"/>
      <c r="CMP439" s="1441"/>
      <c r="CMQ439" s="1441"/>
      <c r="CMR439" s="1441"/>
      <c r="CMS439" s="1441"/>
      <c r="CMT439" s="1441"/>
      <c r="CMU439" s="1441"/>
      <c r="CMV439" s="1441"/>
      <c r="CMW439" s="1441"/>
      <c r="CMX439" s="1441"/>
      <c r="CMY439" s="1441"/>
      <c r="CMZ439" s="1441"/>
      <c r="CNA439" s="1441"/>
      <c r="CNB439" s="1441"/>
      <c r="CNC439" s="1441"/>
      <c r="CND439" s="1441"/>
      <c r="CNE439" s="1441"/>
      <c r="CNF439" s="1441"/>
      <c r="CNG439" s="1441"/>
      <c r="CNH439" s="1441"/>
      <c r="CNI439" s="1441"/>
      <c r="CNJ439" s="1441"/>
      <c r="CNK439" s="1441"/>
      <c r="CNL439" s="1441"/>
      <c r="CNM439" s="1441"/>
      <c r="CNN439" s="1441"/>
      <c r="CNO439" s="1441"/>
      <c r="CNP439" s="1441"/>
      <c r="CNQ439" s="1441"/>
      <c r="CNR439" s="1441"/>
      <c r="CNS439" s="1441"/>
      <c r="CNT439" s="1441"/>
      <c r="CNU439" s="1441"/>
      <c r="CNV439" s="1441"/>
      <c r="CNW439" s="1441"/>
      <c r="CNX439" s="1441"/>
      <c r="CNY439" s="1441"/>
      <c r="CNZ439" s="1441"/>
      <c r="COA439" s="1441"/>
      <c r="COB439" s="1441"/>
      <c r="COC439" s="1441"/>
      <c r="COD439" s="1441"/>
      <c r="COE439" s="1441"/>
      <c r="COF439" s="1441"/>
      <c r="COG439" s="1441"/>
      <c r="COH439" s="1441"/>
      <c r="COI439" s="1441"/>
      <c r="COJ439" s="1441"/>
      <c r="COK439" s="1441"/>
      <c r="COL439" s="1441"/>
      <c r="COM439" s="1441"/>
      <c r="CON439" s="1441"/>
      <c r="COO439" s="1441"/>
      <c r="COP439" s="1441"/>
      <c r="COQ439" s="1441"/>
      <c r="COR439" s="1441"/>
      <c r="COS439" s="1441"/>
      <c r="COT439" s="1441"/>
      <c r="COU439" s="1441"/>
      <c r="COV439" s="1441"/>
      <c r="COW439" s="1441"/>
      <c r="COX439" s="1441"/>
      <c r="COY439" s="1441"/>
      <c r="COZ439" s="1441"/>
      <c r="CPA439" s="1441"/>
      <c r="CPB439" s="1441"/>
      <c r="CPC439" s="1441"/>
      <c r="CPD439" s="1441"/>
      <c r="CPE439" s="1441"/>
      <c r="CPF439" s="1441"/>
      <c r="CPG439" s="1441"/>
      <c r="CPH439" s="1441"/>
      <c r="CPI439" s="1441"/>
      <c r="CPJ439" s="1441"/>
      <c r="CPK439" s="1441"/>
      <c r="CPL439" s="1441"/>
      <c r="CPM439" s="1441"/>
      <c r="CPN439" s="1441"/>
      <c r="CPO439" s="1441"/>
      <c r="CPP439" s="1441"/>
      <c r="CPQ439" s="1441"/>
      <c r="CPR439" s="1441"/>
      <c r="CPS439" s="1441"/>
      <c r="CPT439" s="1441"/>
      <c r="CPU439" s="1441"/>
      <c r="CPV439" s="1441"/>
      <c r="CPW439" s="1441"/>
      <c r="CPX439" s="1441"/>
      <c r="CPY439" s="1441"/>
      <c r="CPZ439" s="1441"/>
      <c r="CQA439" s="1441"/>
      <c r="CQB439" s="1441"/>
      <c r="CQC439" s="1441"/>
      <c r="CQD439" s="1441"/>
      <c r="CQE439" s="1441"/>
      <c r="CQF439" s="1441"/>
      <c r="CQG439" s="1441"/>
      <c r="CQH439" s="1441"/>
      <c r="CQI439" s="1441"/>
      <c r="CQJ439" s="1441"/>
      <c r="CQK439" s="1441"/>
      <c r="CQL439" s="1441"/>
      <c r="CQM439" s="1441"/>
      <c r="CQN439" s="1441"/>
      <c r="CQO439" s="1441"/>
      <c r="CQP439" s="1441"/>
      <c r="CQQ439" s="1441"/>
      <c r="CQR439" s="1441"/>
      <c r="CQS439" s="1441"/>
      <c r="CQT439" s="1441"/>
      <c r="CQU439" s="1441"/>
      <c r="CQV439" s="1441"/>
      <c r="CQW439" s="1441"/>
      <c r="CQX439" s="1441"/>
      <c r="CQY439" s="1441"/>
      <c r="CQZ439" s="1441"/>
      <c r="CRA439" s="1441"/>
      <c r="CRB439" s="1441"/>
      <c r="CRC439" s="1441"/>
      <c r="CRD439" s="1441"/>
      <c r="CRE439" s="1441"/>
      <c r="CRF439" s="1441"/>
      <c r="CRG439" s="1441"/>
      <c r="CRH439" s="1441"/>
      <c r="CRI439" s="1441"/>
      <c r="CRJ439" s="1441"/>
      <c r="CRK439" s="1441"/>
      <c r="CRL439" s="1441"/>
      <c r="CRM439" s="1441"/>
      <c r="CRN439" s="1441"/>
      <c r="CRO439" s="1441"/>
      <c r="CRP439" s="1441"/>
      <c r="CRQ439" s="1441"/>
      <c r="CRR439" s="1441"/>
      <c r="CRS439" s="1441"/>
      <c r="CRT439" s="1441"/>
      <c r="CRU439" s="1441"/>
      <c r="CRV439" s="1441"/>
      <c r="CRW439" s="1441"/>
      <c r="CRX439" s="1441"/>
      <c r="CRY439" s="1441"/>
      <c r="CRZ439" s="1441"/>
      <c r="CSA439" s="1441"/>
      <c r="CSB439" s="1441"/>
      <c r="CSC439" s="1441"/>
      <c r="CSD439" s="1441"/>
      <c r="CSE439" s="1441"/>
      <c r="CSF439" s="1441"/>
      <c r="CSG439" s="1441"/>
      <c r="CSH439" s="1441"/>
      <c r="CSI439" s="1441"/>
      <c r="CSJ439" s="1441"/>
      <c r="CSK439" s="1441"/>
      <c r="CSL439" s="1441"/>
      <c r="CSM439" s="1441"/>
      <c r="CSN439" s="1441"/>
      <c r="CSO439" s="1441"/>
      <c r="CSP439" s="1441"/>
      <c r="CSQ439" s="1441"/>
      <c r="CSR439" s="1441"/>
      <c r="CSS439" s="1441"/>
      <c r="CST439" s="1441"/>
      <c r="CSU439" s="1441"/>
      <c r="CSV439" s="1441"/>
      <c r="CSW439" s="1441"/>
      <c r="CSX439" s="1441"/>
      <c r="CSY439" s="1441"/>
      <c r="CSZ439" s="1441"/>
      <c r="CTA439" s="1441"/>
      <c r="CTB439" s="1441"/>
      <c r="CTC439" s="1441"/>
      <c r="CTD439" s="1441"/>
      <c r="CTE439" s="1441"/>
      <c r="CTF439" s="1441"/>
      <c r="CTG439" s="1441"/>
      <c r="CTH439" s="1441"/>
      <c r="CTI439" s="1441"/>
      <c r="CTJ439" s="1441"/>
      <c r="CTK439" s="1441"/>
      <c r="CTL439" s="1441"/>
      <c r="CTM439" s="1441"/>
      <c r="CTN439" s="1441"/>
      <c r="CTO439" s="1441"/>
      <c r="CTP439" s="1441"/>
      <c r="CTQ439" s="1441"/>
      <c r="CTR439" s="1441"/>
      <c r="CTS439" s="1441"/>
      <c r="CTT439" s="1441"/>
      <c r="CTU439" s="1441"/>
      <c r="CTV439" s="1441"/>
      <c r="CTW439" s="1441"/>
      <c r="CTX439" s="1441"/>
      <c r="CTY439" s="1441"/>
      <c r="CTZ439" s="1441"/>
      <c r="CUA439" s="1441"/>
      <c r="CUB439" s="1441"/>
      <c r="CUC439" s="1441"/>
      <c r="CUD439" s="1441"/>
      <c r="CUE439" s="1441"/>
      <c r="CUF439" s="1441"/>
      <c r="CUG439" s="1441"/>
      <c r="CUH439" s="1441"/>
      <c r="CUI439" s="1441"/>
      <c r="CUJ439" s="1441"/>
      <c r="CUK439" s="1441"/>
      <c r="CUL439" s="1441"/>
      <c r="CUM439" s="1441"/>
      <c r="CUN439" s="1441"/>
      <c r="CUO439" s="1441"/>
      <c r="CUP439" s="1441"/>
      <c r="CUQ439" s="1441"/>
      <c r="CUR439" s="1441"/>
      <c r="CUS439" s="1441"/>
      <c r="CUT439" s="1441"/>
      <c r="CUU439" s="1441"/>
      <c r="CUV439" s="1441"/>
      <c r="CUW439" s="1441"/>
      <c r="CUX439" s="1441"/>
      <c r="CUY439" s="1441"/>
      <c r="CUZ439" s="1441"/>
      <c r="CVA439" s="1441"/>
      <c r="CVB439" s="1441"/>
      <c r="CVC439" s="1441"/>
      <c r="CVD439" s="1441"/>
      <c r="CVE439" s="1441"/>
      <c r="CVF439" s="1441"/>
      <c r="CVG439" s="1441"/>
      <c r="CVH439" s="1441"/>
      <c r="CVI439" s="1441"/>
      <c r="CVJ439" s="1441"/>
      <c r="CVK439" s="1441"/>
      <c r="CVL439" s="1441"/>
      <c r="CVM439" s="1441"/>
      <c r="CVN439" s="1441"/>
      <c r="CVO439" s="1441"/>
      <c r="CVP439" s="1441"/>
      <c r="CVQ439" s="1441"/>
      <c r="CVR439" s="1441"/>
      <c r="CVS439" s="1441"/>
      <c r="CVT439" s="1441"/>
      <c r="CVU439" s="1441"/>
      <c r="CVV439" s="1441"/>
      <c r="CVW439" s="1441"/>
      <c r="CVX439" s="1441"/>
      <c r="CVY439" s="1441"/>
      <c r="CVZ439" s="1441"/>
      <c r="CWA439" s="1441"/>
      <c r="CWB439" s="1441"/>
      <c r="CWC439" s="1441"/>
      <c r="CWD439" s="1441"/>
      <c r="CWE439" s="1441"/>
      <c r="CWF439" s="1441"/>
      <c r="CWG439" s="1441"/>
      <c r="CWH439" s="1441"/>
      <c r="CWI439" s="1441"/>
      <c r="CWJ439" s="1441"/>
      <c r="CWK439" s="1441"/>
      <c r="CWL439" s="1441"/>
      <c r="CWM439" s="1441"/>
      <c r="CWN439" s="1441"/>
      <c r="CWO439" s="1441"/>
      <c r="CWP439" s="1441"/>
      <c r="CWQ439" s="1441"/>
      <c r="CWR439" s="1441"/>
      <c r="CWS439" s="1441"/>
      <c r="CWT439" s="1441"/>
      <c r="CWU439" s="1441"/>
      <c r="CWV439" s="1441"/>
      <c r="CWW439" s="1441"/>
      <c r="CWX439" s="1441"/>
      <c r="CWY439" s="1441"/>
      <c r="CWZ439" s="1441"/>
      <c r="CXA439" s="1441"/>
      <c r="CXB439" s="1441"/>
      <c r="CXC439" s="1441"/>
      <c r="CXD439" s="1441"/>
      <c r="CXE439" s="1441"/>
      <c r="CXF439" s="1441"/>
      <c r="CXG439" s="1441"/>
      <c r="CXH439" s="1441"/>
      <c r="CXI439" s="1441"/>
      <c r="CXJ439" s="1441"/>
      <c r="CXK439" s="1441"/>
      <c r="CXL439" s="1441"/>
      <c r="CXM439" s="1441"/>
      <c r="CXN439" s="1441"/>
      <c r="CXO439" s="1441"/>
      <c r="CXP439" s="1441"/>
      <c r="CXQ439" s="1441"/>
      <c r="CXR439" s="1441"/>
      <c r="CXS439" s="1441"/>
      <c r="CXT439" s="1441"/>
      <c r="CXU439" s="1441"/>
      <c r="CXV439" s="1441"/>
      <c r="CXW439" s="1441"/>
      <c r="CXX439" s="1441"/>
      <c r="CXY439" s="1441"/>
      <c r="CXZ439" s="1441"/>
      <c r="CYA439" s="1441"/>
      <c r="CYB439" s="1441"/>
      <c r="CYC439" s="1441"/>
      <c r="CYD439" s="1441"/>
      <c r="CYE439" s="1441"/>
      <c r="CYF439" s="1441"/>
      <c r="CYG439" s="1441"/>
      <c r="CYH439" s="1441"/>
      <c r="CYI439" s="1441"/>
      <c r="CYJ439" s="1441"/>
      <c r="CYK439" s="1441"/>
      <c r="CYL439" s="1441"/>
      <c r="CYM439" s="1441"/>
      <c r="CYN439" s="1441"/>
      <c r="CYO439" s="1441"/>
      <c r="CYP439" s="1441"/>
      <c r="CYQ439" s="1441"/>
      <c r="CYR439" s="1441"/>
      <c r="CYS439" s="1441"/>
      <c r="CYT439" s="1441"/>
      <c r="CYU439" s="1441"/>
      <c r="CYV439" s="1441"/>
      <c r="CYW439" s="1441"/>
      <c r="CYX439" s="1441"/>
      <c r="CYY439" s="1441"/>
      <c r="CYZ439" s="1441"/>
      <c r="CZA439" s="1441"/>
      <c r="CZB439" s="1441"/>
      <c r="CZC439" s="1441"/>
      <c r="CZD439" s="1441"/>
      <c r="CZE439" s="1441"/>
      <c r="CZF439" s="1441"/>
      <c r="CZG439" s="1441"/>
      <c r="CZH439" s="1441"/>
      <c r="CZI439" s="1441"/>
      <c r="CZJ439" s="1441"/>
      <c r="CZK439" s="1441"/>
      <c r="CZL439" s="1441"/>
      <c r="CZM439" s="1441"/>
      <c r="CZN439" s="1441"/>
      <c r="CZO439" s="1441"/>
      <c r="CZP439" s="1441"/>
      <c r="CZQ439" s="1441"/>
      <c r="CZR439" s="1441"/>
      <c r="CZS439" s="1441"/>
      <c r="CZT439" s="1441"/>
      <c r="CZU439" s="1441"/>
      <c r="CZV439" s="1441"/>
      <c r="CZW439" s="1441"/>
      <c r="CZX439" s="1441"/>
      <c r="CZY439" s="1441"/>
      <c r="CZZ439" s="1441"/>
      <c r="DAA439" s="1441"/>
      <c r="DAB439" s="1441"/>
      <c r="DAC439" s="1441"/>
      <c r="DAD439" s="1441"/>
      <c r="DAE439" s="1441"/>
      <c r="DAF439" s="1441"/>
      <c r="DAG439" s="1441"/>
      <c r="DAH439" s="1441"/>
      <c r="DAI439" s="1441"/>
      <c r="DAJ439" s="1441"/>
      <c r="DAK439" s="1441"/>
      <c r="DAL439" s="1441"/>
      <c r="DAM439" s="1441"/>
      <c r="DAN439" s="1441"/>
      <c r="DAO439" s="1441"/>
      <c r="DAP439" s="1441"/>
      <c r="DAQ439" s="1441"/>
      <c r="DAR439" s="1441"/>
      <c r="DAS439" s="1441"/>
      <c r="DAT439" s="1441"/>
      <c r="DAU439" s="1441"/>
      <c r="DAV439" s="1441"/>
      <c r="DAW439" s="1441"/>
      <c r="DAX439" s="1441"/>
      <c r="DAY439" s="1441"/>
      <c r="DAZ439" s="1441"/>
      <c r="DBA439" s="1441"/>
      <c r="DBB439" s="1441"/>
      <c r="DBC439" s="1441"/>
      <c r="DBD439" s="1441"/>
      <c r="DBE439" s="1441"/>
      <c r="DBF439" s="1441"/>
      <c r="DBG439" s="1441"/>
      <c r="DBH439" s="1441"/>
      <c r="DBI439" s="1441"/>
      <c r="DBJ439" s="1441"/>
      <c r="DBK439" s="1441"/>
      <c r="DBL439" s="1441"/>
      <c r="DBM439" s="1441"/>
      <c r="DBN439" s="1441"/>
      <c r="DBO439" s="1441"/>
      <c r="DBP439" s="1441"/>
      <c r="DBQ439" s="1441"/>
      <c r="DBR439" s="1441"/>
      <c r="DBS439" s="1441"/>
      <c r="DBT439" s="1441"/>
      <c r="DBU439" s="1441"/>
      <c r="DBV439" s="1441"/>
      <c r="DBW439" s="1441"/>
      <c r="DBX439" s="1441"/>
      <c r="DBY439" s="1441"/>
      <c r="DBZ439" s="1441"/>
      <c r="DCA439" s="1441"/>
      <c r="DCB439" s="1441"/>
      <c r="DCC439" s="1441"/>
      <c r="DCD439" s="1441"/>
      <c r="DCE439" s="1441"/>
      <c r="DCF439" s="1441"/>
      <c r="DCG439" s="1441"/>
      <c r="DCH439" s="1441"/>
      <c r="DCI439" s="1441"/>
      <c r="DCJ439" s="1441"/>
      <c r="DCK439" s="1441"/>
      <c r="DCL439" s="1441"/>
      <c r="DCM439" s="1441"/>
      <c r="DCN439" s="1441"/>
      <c r="DCO439" s="1441"/>
      <c r="DCP439" s="1441"/>
      <c r="DCQ439" s="1441"/>
      <c r="DCR439" s="1441"/>
      <c r="DCS439" s="1441"/>
      <c r="DCT439" s="1441"/>
      <c r="DCU439" s="1441"/>
      <c r="DCV439" s="1441"/>
      <c r="DCW439" s="1441"/>
      <c r="DCX439" s="1441"/>
      <c r="DCY439" s="1441"/>
      <c r="DCZ439" s="1441"/>
      <c r="DDA439" s="1441"/>
      <c r="DDB439" s="1441"/>
      <c r="DDC439" s="1441"/>
      <c r="DDD439" s="1441"/>
      <c r="DDE439" s="1441"/>
      <c r="DDF439" s="1441"/>
      <c r="DDG439" s="1441"/>
      <c r="DDH439" s="1441"/>
      <c r="DDI439" s="1441"/>
      <c r="DDJ439" s="1441"/>
      <c r="DDK439" s="1441"/>
      <c r="DDL439" s="1441"/>
      <c r="DDM439" s="1441"/>
      <c r="DDN439" s="1441"/>
      <c r="DDO439" s="1441"/>
      <c r="DDP439" s="1441"/>
      <c r="DDQ439" s="1441"/>
      <c r="DDR439" s="1441"/>
      <c r="DDS439" s="1441"/>
      <c r="DDT439" s="1441"/>
      <c r="DDU439" s="1441"/>
      <c r="DDV439" s="1441"/>
      <c r="DDW439" s="1441"/>
      <c r="DDX439" s="1441"/>
      <c r="DDY439" s="1441"/>
      <c r="DDZ439" s="1441"/>
      <c r="DEA439" s="1441"/>
      <c r="DEB439" s="1441"/>
      <c r="DEC439" s="1441"/>
      <c r="DED439" s="1441"/>
      <c r="DEE439" s="1441"/>
      <c r="DEF439" s="1441"/>
      <c r="DEG439" s="1441"/>
      <c r="DEH439" s="1441"/>
      <c r="DEI439" s="1441"/>
      <c r="DEJ439" s="1441"/>
      <c r="DEK439" s="1441"/>
      <c r="DEL439" s="1441"/>
      <c r="DEM439" s="1441"/>
      <c r="DEN439" s="1441"/>
      <c r="DEO439" s="1441"/>
      <c r="DEP439" s="1441"/>
      <c r="DEQ439" s="1441"/>
      <c r="DER439" s="1441"/>
      <c r="DES439" s="1441"/>
      <c r="DET439" s="1441"/>
      <c r="DEU439" s="1441"/>
      <c r="DEV439" s="1441"/>
      <c r="DEW439" s="1441"/>
      <c r="DEX439" s="1441"/>
      <c r="DEY439" s="1441"/>
      <c r="DEZ439" s="1441"/>
      <c r="DFA439" s="1441"/>
      <c r="DFB439" s="1441"/>
      <c r="DFC439" s="1441"/>
      <c r="DFD439" s="1441"/>
      <c r="DFE439" s="1441"/>
      <c r="DFF439" s="1441"/>
      <c r="DFG439" s="1441"/>
      <c r="DFH439" s="1441"/>
      <c r="DFI439" s="1441"/>
      <c r="DFJ439" s="1441"/>
      <c r="DFK439" s="1441"/>
      <c r="DFL439" s="1441"/>
      <c r="DFM439" s="1441"/>
      <c r="DFN439" s="1441"/>
      <c r="DFO439" s="1441"/>
      <c r="DFP439" s="1441"/>
      <c r="DFQ439" s="1441"/>
      <c r="DFR439" s="1441"/>
      <c r="DFS439" s="1441"/>
      <c r="DFT439" s="1441"/>
      <c r="DFU439" s="1441"/>
      <c r="DFV439" s="1441"/>
      <c r="DFW439" s="1441"/>
      <c r="DFX439" s="1441"/>
      <c r="DFY439" s="1441"/>
      <c r="DFZ439" s="1441"/>
      <c r="DGA439" s="1441"/>
      <c r="DGB439" s="1441"/>
      <c r="DGC439" s="1441"/>
      <c r="DGD439" s="1441"/>
      <c r="DGE439" s="1441"/>
      <c r="DGF439" s="1441"/>
      <c r="DGG439" s="1441"/>
      <c r="DGH439" s="1441"/>
      <c r="DGI439" s="1441"/>
      <c r="DGJ439" s="1441"/>
      <c r="DGK439" s="1441"/>
      <c r="DGL439" s="1441"/>
      <c r="DGM439" s="1441"/>
      <c r="DGN439" s="1441"/>
      <c r="DGO439" s="1441"/>
      <c r="DGP439" s="1441"/>
      <c r="DGQ439" s="1441"/>
      <c r="DGR439" s="1441"/>
      <c r="DGS439" s="1441"/>
      <c r="DGT439" s="1441"/>
      <c r="DGU439" s="1441"/>
      <c r="DGV439" s="1441"/>
      <c r="DGW439" s="1441"/>
      <c r="DGX439" s="1441"/>
      <c r="DGY439" s="1441"/>
      <c r="DGZ439" s="1441"/>
      <c r="DHA439" s="1441"/>
      <c r="DHB439" s="1441"/>
      <c r="DHC439" s="1441"/>
      <c r="DHD439" s="1441"/>
      <c r="DHE439" s="1441"/>
      <c r="DHF439" s="1441"/>
      <c r="DHG439" s="1441"/>
      <c r="DHH439" s="1441"/>
      <c r="DHI439" s="1441"/>
      <c r="DHJ439" s="1441"/>
      <c r="DHK439" s="1441"/>
      <c r="DHL439" s="1441"/>
      <c r="DHM439" s="1441"/>
      <c r="DHN439" s="1441"/>
      <c r="DHO439" s="1441"/>
      <c r="DHP439" s="1441"/>
      <c r="DHQ439" s="1441"/>
      <c r="DHR439" s="1441"/>
      <c r="DHS439" s="1441"/>
      <c r="DHT439" s="1441"/>
      <c r="DHU439" s="1441"/>
      <c r="DHV439" s="1441"/>
      <c r="DHW439" s="1441"/>
      <c r="DHX439" s="1441"/>
      <c r="DHY439" s="1441"/>
      <c r="DHZ439" s="1441"/>
      <c r="DIA439" s="1441"/>
      <c r="DIB439" s="1441"/>
      <c r="DIC439" s="1441"/>
      <c r="DID439" s="1441"/>
      <c r="DIE439" s="1441"/>
      <c r="DIF439" s="1441"/>
      <c r="DIG439" s="1441"/>
      <c r="DIH439" s="1441"/>
      <c r="DII439" s="1441"/>
      <c r="DIJ439" s="1441"/>
      <c r="DIK439" s="1441"/>
      <c r="DIL439" s="1441"/>
      <c r="DIM439" s="1441"/>
      <c r="DIN439" s="1441"/>
      <c r="DIO439" s="1441"/>
      <c r="DIP439" s="1441"/>
      <c r="DIQ439" s="1441"/>
      <c r="DIR439" s="1441"/>
      <c r="DIS439" s="1441"/>
      <c r="DIT439" s="1441"/>
      <c r="DIU439" s="1441"/>
      <c r="DIV439" s="1441"/>
      <c r="DIW439" s="1441"/>
      <c r="DIX439" s="1441"/>
      <c r="DIY439" s="1441"/>
      <c r="DIZ439" s="1441"/>
      <c r="DJA439" s="1441"/>
      <c r="DJB439" s="1441"/>
      <c r="DJC439" s="1441"/>
      <c r="DJD439" s="1441"/>
      <c r="DJE439" s="1441"/>
      <c r="DJF439" s="1441"/>
      <c r="DJG439" s="1441"/>
      <c r="DJH439" s="1441"/>
      <c r="DJI439" s="1441"/>
      <c r="DJJ439" s="1441"/>
      <c r="DJK439" s="1441"/>
      <c r="DJL439" s="1441"/>
      <c r="DJM439" s="1441"/>
      <c r="DJN439" s="1441"/>
      <c r="DJO439" s="1441"/>
      <c r="DJP439" s="1441"/>
      <c r="DJQ439" s="1441"/>
      <c r="DJR439" s="1441"/>
      <c r="DJS439" s="1441"/>
      <c r="DJT439" s="1441"/>
      <c r="DJU439" s="1441"/>
      <c r="DJV439" s="1441"/>
      <c r="DJW439" s="1441"/>
      <c r="DJX439" s="1441"/>
      <c r="DJY439" s="1441"/>
      <c r="DJZ439" s="1441"/>
      <c r="DKA439" s="1441"/>
      <c r="DKB439" s="1441"/>
      <c r="DKC439" s="1441"/>
      <c r="DKD439" s="1441"/>
      <c r="DKE439" s="1441"/>
      <c r="DKF439" s="1441"/>
      <c r="DKG439" s="1441"/>
      <c r="DKH439" s="1441"/>
      <c r="DKI439" s="1441"/>
      <c r="DKJ439" s="1441"/>
      <c r="DKK439" s="1441"/>
      <c r="DKL439" s="1441"/>
      <c r="DKM439" s="1441"/>
      <c r="DKN439" s="1441"/>
      <c r="DKO439" s="1441"/>
      <c r="DKP439" s="1441"/>
      <c r="DKQ439" s="1441"/>
      <c r="DKR439" s="1441"/>
      <c r="DKS439" s="1441"/>
      <c r="DKT439" s="1441"/>
      <c r="DKU439" s="1441"/>
      <c r="DKV439" s="1441"/>
      <c r="DKW439" s="1441"/>
      <c r="DKX439" s="1441"/>
      <c r="DKY439" s="1441"/>
      <c r="DKZ439" s="1441"/>
      <c r="DLA439" s="1441"/>
      <c r="DLB439" s="1441"/>
      <c r="DLC439" s="1441"/>
      <c r="DLD439" s="1441"/>
      <c r="DLE439" s="1441"/>
      <c r="DLF439" s="1441"/>
      <c r="DLG439" s="1441"/>
      <c r="DLH439" s="1441"/>
      <c r="DLI439" s="1441"/>
      <c r="DLJ439" s="1441"/>
      <c r="DLK439" s="1441"/>
      <c r="DLL439" s="1441"/>
      <c r="DLM439" s="1441"/>
      <c r="DLN439" s="1441"/>
      <c r="DLO439" s="1441"/>
      <c r="DLP439" s="1441"/>
      <c r="DLQ439" s="1441"/>
      <c r="DLR439" s="1441"/>
      <c r="DLS439" s="1441"/>
      <c r="DLT439" s="1441"/>
      <c r="DLU439" s="1441"/>
      <c r="DLV439" s="1441"/>
      <c r="DLW439" s="1441"/>
      <c r="DLX439" s="1441"/>
      <c r="DLY439" s="1441"/>
      <c r="DLZ439" s="1441"/>
      <c r="DMA439" s="1441"/>
      <c r="DMB439" s="1441"/>
      <c r="DMC439" s="1441"/>
      <c r="DMD439" s="1441"/>
      <c r="DME439" s="1441"/>
      <c r="DMF439" s="1441"/>
      <c r="DMG439" s="1441"/>
      <c r="DMH439" s="1441"/>
      <c r="DMI439" s="1441"/>
      <c r="DMJ439" s="1441"/>
      <c r="DMK439" s="1441"/>
      <c r="DML439" s="1441"/>
      <c r="DMM439" s="1441"/>
      <c r="DMN439" s="1441"/>
      <c r="DMO439" s="1441"/>
      <c r="DMP439" s="1441"/>
      <c r="DMQ439" s="1441"/>
      <c r="DMR439" s="1441"/>
      <c r="DMS439" s="1441"/>
      <c r="DMT439" s="1441"/>
      <c r="DMU439" s="1441"/>
      <c r="DMV439" s="1441"/>
      <c r="DMW439" s="1441"/>
      <c r="DMX439" s="1441"/>
      <c r="DMY439" s="1441"/>
      <c r="DMZ439" s="1441"/>
      <c r="DNA439" s="1441"/>
      <c r="DNB439" s="1441"/>
      <c r="DNC439" s="1441"/>
      <c r="DND439" s="1441"/>
      <c r="DNE439" s="1441"/>
      <c r="DNF439" s="1441"/>
      <c r="DNG439" s="1441"/>
      <c r="DNH439" s="1441"/>
      <c r="DNI439" s="1441"/>
      <c r="DNJ439" s="1441"/>
      <c r="DNK439" s="1441"/>
      <c r="DNL439" s="1441"/>
      <c r="DNM439" s="1441"/>
      <c r="DNN439" s="1441"/>
      <c r="DNO439" s="1441"/>
      <c r="DNP439" s="1441"/>
      <c r="DNQ439" s="1441"/>
      <c r="DNR439" s="1441"/>
      <c r="DNS439" s="1441"/>
      <c r="DNT439" s="1441"/>
      <c r="DNU439" s="1441"/>
      <c r="DNV439" s="1441"/>
      <c r="DNW439" s="1441"/>
      <c r="DNX439" s="1441"/>
      <c r="DNY439" s="1441"/>
      <c r="DNZ439" s="1441"/>
      <c r="DOA439" s="1441"/>
      <c r="DOB439" s="1441"/>
      <c r="DOC439" s="1441"/>
      <c r="DOD439" s="1441"/>
      <c r="DOE439" s="1441"/>
      <c r="DOF439" s="1441"/>
      <c r="DOG439" s="1441"/>
      <c r="DOH439" s="1441"/>
      <c r="DOI439" s="1441"/>
      <c r="DOJ439" s="1441"/>
      <c r="DOK439" s="1441"/>
      <c r="DOL439" s="1441"/>
      <c r="DOM439" s="1441"/>
      <c r="DON439" s="1441"/>
      <c r="DOO439" s="1441"/>
      <c r="DOP439" s="1441"/>
      <c r="DOQ439" s="1441"/>
      <c r="DOR439" s="1441"/>
      <c r="DOS439" s="1441"/>
      <c r="DOT439" s="1441"/>
      <c r="DOU439" s="1441"/>
      <c r="DOV439" s="1441"/>
      <c r="DOW439" s="1441"/>
      <c r="DOX439" s="1441"/>
      <c r="DOY439" s="1441"/>
      <c r="DOZ439" s="1441"/>
      <c r="DPA439" s="1441"/>
      <c r="DPB439" s="1441"/>
      <c r="DPC439" s="1441"/>
      <c r="DPD439" s="1441"/>
      <c r="DPE439" s="1441"/>
      <c r="DPF439" s="1441"/>
      <c r="DPG439" s="1441"/>
      <c r="DPH439" s="1441"/>
      <c r="DPI439" s="1441"/>
      <c r="DPJ439" s="1441"/>
      <c r="DPK439" s="1441"/>
      <c r="DPL439" s="1441"/>
      <c r="DPM439" s="1441"/>
      <c r="DPN439" s="1441"/>
      <c r="DPO439" s="1441"/>
      <c r="DPP439" s="1441"/>
      <c r="DPQ439" s="1441"/>
      <c r="DPR439" s="1441"/>
      <c r="DPS439" s="1441"/>
      <c r="DPT439" s="1441"/>
      <c r="DPU439" s="1441"/>
      <c r="DPV439" s="1441"/>
      <c r="DPW439" s="1441"/>
      <c r="DPX439" s="1441"/>
      <c r="DPY439" s="1441"/>
      <c r="DPZ439" s="1441"/>
      <c r="DQA439" s="1441"/>
      <c r="DQB439" s="1441"/>
      <c r="DQC439" s="1441"/>
      <c r="DQD439" s="1441"/>
      <c r="DQE439" s="1441"/>
      <c r="DQF439" s="1441"/>
      <c r="DQG439" s="1441"/>
      <c r="DQH439" s="1441"/>
      <c r="DQI439" s="1441"/>
      <c r="DQJ439" s="1441"/>
      <c r="DQK439" s="1441"/>
      <c r="DQL439" s="1441"/>
      <c r="DQM439" s="1441"/>
      <c r="DQN439" s="1441"/>
      <c r="DQO439" s="1441"/>
      <c r="DQP439" s="1441"/>
      <c r="DQQ439" s="1441"/>
      <c r="DQR439" s="1441"/>
      <c r="DQS439" s="1441"/>
      <c r="DQT439" s="1441"/>
      <c r="DQU439" s="1441"/>
      <c r="DQV439" s="1441"/>
      <c r="DQW439" s="1441"/>
      <c r="DQX439" s="1441"/>
      <c r="DQY439" s="1441"/>
      <c r="DQZ439" s="1441"/>
      <c r="DRA439" s="1441"/>
      <c r="DRB439" s="1441"/>
      <c r="DRC439" s="1441"/>
      <c r="DRD439" s="1441"/>
      <c r="DRE439" s="1441"/>
      <c r="DRF439" s="1441"/>
      <c r="DRG439" s="1441"/>
      <c r="DRH439" s="1441"/>
      <c r="DRI439" s="1441"/>
      <c r="DRJ439" s="1441"/>
      <c r="DRK439" s="1441"/>
      <c r="DRL439" s="1441"/>
      <c r="DRM439" s="1441"/>
      <c r="DRN439" s="1441"/>
      <c r="DRO439" s="1441"/>
      <c r="DRP439" s="1441"/>
      <c r="DRQ439" s="1441"/>
      <c r="DRR439" s="1441"/>
      <c r="DRS439" s="1441"/>
      <c r="DRT439" s="1441"/>
      <c r="DRU439" s="1441"/>
      <c r="DRV439" s="1441"/>
      <c r="DRW439" s="1441"/>
      <c r="DRX439" s="1441"/>
      <c r="DRY439" s="1441"/>
      <c r="DRZ439" s="1441"/>
      <c r="DSA439" s="1441"/>
      <c r="DSB439" s="1441"/>
      <c r="DSC439" s="1441"/>
      <c r="DSD439" s="1441"/>
      <c r="DSE439" s="1441"/>
      <c r="DSF439" s="1441"/>
      <c r="DSG439" s="1441"/>
      <c r="DSH439" s="1441"/>
      <c r="DSI439" s="1441"/>
      <c r="DSJ439" s="1441"/>
      <c r="DSK439" s="1441"/>
      <c r="DSL439" s="1441"/>
      <c r="DSM439" s="1441"/>
      <c r="DSN439" s="1441"/>
      <c r="DSO439" s="1441"/>
      <c r="DSP439" s="1441"/>
      <c r="DSQ439" s="1441"/>
      <c r="DSR439" s="1441"/>
      <c r="DSS439" s="1441"/>
      <c r="DST439" s="1441"/>
      <c r="DSU439" s="1441"/>
      <c r="DSV439" s="1441"/>
      <c r="DSW439" s="1441"/>
      <c r="DSX439" s="1441"/>
      <c r="DSY439" s="1441"/>
      <c r="DSZ439" s="1441"/>
      <c r="DTA439" s="1441"/>
      <c r="DTB439" s="1441"/>
      <c r="DTC439" s="1441"/>
      <c r="DTD439" s="1441"/>
      <c r="DTE439" s="1441"/>
      <c r="DTF439" s="1441"/>
      <c r="DTG439" s="1441"/>
      <c r="DTH439" s="1441"/>
      <c r="DTI439" s="1441"/>
      <c r="DTJ439" s="1441"/>
      <c r="DTK439" s="1441"/>
      <c r="DTL439" s="1441"/>
      <c r="DTM439" s="1441"/>
      <c r="DTN439" s="1441"/>
      <c r="DTO439" s="1441"/>
      <c r="DTP439" s="1441"/>
      <c r="DTQ439" s="1441"/>
      <c r="DTR439" s="1441"/>
      <c r="DTS439" s="1441"/>
      <c r="DTT439" s="1441"/>
      <c r="DTU439" s="1441"/>
      <c r="DTV439" s="1441"/>
      <c r="DTW439" s="1441"/>
      <c r="DTX439" s="1441"/>
      <c r="DTY439" s="1441"/>
      <c r="DTZ439" s="1441"/>
      <c r="DUA439" s="1441"/>
      <c r="DUB439" s="1441"/>
      <c r="DUC439" s="1441"/>
      <c r="DUD439" s="1441"/>
      <c r="DUE439" s="1441"/>
      <c r="DUF439" s="1441"/>
      <c r="DUG439" s="1441"/>
      <c r="DUH439" s="1441"/>
      <c r="DUI439" s="1441"/>
      <c r="DUJ439" s="1441"/>
      <c r="DUK439" s="1441"/>
      <c r="DUL439" s="1441"/>
      <c r="DUM439" s="1441"/>
      <c r="DUN439" s="1441"/>
      <c r="DUO439" s="1441"/>
      <c r="DUP439" s="1441"/>
      <c r="DUQ439" s="1441"/>
      <c r="DUR439" s="1441"/>
      <c r="DUS439" s="1441"/>
      <c r="DUT439" s="1441"/>
      <c r="DUU439" s="1441"/>
      <c r="DUV439" s="1441"/>
      <c r="DUW439" s="1441"/>
      <c r="DUX439" s="1441"/>
      <c r="DUY439" s="1441"/>
      <c r="DUZ439" s="1441"/>
      <c r="DVA439" s="1441"/>
      <c r="DVB439" s="1441"/>
      <c r="DVC439" s="1441"/>
      <c r="DVD439" s="1441"/>
      <c r="DVE439" s="1441"/>
      <c r="DVF439" s="1441"/>
      <c r="DVG439" s="1441"/>
      <c r="DVH439" s="1441"/>
      <c r="DVI439" s="1441"/>
      <c r="DVJ439" s="1441"/>
      <c r="DVK439" s="1441"/>
      <c r="DVL439" s="1441"/>
      <c r="DVM439" s="1441"/>
      <c r="DVN439" s="1441"/>
      <c r="DVO439" s="1441"/>
      <c r="DVP439" s="1441"/>
      <c r="DVQ439" s="1441"/>
      <c r="DVR439" s="1441"/>
      <c r="DVS439" s="1441"/>
      <c r="DVT439" s="1441"/>
      <c r="DVU439" s="1441"/>
      <c r="DVV439" s="1441"/>
      <c r="DVW439" s="1441"/>
      <c r="DVX439" s="1441"/>
      <c r="DVY439" s="1441"/>
      <c r="DVZ439" s="1441"/>
      <c r="DWA439" s="1441"/>
      <c r="DWB439" s="1441"/>
      <c r="DWC439" s="1441"/>
      <c r="DWD439" s="1441"/>
      <c r="DWE439" s="1441"/>
      <c r="DWF439" s="1441"/>
      <c r="DWG439" s="1441"/>
      <c r="DWH439" s="1441"/>
      <c r="DWI439" s="1441"/>
      <c r="DWJ439" s="1441"/>
      <c r="DWK439" s="1441"/>
      <c r="DWL439" s="1441"/>
      <c r="DWM439" s="1441"/>
      <c r="DWN439" s="1441"/>
      <c r="DWO439" s="1441"/>
      <c r="DWP439" s="1441"/>
      <c r="DWQ439" s="1441"/>
      <c r="DWR439" s="1441"/>
      <c r="DWS439" s="1441"/>
      <c r="DWT439" s="1441"/>
      <c r="DWU439" s="1441"/>
      <c r="DWV439" s="1441"/>
      <c r="DWW439" s="1441"/>
      <c r="DWX439" s="1441"/>
      <c r="DWY439" s="1441"/>
      <c r="DWZ439" s="1441"/>
      <c r="DXA439" s="1441"/>
      <c r="DXB439" s="1441"/>
      <c r="DXC439" s="1441"/>
      <c r="DXD439" s="1441"/>
      <c r="DXE439" s="1441"/>
      <c r="DXF439" s="1441"/>
      <c r="DXG439" s="1441"/>
      <c r="DXH439" s="1441"/>
      <c r="DXI439" s="1441"/>
      <c r="DXJ439" s="1441"/>
      <c r="DXK439" s="1441"/>
      <c r="DXL439" s="1441"/>
      <c r="DXM439" s="1441"/>
      <c r="DXN439" s="1441"/>
      <c r="DXO439" s="1441"/>
      <c r="DXP439" s="1441"/>
      <c r="DXQ439" s="1441"/>
      <c r="DXR439" s="1441"/>
      <c r="DXS439" s="1441"/>
      <c r="DXT439" s="1441"/>
      <c r="DXU439" s="1441"/>
      <c r="DXV439" s="1441"/>
      <c r="DXW439" s="1441"/>
      <c r="DXX439" s="1441"/>
      <c r="DXY439" s="1441"/>
      <c r="DXZ439" s="1441"/>
      <c r="DYA439" s="1441"/>
      <c r="DYB439" s="1441"/>
      <c r="DYC439" s="1441"/>
      <c r="DYD439" s="1441"/>
      <c r="DYE439" s="1441"/>
      <c r="DYF439" s="1441"/>
      <c r="DYG439" s="1441"/>
      <c r="DYH439" s="1441"/>
      <c r="DYI439" s="1441"/>
      <c r="DYJ439" s="1441"/>
      <c r="DYK439" s="1441"/>
      <c r="DYL439" s="1441"/>
      <c r="DYM439" s="1441"/>
      <c r="DYN439" s="1441"/>
      <c r="DYO439" s="1441"/>
      <c r="DYP439" s="1441"/>
      <c r="DYQ439" s="1441"/>
      <c r="DYR439" s="1441"/>
      <c r="DYS439" s="1441"/>
      <c r="DYT439" s="1441"/>
      <c r="DYU439" s="1441"/>
      <c r="DYV439" s="1441"/>
      <c r="DYW439" s="1441"/>
      <c r="DYX439" s="1441"/>
      <c r="DYY439" s="1441"/>
      <c r="DYZ439" s="1441"/>
      <c r="DZA439" s="1441"/>
      <c r="DZB439" s="1441"/>
      <c r="DZC439" s="1441"/>
      <c r="DZD439" s="1441"/>
      <c r="DZE439" s="1441"/>
      <c r="DZF439" s="1441"/>
      <c r="DZG439" s="1441"/>
      <c r="DZH439" s="1441"/>
      <c r="DZI439" s="1441"/>
      <c r="DZJ439" s="1441"/>
      <c r="DZK439" s="1441"/>
      <c r="DZL439" s="1441"/>
      <c r="DZM439" s="1441"/>
      <c r="DZN439" s="1441"/>
      <c r="DZO439" s="1441"/>
      <c r="DZP439" s="1441"/>
      <c r="DZQ439" s="1441"/>
      <c r="DZR439" s="1441"/>
      <c r="DZS439" s="1441"/>
      <c r="DZT439" s="1441"/>
      <c r="DZU439" s="1441"/>
      <c r="DZV439" s="1441"/>
      <c r="DZW439" s="1441"/>
      <c r="DZX439" s="1441"/>
      <c r="DZY439" s="1441"/>
      <c r="DZZ439" s="1441"/>
      <c r="EAA439" s="1441"/>
      <c r="EAB439" s="1441"/>
      <c r="EAC439" s="1441"/>
      <c r="EAD439" s="1441"/>
      <c r="EAE439" s="1441"/>
      <c r="EAF439" s="1441"/>
      <c r="EAG439" s="1441"/>
      <c r="EAH439" s="1441"/>
      <c r="EAI439" s="1441"/>
      <c r="EAJ439" s="1441"/>
      <c r="EAK439" s="1441"/>
      <c r="EAL439" s="1441"/>
      <c r="EAM439" s="1441"/>
      <c r="EAN439" s="1441"/>
      <c r="EAO439" s="1441"/>
      <c r="EAP439" s="1441"/>
      <c r="EAQ439" s="1441"/>
      <c r="EAR439" s="1441"/>
      <c r="EAS439" s="1441"/>
      <c r="EAT439" s="1441"/>
      <c r="EAU439" s="1441"/>
      <c r="EAV439" s="1441"/>
      <c r="EAW439" s="1441"/>
      <c r="EAX439" s="1441"/>
      <c r="EAY439" s="1441"/>
      <c r="EAZ439" s="1441"/>
      <c r="EBA439" s="1441"/>
      <c r="EBB439" s="1441"/>
      <c r="EBC439" s="1441"/>
      <c r="EBD439" s="1441"/>
      <c r="EBE439" s="1441"/>
      <c r="EBF439" s="1441"/>
      <c r="EBG439" s="1441"/>
      <c r="EBH439" s="1441"/>
      <c r="EBI439" s="1441"/>
      <c r="EBJ439" s="1441"/>
      <c r="EBK439" s="1441"/>
      <c r="EBL439" s="1441"/>
      <c r="EBM439" s="1441"/>
      <c r="EBN439" s="1441"/>
      <c r="EBO439" s="1441"/>
      <c r="EBP439" s="1441"/>
      <c r="EBQ439" s="1441"/>
      <c r="EBR439" s="1441"/>
      <c r="EBS439" s="1441"/>
      <c r="EBT439" s="1441"/>
      <c r="EBU439" s="1441"/>
      <c r="EBV439" s="1441"/>
      <c r="EBW439" s="1441"/>
      <c r="EBX439" s="1441"/>
      <c r="EBY439" s="1441"/>
      <c r="EBZ439" s="1441"/>
      <c r="ECA439" s="1441"/>
      <c r="ECB439" s="1441"/>
      <c r="ECC439" s="1441"/>
      <c r="ECD439" s="1441"/>
      <c r="ECE439" s="1441"/>
      <c r="ECF439" s="1441"/>
      <c r="ECG439" s="1441"/>
      <c r="ECH439" s="1441"/>
      <c r="ECI439" s="1441"/>
      <c r="ECJ439" s="1441"/>
      <c r="ECK439" s="1441"/>
      <c r="ECL439" s="1441"/>
      <c r="ECM439" s="1441"/>
      <c r="ECN439" s="1441"/>
      <c r="ECO439" s="1441"/>
      <c r="ECP439" s="1441"/>
      <c r="ECQ439" s="1441"/>
      <c r="ECR439" s="1441"/>
      <c r="ECS439" s="1441"/>
      <c r="ECT439" s="1441"/>
      <c r="ECU439" s="1441"/>
      <c r="ECV439" s="1441"/>
      <c r="ECW439" s="1441"/>
      <c r="ECX439" s="1441"/>
      <c r="ECY439" s="1441"/>
      <c r="ECZ439" s="1441"/>
      <c r="EDA439" s="1441"/>
      <c r="EDB439" s="1441"/>
      <c r="EDC439" s="1441"/>
      <c r="EDD439" s="1441"/>
      <c r="EDE439" s="1441"/>
      <c r="EDF439" s="1441"/>
      <c r="EDG439" s="1441"/>
      <c r="EDH439" s="1441"/>
      <c r="EDI439" s="1441"/>
      <c r="EDJ439" s="1441"/>
      <c r="EDK439" s="1441"/>
      <c r="EDL439" s="1441"/>
      <c r="EDM439" s="1441"/>
      <c r="EDN439" s="1441"/>
      <c r="EDO439" s="1441"/>
      <c r="EDP439" s="1441"/>
      <c r="EDQ439" s="1441"/>
      <c r="EDR439" s="1441"/>
      <c r="EDS439" s="1441"/>
      <c r="EDT439" s="1441"/>
      <c r="EDU439" s="1441"/>
      <c r="EDV439" s="1441"/>
      <c r="EDW439" s="1441"/>
      <c r="EDX439" s="1441"/>
      <c r="EDY439" s="1441"/>
      <c r="EDZ439" s="1441"/>
      <c r="EEA439" s="1441"/>
      <c r="EEB439" s="1441"/>
      <c r="EEC439" s="1441"/>
      <c r="EED439" s="1441"/>
      <c r="EEE439" s="1441"/>
      <c r="EEF439" s="1441"/>
      <c r="EEG439" s="1441"/>
      <c r="EEH439" s="1441"/>
      <c r="EEI439" s="1441"/>
      <c r="EEJ439" s="1441"/>
      <c r="EEK439" s="1441"/>
      <c r="EEL439" s="1441"/>
      <c r="EEM439" s="1441"/>
      <c r="EEN439" s="1441"/>
      <c r="EEO439" s="1441"/>
      <c r="EEP439" s="1441"/>
      <c r="EEQ439" s="1441"/>
      <c r="EER439" s="1441"/>
      <c r="EES439" s="1441"/>
      <c r="EET439" s="1441"/>
      <c r="EEU439" s="1441"/>
      <c r="EEV439" s="1441"/>
      <c r="EEW439" s="1441"/>
      <c r="EEX439" s="1441"/>
      <c r="EEY439" s="1441"/>
      <c r="EEZ439" s="1441"/>
      <c r="EFA439" s="1441"/>
      <c r="EFB439" s="1441"/>
      <c r="EFC439" s="1441"/>
      <c r="EFD439" s="1441"/>
      <c r="EFE439" s="1441"/>
      <c r="EFF439" s="1441"/>
      <c r="EFG439" s="1441"/>
      <c r="EFH439" s="1441"/>
      <c r="EFI439" s="1441"/>
      <c r="EFJ439" s="1441"/>
      <c r="EFK439" s="1441"/>
      <c r="EFL439" s="1441"/>
      <c r="EFM439" s="1441"/>
      <c r="EFN439" s="1441"/>
      <c r="EFO439" s="1441"/>
      <c r="EFP439" s="1441"/>
      <c r="EFQ439" s="1441"/>
      <c r="EFR439" s="1441"/>
      <c r="EFS439" s="1441"/>
      <c r="EFT439" s="1441"/>
      <c r="EFU439" s="1441"/>
      <c r="EFV439" s="1441"/>
      <c r="EFW439" s="1441"/>
      <c r="EFX439" s="1441"/>
      <c r="EFY439" s="1441"/>
      <c r="EFZ439" s="1441"/>
      <c r="EGA439" s="1441"/>
      <c r="EGB439" s="1441"/>
      <c r="EGC439" s="1441"/>
      <c r="EGD439" s="1441"/>
      <c r="EGE439" s="1441"/>
      <c r="EGF439" s="1441"/>
      <c r="EGG439" s="1441"/>
      <c r="EGH439" s="1441"/>
      <c r="EGI439" s="1441"/>
      <c r="EGJ439" s="1441"/>
      <c r="EGK439" s="1441"/>
      <c r="EGL439" s="1441"/>
      <c r="EGM439" s="1441"/>
      <c r="EGN439" s="1441"/>
      <c r="EGO439" s="1441"/>
      <c r="EGP439" s="1441"/>
      <c r="EGQ439" s="1441"/>
      <c r="EGR439" s="1441"/>
      <c r="EGS439" s="1441"/>
      <c r="EGT439" s="1441"/>
      <c r="EGU439" s="1441"/>
      <c r="EGV439" s="1441"/>
      <c r="EGW439" s="1441"/>
      <c r="EGX439" s="1441"/>
      <c r="EGY439" s="1441"/>
      <c r="EGZ439" s="1441"/>
      <c r="EHA439" s="1441"/>
      <c r="EHB439" s="1441"/>
      <c r="EHC439" s="1441"/>
      <c r="EHD439" s="1441"/>
      <c r="EHE439" s="1441"/>
      <c r="EHF439" s="1441"/>
      <c r="EHG439" s="1441"/>
      <c r="EHH439" s="1441"/>
      <c r="EHI439" s="1441"/>
      <c r="EHJ439" s="1441"/>
      <c r="EHK439" s="1441"/>
      <c r="EHL439" s="1441"/>
      <c r="EHM439" s="1441"/>
      <c r="EHN439" s="1441"/>
      <c r="EHO439" s="1441"/>
      <c r="EHP439" s="1441"/>
      <c r="EHQ439" s="1441"/>
      <c r="EHR439" s="1441"/>
      <c r="EHS439" s="1441"/>
      <c r="EHT439" s="1441"/>
      <c r="EHU439" s="1441"/>
      <c r="EHV439" s="1441"/>
      <c r="EHW439" s="1441"/>
      <c r="EHX439" s="1441"/>
      <c r="EHY439" s="1441"/>
      <c r="EHZ439" s="1441"/>
      <c r="EIA439" s="1441"/>
      <c r="EIB439" s="1441"/>
      <c r="EIC439" s="1441"/>
      <c r="EID439" s="1441"/>
      <c r="EIE439" s="1441"/>
      <c r="EIF439" s="1441"/>
      <c r="EIG439" s="1441"/>
      <c r="EIH439" s="1441"/>
      <c r="EII439" s="1441"/>
      <c r="EIJ439" s="1441"/>
      <c r="EIK439" s="1441"/>
      <c r="EIL439" s="1441"/>
      <c r="EIM439" s="1441"/>
      <c r="EIN439" s="1441"/>
      <c r="EIO439" s="1441"/>
      <c r="EIP439" s="1441"/>
      <c r="EIQ439" s="1441"/>
      <c r="EIR439" s="1441"/>
      <c r="EIS439" s="1441"/>
      <c r="EIT439" s="1441"/>
      <c r="EIU439" s="1441"/>
      <c r="EIV439" s="1441"/>
      <c r="EIW439" s="1441"/>
      <c r="EIX439" s="1441"/>
      <c r="EIY439" s="1441"/>
      <c r="EIZ439" s="1441"/>
      <c r="EJA439" s="1441"/>
      <c r="EJB439" s="1441"/>
      <c r="EJC439" s="1441"/>
      <c r="EJD439" s="1441"/>
      <c r="EJE439" s="1441"/>
      <c r="EJF439" s="1441"/>
      <c r="EJG439" s="1441"/>
      <c r="EJH439" s="1441"/>
      <c r="EJI439" s="1441"/>
      <c r="EJJ439" s="1441"/>
      <c r="EJK439" s="1441"/>
      <c r="EJL439" s="1441"/>
      <c r="EJM439" s="1441"/>
      <c r="EJN439" s="1441"/>
      <c r="EJO439" s="1441"/>
      <c r="EJP439" s="1441"/>
      <c r="EJQ439" s="1441"/>
      <c r="EJR439" s="1441"/>
      <c r="EJS439" s="1441"/>
      <c r="EJT439" s="1441"/>
      <c r="EJU439" s="1441"/>
      <c r="EJV439" s="1441"/>
      <c r="EJW439" s="1441"/>
      <c r="EJX439" s="1441"/>
      <c r="EJY439" s="1441"/>
      <c r="EJZ439" s="1441"/>
      <c r="EKA439" s="1441"/>
      <c r="EKB439" s="1441"/>
      <c r="EKC439" s="1441"/>
      <c r="EKD439" s="1441"/>
      <c r="EKE439" s="1441"/>
      <c r="EKF439" s="1441"/>
      <c r="EKG439" s="1441"/>
      <c r="EKH439" s="1441"/>
      <c r="EKI439" s="1441"/>
      <c r="EKJ439" s="1441"/>
      <c r="EKK439" s="1441"/>
      <c r="EKL439" s="1441"/>
      <c r="EKM439" s="1441"/>
      <c r="EKN439" s="1441"/>
      <c r="EKO439" s="1441"/>
      <c r="EKP439" s="1441"/>
      <c r="EKQ439" s="1441"/>
      <c r="EKR439" s="1441"/>
      <c r="EKS439" s="1441"/>
      <c r="EKT439" s="1441"/>
      <c r="EKU439" s="1441"/>
      <c r="EKV439" s="1441"/>
      <c r="EKW439" s="1441"/>
      <c r="EKX439" s="1441"/>
      <c r="EKY439" s="1441"/>
      <c r="EKZ439" s="1441"/>
      <c r="ELA439" s="1441"/>
      <c r="ELB439" s="1441"/>
      <c r="ELC439" s="1441"/>
      <c r="ELD439" s="1441"/>
      <c r="ELE439" s="1441"/>
      <c r="ELF439" s="1441"/>
      <c r="ELG439" s="1441"/>
      <c r="ELH439" s="1441"/>
      <c r="ELI439" s="1441"/>
      <c r="ELJ439" s="1441"/>
      <c r="ELK439" s="1441"/>
      <c r="ELL439" s="1441"/>
      <c r="ELM439" s="1441"/>
      <c r="ELN439" s="1441"/>
      <c r="ELO439" s="1441"/>
      <c r="ELP439" s="1441"/>
      <c r="ELQ439" s="1441"/>
      <c r="ELR439" s="1441"/>
      <c r="ELS439" s="1441"/>
      <c r="ELT439" s="1441"/>
      <c r="ELU439" s="1441"/>
      <c r="ELV439" s="1441"/>
      <c r="ELW439" s="1441"/>
      <c r="ELX439" s="1441"/>
      <c r="ELY439" s="1441"/>
      <c r="ELZ439" s="1441"/>
      <c r="EMA439" s="1441"/>
      <c r="EMB439" s="1441"/>
      <c r="EMC439" s="1441"/>
      <c r="EMD439" s="1441"/>
      <c r="EME439" s="1441"/>
      <c r="EMF439" s="1441"/>
      <c r="EMG439" s="1441"/>
      <c r="EMH439" s="1441"/>
      <c r="EMI439" s="1441"/>
      <c r="EMJ439" s="1441"/>
      <c r="EMK439" s="1441"/>
      <c r="EML439" s="1441"/>
      <c r="EMM439" s="1441"/>
      <c r="EMN439" s="1441"/>
      <c r="EMO439" s="1441"/>
      <c r="EMP439" s="1441"/>
      <c r="EMQ439" s="1441"/>
      <c r="EMR439" s="1441"/>
      <c r="EMS439" s="1441"/>
      <c r="EMT439" s="1441"/>
      <c r="EMU439" s="1441"/>
      <c r="EMV439" s="1441"/>
      <c r="EMW439" s="1441"/>
      <c r="EMX439" s="1441"/>
      <c r="EMY439" s="1441"/>
      <c r="EMZ439" s="1441"/>
      <c r="ENA439" s="1441"/>
      <c r="ENB439" s="1441"/>
      <c r="ENC439" s="1441"/>
      <c r="END439" s="1441"/>
      <c r="ENE439" s="1441"/>
      <c r="ENF439" s="1441"/>
      <c r="ENG439" s="1441"/>
      <c r="ENH439" s="1441"/>
      <c r="ENI439" s="1441"/>
      <c r="ENJ439" s="1441"/>
      <c r="ENK439" s="1441"/>
      <c r="ENL439" s="1441"/>
      <c r="ENM439" s="1441"/>
      <c r="ENN439" s="1441"/>
      <c r="ENO439" s="1441"/>
      <c r="ENP439" s="1441"/>
      <c r="ENQ439" s="1441"/>
      <c r="ENR439" s="1441"/>
      <c r="ENS439" s="1441"/>
      <c r="ENT439" s="1441"/>
      <c r="ENU439" s="1441"/>
      <c r="ENV439" s="1441"/>
      <c r="ENW439" s="1441"/>
      <c r="ENX439" s="1441"/>
      <c r="ENY439" s="1441"/>
      <c r="ENZ439" s="1441"/>
      <c r="EOA439" s="1441"/>
      <c r="EOB439" s="1441"/>
      <c r="EOC439" s="1441"/>
      <c r="EOD439" s="1441"/>
      <c r="EOE439" s="1441"/>
      <c r="EOF439" s="1441"/>
      <c r="EOG439" s="1441"/>
      <c r="EOH439" s="1441"/>
      <c r="EOI439" s="1441"/>
      <c r="EOJ439" s="1441"/>
      <c r="EOK439" s="1441"/>
      <c r="EOL439" s="1441"/>
      <c r="EOM439" s="1441"/>
      <c r="EON439" s="1441"/>
      <c r="EOO439" s="1441"/>
      <c r="EOP439" s="1441"/>
      <c r="EOQ439" s="1441"/>
      <c r="EOR439" s="1441"/>
      <c r="EOS439" s="1441"/>
      <c r="EOT439" s="1441"/>
      <c r="EOU439" s="1441"/>
      <c r="EOV439" s="1441"/>
      <c r="EOW439" s="1441"/>
      <c r="EOX439" s="1441"/>
      <c r="EOY439" s="1441"/>
      <c r="EOZ439" s="1441"/>
      <c r="EPA439" s="1441"/>
      <c r="EPB439" s="1441"/>
      <c r="EPC439" s="1441"/>
      <c r="EPD439" s="1441"/>
      <c r="EPE439" s="1441"/>
      <c r="EPF439" s="1441"/>
      <c r="EPG439" s="1441"/>
      <c r="EPH439" s="1441"/>
      <c r="EPI439" s="1441"/>
      <c r="EPJ439" s="1441"/>
      <c r="EPK439" s="1441"/>
      <c r="EPL439" s="1441"/>
      <c r="EPM439" s="1441"/>
      <c r="EPN439" s="1441"/>
      <c r="EPO439" s="1441"/>
      <c r="EPP439" s="1441"/>
      <c r="EPQ439" s="1441"/>
      <c r="EPR439" s="1441"/>
      <c r="EPS439" s="1441"/>
      <c r="EPT439" s="1441"/>
      <c r="EPU439" s="1441"/>
      <c r="EPV439" s="1441"/>
      <c r="EPW439" s="1441"/>
      <c r="EPX439" s="1441"/>
      <c r="EPY439" s="1441"/>
      <c r="EPZ439" s="1441"/>
      <c r="EQA439" s="1441"/>
      <c r="EQB439" s="1441"/>
      <c r="EQC439" s="1441"/>
      <c r="EQD439" s="1441"/>
      <c r="EQE439" s="1441"/>
      <c r="EQF439" s="1441"/>
      <c r="EQG439" s="1441"/>
      <c r="EQH439" s="1441"/>
      <c r="EQI439" s="1441"/>
      <c r="EQJ439" s="1441"/>
      <c r="EQK439" s="1441"/>
      <c r="EQL439" s="1441"/>
      <c r="EQM439" s="1441"/>
      <c r="EQN439" s="1441"/>
      <c r="EQO439" s="1441"/>
      <c r="EQP439" s="1441"/>
      <c r="EQQ439" s="1441"/>
      <c r="EQR439" s="1441"/>
      <c r="EQS439" s="1441"/>
      <c r="EQT439" s="1441"/>
      <c r="EQU439" s="1441"/>
      <c r="EQV439" s="1441"/>
      <c r="EQW439" s="1441"/>
      <c r="EQX439" s="1441"/>
      <c r="EQY439" s="1441"/>
      <c r="EQZ439" s="1441"/>
      <c r="ERA439" s="1441"/>
      <c r="ERB439" s="1441"/>
      <c r="ERC439" s="1441"/>
      <c r="ERD439" s="1441"/>
      <c r="ERE439" s="1441"/>
      <c r="ERF439" s="1441"/>
      <c r="ERG439" s="1441"/>
      <c r="ERH439" s="1441"/>
      <c r="ERI439" s="1441"/>
      <c r="ERJ439" s="1441"/>
      <c r="ERK439" s="1441"/>
      <c r="ERL439" s="1441"/>
      <c r="ERM439" s="1441"/>
      <c r="ERN439" s="1441"/>
      <c r="ERO439" s="1441"/>
      <c r="ERP439" s="1441"/>
      <c r="ERQ439" s="1441"/>
      <c r="ERR439" s="1441"/>
      <c r="ERS439" s="1441"/>
      <c r="ERT439" s="1441"/>
      <c r="ERU439" s="1441"/>
      <c r="ERV439" s="1441"/>
      <c r="ERW439" s="1441"/>
      <c r="ERX439" s="1441"/>
      <c r="ERY439" s="1441"/>
      <c r="ERZ439" s="1441"/>
      <c r="ESA439" s="1441"/>
      <c r="ESB439" s="1441"/>
      <c r="ESC439" s="1441"/>
      <c r="ESD439" s="1441"/>
      <c r="ESE439" s="1441"/>
      <c r="ESF439" s="1441"/>
      <c r="ESG439" s="1441"/>
      <c r="ESH439" s="1441"/>
      <c r="ESI439" s="1441"/>
      <c r="ESJ439" s="1441"/>
      <c r="ESK439" s="1441"/>
      <c r="ESL439" s="1441"/>
      <c r="ESM439" s="1441"/>
      <c r="ESN439" s="1441"/>
      <c r="ESO439" s="1441"/>
      <c r="ESP439" s="1441"/>
      <c r="ESQ439" s="1441"/>
      <c r="ESR439" s="1441"/>
      <c r="ESS439" s="1441"/>
      <c r="EST439" s="1441"/>
      <c r="ESU439" s="1441"/>
      <c r="ESV439" s="1441"/>
      <c r="ESW439" s="1441"/>
      <c r="ESX439" s="1441"/>
      <c r="ESY439" s="1441"/>
      <c r="ESZ439" s="1441"/>
      <c r="ETA439" s="1441"/>
      <c r="ETB439" s="1441"/>
      <c r="ETC439" s="1441"/>
      <c r="ETD439" s="1441"/>
      <c r="ETE439" s="1441"/>
      <c r="ETF439" s="1441"/>
      <c r="ETG439" s="1441"/>
      <c r="ETH439" s="1441"/>
      <c r="ETI439" s="1441"/>
      <c r="ETJ439" s="1441"/>
      <c r="ETK439" s="1441"/>
      <c r="ETL439" s="1441"/>
      <c r="ETM439" s="1441"/>
      <c r="ETN439" s="1441"/>
      <c r="ETO439" s="1441"/>
      <c r="ETP439" s="1441"/>
      <c r="ETQ439" s="1441"/>
      <c r="ETR439" s="1441"/>
      <c r="ETS439" s="1441"/>
      <c r="ETT439" s="1441"/>
      <c r="ETU439" s="1441"/>
      <c r="ETV439" s="1441"/>
      <c r="ETW439" s="1441"/>
      <c r="ETX439" s="1441"/>
      <c r="ETY439" s="1441"/>
      <c r="ETZ439" s="1441"/>
      <c r="EUA439" s="1441"/>
      <c r="EUB439" s="1441"/>
      <c r="EUC439" s="1441"/>
      <c r="EUD439" s="1441"/>
      <c r="EUE439" s="1441"/>
      <c r="EUF439" s="1441"/>
      <c r="EUG439" s="1441"/>
      <c r="EUH439" s="1441"/>
      <c r="EUI439" s="1441"/>
      <c r="EUJ439" s="1441"/>
      <c r="EUK439" s="1441"/>
      <c r="EUL439" s="1441"/>
      <c r="EUM439" s="1441"/>
      <c r="EUN439" s="1441"/>
      <c r="EUO439" s="1441"/>
      <c r="EUP439" s="1441"/>
      <c r="EUQ439" s="1441"/>
      <c r="EUR439" s="1441"/>
      <c r="EUS439" s="1441"/>
      <c r="EUT439" s="1441"/>
      <c r="EUU439" s="1441"/>
      <c r="EUV439" s="1441"/>
      <c r="EUW439" s="1441"/>
      <c r="EUX439" s="1441"/>
      <c r="EUY439" s="1441"/>
      <c r="EUZ439" s="1441"/>
      <c r="EVA439" s="1441"/>
      <c r="EVB439" s="1441"/>
      <c r="EVC439" s="1441"/>
      <c r="EVD439" s="1441"/>
      <c r="EVE439" s="1441"/>
      <c r="EVF439" s="1441"/>
      <c r="EVG439" s="1441"/>
      <c r="EVH439" s="1441"/>
      <c r="EVI439" s="1441"/>
      <c r="EVJ439" s="1441"/>
      <c r="EVK439" s="1441"/>
      <c r="EVL439" s="1441"/>
      <c r="EVM439" s="1441"/>
      <c r="EVN439" s="1441"/>
      <c r="EVO439" s="1441"/>
      <c r="EVP439" s="1441"/>
      <c r="EVQ439" s="1441"/>
      <c r="EVR439" s="1441"/>
      <c r="EVS439" s="1441"/>
      <c r="EVT439" s="1441"/>
      <c r="EVU439" s="1441"/>
      <c r="EVV439" s="1441"/>
      <c r="EVW439" s="1441"/>
      <c r="EVX439" s="1441"/>
      <c r="EVY439" s="1441"/>
      <c r="EVZ439" s="1441"/>
      <c r="EWA439" s="1441"/>
      <c r="EWB439" s="1441"/>
      <c r="EWC439" s="1441"/>
      <c r="EWD439" s="1441"/>
      <c r="EWE439" s="1441"/>
      <c r="EWF439" s="1441"/>
      <c r="EWG439" s="1441"/>
      <c r="EWH439" s="1441"/>
      <c r="EWI439" s="1441"/>
      <c r="EWJ439" s="1441"/>
      <c r="EWK439" s="1441"/>
      <c r="EWL439" s="1441"/>
      <c r="EWM439" s="1441"/>
      <c r="EWN439" s="1441"/>
      <c r="EWO439" s="1441"/>
      <c r="EWP439" s="1441"/>
      <c r="EWQ439" s="1441"/>
      <c r="EWR439" s="1441"/>
      <c r="EWS439" s="1441"/>
      <c r="EWT439" s="1441"/>
      <c r="EWU439" s="1441"/>
      <c r="EWV439" s="1441"/>
      <c r="EWW439" s="1441"/>
      <c r="EWX439" s="1441"/>
      <c r="EWY439" s="1441"/>
      <c r="EWZ439" s="1441"/>
      <c r="EXA439" s="1441"/>
      <c r="EXB439" s="1441"/>
      <c r="EXC439" s="1441"/>
      <c r="EXD439" s="1441"/>
      <c r="EXE439" s="1441"/>
      <c r="EXF439" s="1441"/>
      <c r="EXG439" s="1441"/>
      <c r="EXH439" s="1441"/>
      <c r="EXI439" s="1441"/>
      <c r="EXJ439" s="1441"/>
      <c r="EXK439" s="1441"/>
      <c r="EXL439" s="1441"/>
      <c r="EXM439" s="1441"/>
      <c r="EXN439" s="1441"/>
      <c r="EXO439" s="1441"/>
      <c r="EXP439" s="1441"/>
      <c r="EXQ439" s="1441"/>
      <c r="EXR439" s="1441"/>
      <c r="EXS439" s="1441"/>
      <c r="EXT439" s="1441"/>
      <c r="EXU439" s="1441"/>
      <c r="EXV439" s="1441"/>
      <c r="EXW439" s="1441"/>
      <c r="EXX439" s="1441"/>
      <c r="EXY439" s="1441"/>
      <c r="EXZ439" s="1441"/>
      <c r="EYA439" s="1441"/>
      <c r="EYB439" s="1441"/>
      <c r="EYC439" s="1441"/>
      <c r="EYD439" s="1441"/>
      <c r="EYE439" s="1441"/>
      <c r="EYF439" s="1441"/>
      <c r="EYG439" s="1441"/>
      <c r="EYH439" s="1441"/>
      <c r="EYI439" s="1441"/>
      <c r="EYJ439" s="1441"/>
      <c r="EYK439" s="1441"/>
      <c r="EYL439" s="1441"/>
      <c r="EYM439" s="1441"/>
      <c r="EYN439" s="1441"/>
      <c r="EYO439" s="1441"/>
      <c r="EYP439" s="1441"/>
      <c r="EYQ439" s="1441"/>
      <c r="EYR439" s="1441"/>
      <c r="EYS439" s="1441"/>
      <c r="EYT439" s="1441"/>
      <c r="EYU439" s="1441"/>
      <c r="EYV439" s="1441"/>
      <c r="EYW439" s="1441"/>
      <c r="EYX439" s="1441"/>
      <c r="EYY439" s="1441"/>
      <c r="EYZ439" s="1441"/>
      <c r="EZA439" s="1441"/>
      <c r="EZB439" s="1441"/>
      <c r="EZC439" s="1441"/>
      <c r="EZD439" s="1441"/>
      <c r="EZE439" s="1441"/>
      <c r="EZF439" s="1441"/>
      <c r="EZG439" s="1441"/>
      <c r="EZH439" s="1441"/>
      <c r="EZI439" s="1441"/>
      <c r="EZJ439" s="1441"/>
      <c r="EZK439" s="1441"/>
      <c r="EZL439" s="1441"/>
      <c r="EZM439" s="1441"/>
      <c r="EZN439" s="1441"/>
      <c r="EZO439" s="1441"/>
      <c r="EZP439" s="1441"/>
      <c r="EZQ439" s="1441"/>
      <c r="EZR439" s="1441"/>
      <c r="EZS439" s="1441"/>
      <c r="EZT439" s="1441"/>
      <c r="EZU439" s="1441"/>
      <c r="EZV439" s="1441"/>
      <c r="EZW439" s="1441"/>
      <c r="EZX439" s="1441"/>
      <c r="EZY439" s="1441"/>
      <c r="EZZ439" s="1441"/>
      <c r="FAA439" s="1441"/>
      <c r="FAB439" s="1441"/>
      <c r="FAC439" s="1441"/>
      <c r="FAD439" s="1441"/>
      <c r="FAE439" s="1441"/>
      <c r="FAF439" s="1441"/>
      <c r="FAG439" s="1441"/>
      <c r="FAH439" s="1441"/>
      <c r="FAI439" s="1441"/>
      <c r="FAJ439" s="1441"/>
      <c r="FAK439" s="1441"/>
      <c r="FAL439" s="1441"/>
      <c r="FAM439" s="1441"/>
      <c r="FAN439" s="1441"/>
      <c r="FAO439" s="1441"/>
      <c r="FAP439" s="1441"/>
      <c r="FAQ439" s="1441"/>
      <c r="FAR439" s="1441"/>
      <c r="FAS439" s="1441"/>
      <c r="FAT439" s="1441"/>
      <c r="FAU439" s="1441"/>
      <c r="FAV439" s="1441"/>
      <c r="FAW439" s="1441"/>
      <c r="FAX439" s="1441"/>
      <c r="FAY439" s="1441"/>
      <c r="FAZ439" s="1441"/>
      <c r="FBA439" s="1441"/>
      <c r="FBB439" s="1441"/>
      <c r="FBC439" s="1441"/>
      <c r="FBD439" s="1441"/>
      <c r="FBE439" s="1441"/>
      <c r="FBF439" s="1441"/>
      <c r="FBG439" s="1441"/>
      <c r="FBH439" s="1441"/>
      <c r="FBI439" s="1441"/>
      <c r="FBJ439" s="1441"/>
      <c r="FBK439" s="1441"/>
      <c r="FBL439" s="1441"/>
      <c r="FBM439" s="1441"/>
      <c r="FBN439" s="1441"/>
      <c r="FBO439" s="1441"/>
      <c r="FBP439" s="1441"/>
      <c r="FBQ439" s="1441"/>
      <c r="FBR439" s="1441"/>
      <c r="FBS439" s="1441"/>
      <c r="FBT439" s="1441"/>
      <c r="FBU439" s="1441"/>
      <c r="FBV439" s="1441"/>
      <c r="FBW439" s="1441"/>
      <c r="FBX439" s="1441"/>
      <c r="FBY439" s="1441"/>
      <c r="FBZ439" s="1441"/>
      <c r="FCA439" s="1441"/>
      <c r="FCB439" s="1441"/>
      <c r="FCC439" s="1441"/>
      <c r="FCD439" s="1441"/>
      <c r="FCE439" s="1441"/>
      <c r="FCF439" s="1441"/>
      <c r="FCG439" s="1441"/>
      <c r="FCH439" s="1441"/>
      <c r="FCI439" s="1441"/>
      <c r="FCJ439" s="1441"/>
      <c r="FCK439" s="1441"/>
      <c r="FCL439" s="1441"/>
      <c r="FCM439" s="1441"/>
      <c r="FCN439" s="1441"/>
      <c r="FCO439" s="1441"/>
      <c r="FCP439" s="1441"/>
      <c r="FCQ439" s="1441"/>
      <c r="FCR439" s="1441"/>
      <c r="FCS439" s="1441"/>
      <c r="FCT439" s="1441"/>
      <c r="FCU439" s="1441"/>
      <c r="FCV439" s="1441"/>
      <c r="FCW439" s="1441"/>
      <c r="FCX439" s="1441"/>
      <c r="FCY439" s="1441"/>
      <c r="FCZ439" s="1441"/>
      <c r="FDA439" s="1441"/>
      <c r="FDB439" s="1441"/>
      <c r="FDC439" s="1441"/>
      <c r="FDD439" s="1441"/>
      <c r="FDE439" s="1441"/>
      <c r="FDF439" s="1441"/>
      <c r="FDG439" s="1441"/>
      <c r="FDH439" s="1441"/>
      <c r="FDI439" s="1441"/>
      <c r="FDJ439" s="1441"/>
      <c r="FDK439" s="1441"/>
      <c r="FDL439" s="1441"/>
      <c r="FDM439" s="1441"/>
      <c r="FDN439" s="1441"/>
      <c r="FDO439" s="1441"/>
      <c r="FDP439" s="1441"/>
      <c r="FDQ439" s="1441"/>
      <c r="FDR439" s="1441"/>
      <c r="FDS439" s="1441"/>
      <c r="FDT439" s="1441"/>
      <c r="FDU439" s="1441"/>
      <c r="FDV439" s="1441"/>
      <c r="FDW439" s="1441"/>
      <c r="FDX439" s="1441"/>
      <c r="FDY439" s="1441"/>
      <c r="FDZ439" s="1441"/>
      <c r="FEA439" s="1441"/>
      <c r="FEB439" s="1441"/>
      <c r="FEC439" s="1441"/>
      <c r="FED439" s="1441"/>
      <c r="FEE439" s="1441"/>
      <c r="FEF439" s="1441"/>
      <c r="FEG439" s="1441"/>
      <c r="FEH439" s="1441"/>
      <c r="FEI439" s="1441"/>
      <c r="FEJ439" s="1441"/>
      <c r="FEK439" s="1441"/>
      <c r="FEL439" s="1441"/>
      <c r="FEM439" s="1441"/>
      <c r="FEN439" s="1441"/>
      <c r="FEO439" s="1441"/>
      <c r="FEP439" s="1441"/>
      <c r="FEQ439" s="1441"/>
      <c r="FER439" s="1441"/>
      <c r="FES439" s="1441"/>
      <c r="FET439" s="1441"/>
      <c r="FEU439" s="1441"/>
      <c r="FEV439" s="1441"/>
      <c r="FEW439" s="1441"/>
      <c r="FEX439" s="1441"/>
      <c r="FEY439" s="1441"/>
      <c r="FEZ439" s="1441"/>
      <c r="FFA439" s="1441"/>
      <c r="FFB439" s="1441"/>
      <c r="FFC439" s="1441"/>
      <c r="FFD439" s="1441"/>
      <c r="FFE439" s="1441"/>
      <c r="FFF439" s="1441"/>
      <c r="FFG439" s="1441"/>
      <c r="FFH439" s="1441"/>
      <c r="FFI439" s="1441"/>
      <c r="FFJ439" s="1441"/>
      <c r="FFK439" s="1441"/>
      <c r="FFL439" s="1441"/>
      <c r="FFM439" s="1441"/>
      <c r="FFN439" s="1441"/>
      <c r="FFO439" s="1441"/>
      <c r="FFP439" s="1441"/>
      <c r="FFQ439" s="1441"/>
      <c r="FFR439" s="1441"/>
      <c r="FFS439" s="1441"/>
      <c r="FFT439" s="1441"/>
      <c r="FFU439" s="1441"/>
      <c r="FFV439" s="1441"/>
      <c r="FFW439" s="1441"/>
      <c r="FFX439" s="1441"/>
      <c r="FFY439" s="1441"/>
      <c r="FFZ439" s="1441"/>
      <c r="FGA439" s="1441"/>
      <c r="FGB439" s="1441"/>
      <c r="FGC439" s="1441"/>
      <c r="FGD439" s="1441"/>
      <c r="FGE439" s="1441"/>
      <c r="FGF439" s="1441"/>
      <c r="FGG439" s="1441"/>
      <c r="FGH439" s="1441"/>
      <c r="FGI439" s="1441"/>
      <c r="FGJ439" s="1441"/>
      <c r="FGK439" s="1441"/>
      <c r="FGL439" s="1441"/>
      <c r="FGM439" s="1441"/>
      <c r="FGN439" s="1441"/>
      <c r="FGO439" s="1441"/>
      <c r="FGP439" s="1441"/>
      <c r="FGQ439" s="1441"/>
      <c r="FGR439" s="1441"/>
      <c r="FGS439" s="1441"/>
      <c r="FGT439" s="1441"/>
      <c r="FGU439" s="1441"/>
      <c r="FGV439" s="1441"/>
      <c r="FGW439" s="1441"/>
      <c r="FGX439" s="1441"/>
      <c r="FGY439" s="1441"/>
      <c r="FGZ439" s="1441"/>
      <c r="FHA439" s="1441"/>
      <c r="FHB439" s="1441"/>
      <c r="FHC439" s="1441"/>
      <c r="FHD439" s="1441"/>
      <c r="FHE439" s="1441"/>
      <c r="FHF439" s="1441"/>
      <c r="FHG439" s="1441"/>
      <c r="FHH439" s="1441"/>
      <c r="FHI439" s="1441"/>
      <c r="FHJ439" s="1441"/>
      <c r="FHK439" s="1441"/>
      <c r="FHL439" s="1441"/>
      <c r="FHM439" s="1441"/>
      <c r="FHN439" s="1441"/>
      <c r="FHO439" s="1441"/>
      <c r="FHP439" s="1441"/>
      <c r="FHQ439" s="1441"/>
      <c r="FHR439" s="1441"/>
      <c r="FHS439" s="1441"/>
      <c r="FHT439" s="1441"/>
      <c r="FHU439" s="1441"/>
      <c r="FHV439" s="1441"/>
      <c r="FHW439" s="1441"/>
      <c r="FHX439" s="1441"/>
      <c r="FHY439" s="1441"/>
      <c r="FHZ439" s="1441"/>
      <c r="FIA439" s="1441"/>
      <c r="FIB439" s="1441"/>
      <c r="FIC439" s="1441"/>
      <c r="FID439" s="1441"/>
      <c r="FIE439" s="1441"/>
      <c r="FIF439" s="1441"/>
      <c r="FIG439" s="1441"/>
      <c r="FIH439" s="1441"/>
      <c r="FII439" s="1441"/>
      <c r="FIJ439" s="1441"/>
      <c r="FIK439" s="1441"/>
      <c r="FIL439" s="1441"/>
      <c r="FIM439" s="1441"/>
      <c r="FIN439" s="1441"/>
      <c r="FIO439" s="1441"/>
      <c r="FIP439" s="1441"/>
      <c r="FIQ439" s="1441"/>
      <c r="FIR439" s="1441"/>
      <c r="FIS439" s="1441"/>
      <c r="FIT439" s="1441"/>
      <c r="FIU439" s="1441"/>
      <c r="FIV439" s="1441"/>
      <c r="FIW439" s="1441"/>
      <c r="FIX439" s="1441"/>
      <c r="FIY439" s="1441"/>
      <c r="FIZ439" s="1441"/>
      <c r="FJA439" s="1441"/>
      <c r="FJB439" s="1441"/>
      <c r="FJC439" s="1441"/>
      <c r="FJD439" s="1441"/>
      <c r="FJE439" s="1441"/>
      <c r="FJF439" s="1441"/>
      <c r="FJG439" s="1441"/>
      <c r="FJH439" s="1441"/>
      <c r="FJI439" s="1441"/>
      <c r="FJJ439" s="1441"/>
      <c r="FJK439" s="1441"/>
      <c r="FJL439" s="1441"/>
      <c r="FJM439" s="1441"/>
      <c r="FJN439" s="1441"/>
      <c r="FJO439" s="1441"/>
      <c r="FJP439" s="1441"/>
      <c r="FJQ439" s="1441"/>
      <c r="FJR439" s="1441"/>
      <c r="FJS439" s="1441"/>
      <c r="FJT439" s="1441"/>
      <c r="FJU439" s="1441"/>
      <c r="FJV439" s="1441"/>
      <c r="FJW439" s="1441"/>
      <c r="FJX439" s="1441"/>
      <c r="FJY439" s="1441"/>
      <c r="FJZ439" s="1441"/>
      <c r="FKA439" s="1441"/>
      <c r="FKB439" s="1441"/>
      <c r="FKC439" s="1441"/>
      <c r="FKD439" s="1441"/>
      <c r="FKE439" s="1441"/>
      <c r="FKF439" s="1441"/>
      <c r="FKG439" s="1441"/>
      <c r="FKH439" s="1441"/>
      <c r="FKI439" s="1441"/>
      <c r="FKJ439" s="1441"/>
      <c r="FKK439" s="1441"/>
      <c r="FKL439" s="1441"/>
      <c r="FKM439" s="1441"/>
      <c r="FKN439" s="1441"/>
      <c r="FKO439" s="1441"/>
      <c r="FKP439" s="1441"/>
      <c r="FKQ439" s="1441"/>
      <c r="FKR439" s="1441"/>
      <c r="FKS439" s="1441"/>
      <c r="FKT439" s="1441"/>
      <c r="FKU439" s="1441"/>
      <c r="FKV439" s="1441"/>
      <c r="FKW439" s="1441"/>
      <c r="FKX439" s="1441"/>
      <c r="FKY439" s="1441"/>
      <c r="FKZ439" s="1441"/>
      <c r="FLA439" s="1441"/>
      <c r="FLB439" s="1441"/>
      <c r="FLC439" s="1441"/>
      <c r="FLD439" s="1441"/>
      <c r="FLE439" s="1441"/>
      <c r="FLF439" s="1441"/>
      <c r="FLG439" s="1441"/>
      <c r="FLH439" s="1441"/>
      <c r="FLI439" s="1441"/>
      <c r="FLJ439" s="1441"/>
      <c r="FLK439" s="1441"/>
      <c r="FLL439" s="1441"/>
      <c r="FLM439" s="1441"/>
      <c r="FLN439" s="1441"/>
      <c r="FLO439" s="1441"/>
      <c r="FLP439" s="1441"/>
      <c r="FLQ439" s="1441"/>
      <c r="FLR439" s="1441"/>
      <c r="FLS439" s="1441"/>
      <c r="FLT439" s="1441"/>
      <c r="FLU439" s="1441"/>
      <c r="FLV439" s="1441"/>
      <c r="FLW439" s="1441"/>
      <c r="FLX439" s="1441"/>
      <c r="FLY439" s="1441"/>
      <c r="FLZ439" s="1441"/>
      <c r="FMA439" s="1441"/>
      <c r="FMB439" s="1441"/>
      <c r="FMC439" s="1441"/>
      <c r="FMD439" s="1441"/>
      <c r="FME439" s="1441"/>
      <c r="FMF439" s="1441"/>
      <c r="FMG439" s="1441"/>
      <c r="FMH439" s="1441"/>
      <c r="FMI439" s="1441"/>
      <c r="FMJ439" s="1441"/>
      <c r="FMK439" s="1441"/>
      <c r="FML439" s="1441"/>
      <c r="FMM439" s="1441"/>
      <c r="FMN439" s="1441"/>
      <c r="FMO439" s="1441"/>
      <c r="FMP439" s="1441"/>
      <c r="FMQ439" s="1441"/>
      <c r="FMR439" s="1441"/>
      <c r="FMS439" s="1441"/>
      <c r="FMT439" s="1441"/>
      <c r="FMU439" s="1441"/>
      <c r="FMV439" s="1441"/>
      <c r="FMW439" s="1441"/>
      <c r="FMX439" s="1441"/>
      <c r="FMY439" s="1441"/>
      <c r="FMZ439" s="1441"/>
      <c r="FNA439" s="1441"/>
      <c r="FNB439" s="1441"/>
      <c r="FNC439" s="1441"/>
      <c r="FND439" s="1441"/>
      <c r="FNE439" s="1441"/>
      <c r="FNF439" s="1441"/>
      <c r="FNG439" s="1441"/>
      <c r="FNH439" s="1441"/>
      <c r="FNI439" s="1441"/>
      <c r="FNJ439" s="1441"/>
      <c r="FNK439" s="1441"/>
      <c r="FNL439" s="1441"/>
      <c r="FNM439" s="1441"/>
      <c r="FNN439" s="1441"/>
      <c r="FNO439" s="1441"/>
      <c r="FNP439" s="1441"/>
      <c r="FNQ439" s="1441"/>
      <c r="FNR439" s="1441"/>
      <c r="FNS439" s="1441"/>
      <c r="FNT439" s="1441"/>
      <c r="FNU439" s="1441"/>
      <c r="FNV439" s="1441"/>
      <c r="FNW439" s="1441"/>
      <c r="FNX439" s="1441"/>
      <c r="FNY439" s="1441"/>
      <c r="FNZ439" s="1441"/>
      <c r="FOA439" s="1441"/>
      <c r="FOB439" s="1441"/>
      <c r="FOC439" s="1441"/>
      <c r="FOD439" s="1441"/>
      <c r="FOE439" s="1441"/>
      <c r="FOF439" s="1441"/>
      <c r="FOG439" s="1441"/>
      <c r="FOH439" s="1441"/>
      <c r="FOI439" s="1441"/>
      <c r="FOJ439" s="1441"/>
      <c r="FOK439" s="1441"/>
      <c r="FOL439" s="1441"/>
      <c r="FOM439" s="1441"/>
      <c r="FON439" s="1441"/>
      <c r="FOO439" s="1441"/>
      <c r="FOP439" s="1441"/>
      <c r="FOQ439" s="1441"/>
      <c r="FOR439" s="1441"/>
      <c r="FOS439" s="1441"/>
      <c r="FOT439" s="1441"/>
      <c r="FOU439" s="1441"/>
      <c r="FOV439" s="1441"/>
      <c r="FOW439" s="1441"/>
      <c r="FOX439" s="1441"/>
      <c r="FOY439" s="1441"/>
      <c r="FOZ439" s="1441"/>
      <c r="FPA439" s="1441"/>
      <c r="FPB439" s="1441"/>
      <c r="FPC439" s="1441"/>
      <c r="FPD439" s="1441"/>
      <c r="FPE439" s="1441"/>
      <c r="FPF439" s="1441"/>
      <c r="FPG439" s="1441"/>
      <c r="FPH439" s="1441"/>
      <c r="FPI439" s="1441"/>
      <c r="FPJ439" s="1441"/>
      <c r="FPK439" s="1441"/>
      <c r="FPL439" s="1441"/>
      <c r="FPM439" s="1441"/>
      <c r="FPN439" s="1441"/>
      <c r="FPO439" s="1441"/>
      <c r="FPP439" s="1441"/>
      <c r="FPQ439" s="1441"/>
      <c r="FPR439" s="1441"/>
      <c r="FPS439" s="1441"/>
      <c r="FPT439" s="1441"/>
      <c r="FPU439" s="1441"/>
      <c r="FPV439" s="1441"/>
      <c r="FPW439" s="1441"/>
      <c r="FPX439" s="1441"/>
      <c r="FPY439" s="1441"/>
      <c r="FPZ439" s="1441"/>
      <c r="FQA439" s="1441"/>
      <c r="FQB439" s="1441"/>
      <c r="FQC439" s="1441"/>
      <c r="FQD439" s="1441"/>
      <c r="FQE439" s="1441"/>
      <c r="FQF439" s="1441"/>
      <c r="FQG439" s="1441"/>
      <c r="FQH439" s="1441"/>
      <c r="FQI439" s="1441"/>
      <c r="FQJ439" s="1441"/>
      <c r="FQK439" s="1441"/>
      <c r="FQL439" s="1441"/>
      <c r="FQM439" s="1441"/>
      <c r="FQN439" s="1441"/>
      <c r="FQO439" s="1441"/>
      <c r="FQP439" s="1441"/>
      <c r="FQQ439" s="1441"/>
      <c r="FQR439" s="1441"/>
      <c r="FQS439" s="1441"/>
      <c r="FQT439" s="1441"/>
      <c r="FQU439" s="1441"/>
      <c r="FQV439" s="1441"/>
      <c r="FQW439" s="1441"/>
      <c r="FQX439" s="1441"/>
      <c r="FQY439" s="1441"/>
      <c r="FQZ439" s="1441"/>
      <c r="FRA439" s="1441"/>
      <c r="FRB439" s="1441"/>
      <c r="FRC439" s="1441"/>
      <c r="FRD439" s="1441"/>
      <c r="FRE439" s="1441"/>
      <c r="FRF439" s="1441"/>
      <c r="FRG439" s="1441"/>
      <c r="FRH439" s="1441"/>
      <c r="FRI439" s="1441"/>
      <c r="FRJ439" s="1441"/>
      <c r="FRK439" s="1441"/>
      <c r="FRL439" s="1441"/>
      <c r="FRM439" s="1441"/>
      <c r="FRN439" s="1441"/>
      <c r="FRO439" s="1441"/>
      <c r="FRP439" s="1441"/>
      <c r="FRQ439" s="1441"/>
      <c r="FRR439" s="1441"/>
      <c r="FRS439" s="1441"/>
      <c r="FRT439" s="1441"/>
      <c r="FRU439" s="1441"/>
      <c r="FRV439" s="1441"/>
      <c r="FRW439" s="1441"/>
      <c r="FRX439" s="1441"/>
      <c r="FRY439" s="1441"/>
      <c r="FRZ439" s="1441"/>
      <c r="FSA439" s="1441"/>
      <c r="FSB439" s="1441"/>
      <c r="FSC439" s="1441"/>
      <c r="FSD439" s="1441"/>
      <c r="FSE439" s="1441"/>
      <c r="FSF439" s="1441"/>
      <c r="FSG439" s="1441"/>
      <c r="FSH439" s="1441"/>
      <c r="FSI439" s="1441"/>
      <c r="FSJ439" s="1441"/>
      <c r="FSK439" s="1441"/>
      <c r="FSL439" s="1441"/>
      <c r="FSM439" s="1441"/>
      <c r="FSN439" s="1441"/>
      <c r="FSO439" s="1441"/>
      <c r="FSP439" s="1441"/>
      <c r="FSQ439" s="1441"/>
      <c r="FSR439" s="1441"/>
      <c r="FSS439" s="1441"/>
      <c r="FST439" s="1441"/>
      <c r="FSU439" s="1441"/>
      <c r="FSV439" s="1441"/>
      <c r="FSW439" s="1441"/>
      <c r="FSX439" s="1441"/>
      <c r="FSY439" s="1441"/>
      <c r="FSZ439" s="1441"/>
      <c r="FTA439" s="1441"/>
      <c r="FTB439" s="1441"/>
      <c r="FTC439" s="1441"/>
      <c r="FTD439" s="1441"/>
      <c r="FTE439" s="1441"/>
      <c r="FTF439" s="1441"/>
      <c r="FTG439" s="1441"/>
      <c r="FTH439" s="1441"/>
      <c r="FTI439" s="1441"/>
      <c r="FTJ439" s="1441"/>
      <c r="FTK439" s="1441"/>
      <c r="FTL439" s="1441"/>
      <c r="FTM439" s="1441"/>
      <c r="FTN439" s="1441"/>
      <c r="FTO439" s="1441"/>
      <c r="FTP439" s="1441"/>
      <c r="FTQ439" s="1441"/>
      <c r="FTR439" s="1441"/>
      <c r="FTS439" s="1441"/>
      <c r="FTT439" s="1441"/>
      <c r="FTU439" s="1441"/>
      <c r="FTV439" s="1441"/>
      <c r="FTW439" s="1441"/>
      <c r="FTX439" s="1441"/>
      <c r="FTY439" s="1441"/>
      <c r="FTZ439" s="1441"/>
      <c r="FUA439" s="1441"/>
      <c r="FUB439" s="1441"/>
      <c r="FUC439" s="1441"/>
      <c r="FUD439" s="1441"/>
      <c r="FUE439" s="1441"/>
      <c r="FUF439" s="1441"/>
      <c r="FUG439" s="1441"/>
      <c r="FUH439" s="1441"/>
      <c r="FUI439" s="1441"/>
      <c r="FUJ439" s="1441"/>
      <c r="FUK439" s="1441"/>
      <c r="FUL439" s="1441"/>
      <c r="FUM439" s="1441"/>
      <c r="FUN439" s="1441"/>
      <c r="FUO439" s="1441"/>
      <c r="FUP439" s="1441"/>
      <c r="FUQ439" s="1441"/>
      <c r="FUR439" s="1441"/>
      <c r="FUS439" s="1441"/>
      <c r="FUT439" s="1441"/>
      <c r="FUU439" s="1441"/>
      <c r="FUV439" s="1441"/>
      <c r="FUW439" s="1441"/>
      <c r="FUX439" s="1441"/>
      <c r="FUY439" s="1441"/>
      <c r="FUZ439" s="1441"/>
      <c r="FVA439" s="1441"/>
      <c r="FVB439" s="1441"/>
      <c r="FVC439" s="1441"/>
      <c r="FVD439" s="1441"/>
      <c r="FVE439" s="1441"/>
      <c r="FVF439" s="1441"/>
      <c r="FVG439" s="1441"/>
      <c r="FVH439" s="1441"/>
      <c r="FVI439" s="1441"/>
      <c r="FVJ439" s="1441"/>
      <c r="FVK439" s="1441"/>
      <c r="FVL439" s="1441"/>
      <c r="FVM439" s="1441"/>
      <c r="FVN439" s="1441"/>
      <c r="FVO439" s="1441"/>
      <c r="FVP439" s="1441"/>
      <c r="FVQ439" s="1441"/>
      <c r="FVR439" s="1441"/>
      <c r="FVS439" s="1441"/>
      <c r="FVT439" s="1441"/>
      <c r="FVU439" s="1441"/>
      <c r="FVV439" s="1441"/>
      <c r="FVW439" s="1441"/>
      <c r="FVX439" s="1441"/>
      <c r="FVY439" s="1441"/>
      <c r="FVZ439" s="1441"/>
      <c r="FWA439" s="1441"/>
      <c r="FWB439" s="1441"/>
      <c r="FWC439" s="1441"/>
      <c r="FWD439" s="1441"/>
      <c r="FWE439" s="1441"/>
      <c r="FWF439" s="1441"/>
      <c r="FWG439" s="1441"/>
      <c r="FWH439" s="1441"/>
      <c r="FWI439" s="1441"/>
      <c r="FWJ439" s="1441"/>
      <c r="FWK439" s="1441"/>
      <c r="FWL439" s="1441"/>
      <c r="FWM439" s="1441"/>
      <c r="FWN439" s="1441"/>
      <c r="FWO439" s="1441"/>
      <c r="FWP439" s="1441"/>
      <c r="FWQ439" s="1441"/>
      <c r="FWR439" s="1441"/>
      <c r="FWS439" s="1441"/>
      <c r="FWT439" s="1441"/>
      <c r="FWU439" s="1441"/>
      <c r="FWV439" s="1441"/>
      <c r="FWW439" s="1441"/>
      <c r="FWX439" s="1441"/>
      <c r="FWY439" s="1441"/>
      <c r="FWZ439" s="1441"/>
      <c r="FXA439" s="1441"/>
      <c r="FXB439" s="1441"/>
      <c r="FXC439" s="1441"/>
      <c r="FXD439" s="1441"/>
      <c r="FXE439" s="1441"/>
      <c r="FXF439" s="1441"/>
      <c r="FXG439" s="1441"/>
      <c r="FXH439" s="1441"/>
      <c r="FXI439" s="1441"/>
      <c r="FXJ439" s="1441"/>
      <c r="FXK439" s="1441"/>
      <c r="FXL439" s="1441"/>
      <c r="FXM439" s="1441"/>
      <c r="FXN439" s="1441"/>
      <c r="FXO439" s="1441"/>
      <c r="FXP439" s="1441"/>
      <c r="FXQ439" s="1441"/>
      <c r="FXR439" s="1441"/>
      <c r="FXS439" s="1441"/>
      <c r="FXT439" s="1441"/>
      <c r="FXU439" s="1441"/>
      <c r="FXV439" s="1441"/>
      <c r="FXW439" s="1441"/>
      <c r="FXX439" s="1441"/>
      <c r="FXY439" s="1441"/>
      <c r="FXZ439" s="1441"/>
      <c r="FYA439" s="1441"/>
      <c r="FYB439" s="1441"/>
      <c r="FYC439" s="1441"/>
      <c r="FYD439" s="1441"/>
      <c r="FYE439" s="1441"/>
      <c r="FYF439" s="1441"/>
      <c r="FYG439" s="1441"/>
      <c r="FYH439" s="1441"/>
      <c r="FYI439" s="1441"/>
      <c r="FYJ439" s="1441"/>
      <c r="FYK439" s="1441"/>
      <c r="FYL439" s="1441"/>
      <c r="FYM439" s="1441"/>
      <c r="FYN439" s="1441"/>
      <c r="FYO439" s="1441"/>
      <c r="FYP439" s="1441"/>
      <c r="FYQ439" s="1441"/>
      <c r="FYR439" s="1441"/>
      <c r="FYS439" s="1441"/>
      <c r="FYT439" s="1441"/>
      <c r="FYU439" s="1441"/>
      <c r="FYV439" s="1441"/>
      <c r="FYW439" s="1441"/>
      <c r="FYX439" s="1441"/>
      <c r="FYY439" s="1441"/>
      <c r="FYZ439" s="1441"/>
      <c r="FZA439" s="1441"/>
      <c r="FZB439" s="1441"/>
      <c r="FZC439" s="1441"/>
      <c r="FZD439" s="1441"/>
      <c r="FZE439" s="1441"/>
      <c r="FZF439" s="1441"/>
      <c r="FZG439" s="1441"/>
      <c r="FZH439" s="1441"/>
      <c r="FZI439" s="1441"/>
      <c r="FZJ439" s="1441"/>
      <c r="FZK439" s="1441"/>
      <c r="FZL439" s="1441"/>
      <c r="FZM439" s="1441"/>
      <c r="FZN439" s="1441"/>
      <c r="FZO439" s="1441"/>
      <c r="FZP439" s="1441"/>
      <c r="FZQ439" s="1441"/>
      <c r="FZR439" s="1441"/>
      <c r="FZS439" s="1441"/>
      <c r="FZT439" s="1441"/>
      <c r="FZU439" s="1441"/>
      <c r="FZV439" s="1441"/>
      <c r="FZW439" s="1441"/>
      <c r="FZX439" s="1441"/>
      <c r="FZY439" s="1441"/>
      <c r="FZZ439" s="1441"/>
      <c r="GAA439" s="1441"/>
      <c r="GAB439" s="1441"/>
      <c r="GAC439" s="1441"/>
      <c r="GAD439" s="1441"/>
      <c r="GAE439" s="1441"/>
      <c r="GAF439" s="1441"/>
      <c r="GAG439" s="1441"/>
      <c r="GAH439" s="1441"/>
      <c r="GAI439" s="1441"/>
      <c r="GAJ439" s="1441"/>
      <c r="GAK439" s="1441"/>
      <c r="GAL439" s="1441"/>
      <c r="GAM439" s="1441"/>
      <c r="GAN439" s="1441"/>
      <c r="GAO439" s="1441"/>
      <c r="GAP439" s="1441"/>
      <c r="GAQ439" s="1441"/>
      <c r="GAR439" s="1441"/>
      <c r="GAS439" s="1441"/>
      <c r="GAT439" s="1441"/>
      <c r="GAU439" s="1441"/>
      <c r="GAV439" s="1441"/>
      <c r="GAW439" s="1441"/>
      <c r="GAX439" s="1441"/>
      <c r="GAY439" s="1441"/>
      <c r="GAZ439" s="1441"/>
      <c r="GBA439" s="1441"/>
      <c r="GBB439" s="1441"/>
      <c r="GBC439" s="1441"/>
      <c r="GBD439" s="1441"/>
      <c r="GBE439" s="1441"/>
      <c r="GBF439" s="1441"/>
      <c r="GBG439" s="1441"/>
      <c r="GBH439" s="1441"/>
      <c r="GBI439" s="1441"/>
      <c r="GBJ439" s="1441"/>
      <c r="GBK439" s="1441"/>
      <c r="GBL439" s="1441"/>
      <c r="GBM439" s="1441"/>
      <c r="GBN439" s="1441"/>
      <c r="GBO439" s="1441"/>
      <c r="GBP439" s="1441"/>
      <c r="GBQ439" s="1441"/>
      <c r="GBR439" s="1441"/>
      <c r="GBS439" s="1441"/>
      <c r="GBT439" s="1441"/>
      <c r="GBU439" s="1441"/>
      <c r="GBV439" s="1441"/>
      <c r="GBW439" s="1441"/>
      <c r="GBX439" s="1441"/>
      <c r="GBY439" s="1441"/>
      <c r="GBZ439" s="1441"/>
      <c r="GCA439" s="1441"/>
      <c r="GCB439" s="1441"/>
      <c r="GCC439" s="1441"/>
      <c r="GCD439" s="1441"/>
      <c r="GCE439" s="1441"/>
      <c r="GCF439" s="1441"/>
      <c r="GCG439" s="1441"/>
      <c r="GCH439" s="1441"/>
      <c r="GCI439" s="1441"/>
      <c r="GCJ439" s="1441"/>
      <c r="GCK439" s="1441"/>
      <c r="GCL439" s="1441"/>
      <c r="GCM439" s="1441"/>
      <c r="GCN439" s="1441"/>
      <c r="GCO439" s="1441"/>
      <c r="GCP439" s="1441"/>
      <c r="GCQ439" s="1441"/>
      <c r="GCR439" s="1441"/>
      <c r="GCS439" s="1441"/>
      <c r="GCT439" s="1441"/>
      <c r="GCU439" s="1441"/>
      <c r="GCV439" s="1441"/>
      <c r="GCW439" s="1441"/>
      <c r="GCX439" s="1441"/>
      <c r="GCY439" s="1441"/>
      <c r="GCZ439" s="1441"/>
      <c r="GDA439" s="1441"/>
      <c r="GDB439" s="1441"/>
      <c r="GDC439" s="1441"/>
      <c r="GDD439" s="1441"/>
      <c r="GDE439" s="1441"/>
      <c r="GDF439" s="1441"/>
      <c r="GDG439" s="1441"/>
      <c r="GDH439" s="1441"/>
      <c r="GDI439" s="1441"/>
      <c r="GDJ439" s="1441"/>
      <c r="GDK439" s="1441"/>
      <c r="GDL439" s="1441"/>
      <c r="GDM439" s="1441"/>
      <c r="GDN439" s="1441"/>
      <c r="GDO439" s="1441"/>
      <c r="GDP439" s="1441"/>
      <c r="GDQ439" s="1441"/>
      <c r="GDR439" s="1441"/>
      <c r="GDS439" s="1441"/>
      <c r="GDT439" s="1441"/>
      <c r="GDU439" s="1441"/>
      <c r="GDV439" s="1441"/>
      <c r="GDW439" s="1441"/>
      <c r="GDX439" s="1441"/>
      <c r="GDY439" s="1441"/>
      <c r="GDZ439" s="1441"/>
      <c r="GEA439" s="1441"/>
      <c r="GEB439" s="1441"/>
      <c r="GEC439" s="1441"/>
      <c r="GED439" s="1441"/>
      <c r="GEE439" s="1441"/>
      <c r="GEF439" s="1441"/>
      <c r="GEG439" s="1441"/>
      <c r="GEH439" s="1441"/>
      <c r="GEI439" s="1441"/>
      <c r="GEJ439" s="1441"/>
      <c r="GEK439" s="1441"/>
      <c r="GEL439" s="1441"/>
      <c r="GEM439" s="1441"/>
      <c r="GEN439" s="1441"/>
      <c r="GEO439" s="1441"/>
      <c r="GEP439" s="1441"/>
      <c r="GEQ439" s="1441"/>
      <c r="GER439" s="1441"/>
      <c r="GES439" s="1441"/>
      <c r="GET439" s="1441"/>
      <c r="GEU439" s="1441"/>
      <c r="GEV439" s="1441"/>
      <c r="GEW439" s="1441"/>
      <c r="GEX439" s="1441"/>
      <c r="GEY439" s="1441"/>
      <c r="GEZ439" s="1441"/>
      <c r="GFA439" s="1441"/>
      <c r="GFB439" s="1441"/>
      <c r="GFC439" s="1441"/>
      <c r="GFD439" s="1441"/>
      <c r="GFE439" s="1441"/>
      <c r="GFF439" s="1441"/>
      <c r="GFG439" s="1441"/>
      <c r="GFH439" s="1441"/>
      <c r="GFI439" s="1441"/>
      <c r="GFJ439" s="1441"/>
      <c r="GFK439" s="1441"/>
      <c r="GFL439" s="1441"/>
      <c r="GFM439" s="1441"/>
      <c r="GFN439" s="1441"/>
      <c r="GFO439" s="1441"/>
      <c r="GFP439" s="1441"/>
      <c r="GFQ439" s="1441"/>
      <c r="GFR439" s="1441"/>
      <c r="GFS439" s="1441"/>
      <c r="GFT439" s="1441"/>
      <c r="GFU439" s="1441"/>
      <c r="GFV439" s="1441"/>
      <c r="GFW439" s="1441"/>
      <c r="GFX439" s="1441"/>
      <c r="GFY439" s="1441"/>
      <c r="GFZ439" s="1441"/>
      <c r="GGA439" s="1441"/>
      <c r="GGB439" s="1441"/>
      <c r="GGC439" s="1441"/>
      <c r="GGD439" s="1441"/>
      <c r="GGE439" s="1441"/>
      <c r="GGF439" s="1441"/>
      <c r="GGG439" s="1441"/>
      <c r="GGH439" s="1441"/>
      <c r="GGI439" s="1441"/>
      <c r="GGJ439" s="1441"/>
      <c r="GGK439" s="1441"/>
      <c r="GGL439" s="1441"/>
      <c r="GGM439" s="1441"/>
      <c r="GGN439" s="1441"/>
      <c r="GGO439" s="1441"/>
      <c r="GGP439" s="1441"/>
      <c r="GGQ439" s="1441"/>
      <c r="GGR439" s="1441"/>
      <c r="GGS439" s="1441"/>
      <c r="GGT439" s="1441"/>
      <c r="GGU439" s="1441"/>
      <c r="GGV439" s="1441"/>
      <c r="GGW439" s="1441"/>
      <c r="GGX439" s="1441"/>
      <c r="GGY439" s="1441"/>
      <c r="GGZ439" s="1441"/>
      <c r="GHA439" s="1441"/>
      <c r="GHB439" s="1441"/>
      <c r="GHC439" s="1441"/>
      <c r="GHD439" s="1441"/>
      <c r="GHE439" s="1441"/>
      <c r="GHF439" s="1441"/>
      <c r="GHG439" s="1441"/>
      <c r="GHH439" s="1441"/>
      <c r="GHI439" s="1441"/>
      <c r="GHJ439" s="1441"/>
      <c r="GHK439" s="1441"/>
      <c r="GHL439" s="1441"/>
      <c r="GHM439" s="1441"/>
      <c r="GHN439" s="1441"/>
      <c r="GHO439" s="1441"/>
      <c r="GHP439" s="1441"/>
      <c r="GHQ439" s="1441"/>
      <c r="GHR439" s="1441"/>
      <c r="GHS439" s="1441"/>
      <c r="GHT439" s="1441"/>
      <c r="GHU439" s="1441"/>
      <c r="GHV439" s="1441"/>
      <c r="GHW439" s="1441"/>
      <c r="GHX439" s="1441"/>
      <c r="GHY439" s="1441"/>
      <c r="GHZ439" s="1441"/>
      <c r="GIA439" s="1441"/>
      <c r="GIB439" s="1441"/>
      <c r="GIC439" s="1441"/>
      <c r="GID439" s="1441"/>
      <c r="GIE439" s="1441"/>
      <c r="GIF439" s="1441"/>
      <c r="GIG439" s="1441"/>
      <c r="GIH439" s="1441"/>
      <c r="GII439" s="1441"/>
      <c r="GIJ439" s="1441"/>
      <c r="GIK439" s="1441"/>
      <c r="GIL439" s="1441"/>
      <c r="GIM439" s="1441"/>
      <c r="GIN439" s="1441"/>
      <c r="GIO439" s="1441"/>
      <c r="GIP439" s="1441"/>
      <c r="GIQ439" s="1441"/>
      <c r="GIR439" s="1441"/>
      <c r="GIS439" s="1441"/>
      <c r="GIT439" s="1441"/>
      <c r="GIU439" s="1441"/>
      <c r="GIV439" s="1441"/>
      <c r="GIW439" s="1441"/>
      <c r="GIX439" s="1441"/>
      <c r="GIY439" s="1441"/>
      <c r="GIZ439" s="1441"/>
      <c r="GJA439" s="1441"/>
      <c r="GJB439" s="1441"/>
      <c r="GJC439" s="1441"/>
      <c r="GJD439" s="1441"/>
      <c r="GJE439" s="1441"/>
      <c r="GJF439" s="1441"/>
      <c r="GJG439" s="1441"/>
      <c r="GJH439" s="1441"/>
      <c r="GJI439" s="1441"/>
      <c r="GJJ439" s="1441"/>
      <c r="GJK439" s="1441"/>
      <c r="GJL439" s="1441"/>
      <c r="GJM439" s="1441"/>
      <c r="GJN439" s="1441"/>
      <c r="GJO439" s="1441"/>
      <c r="GJP439" s="1441"/>
      <c r="GJQ439" s="1441"/>
      <c r="GJR439" s="1441"/>
      <c r="GJS439" s="1441"/>
      <c r="GJT439" s="1441"/>
      <c r="GJU439" s="1441"/>
      <c r="GJV439" s="1441"/>
      <c r="GJW439" s="1441"/>
      <c r="GJX439" s="1441"/>
      <c r="GJY439" s="1441"/>
      <c r="GJZ439" s="1441"/>
      <c r="GKA439" s="1441"/>
      <c r="GKB439" s="1441"/>
      <c r="GKC439" s="1441"/>
      <c r="GKD439" s="1441"/>
      <c r="GKE439" s="1441"/>
      <c r="GKF439" s="1441"/>
      <c r="GKG439" s="1441"/>
      <c r="GKH439" s="1441"/>
      <c r="GKI439" s="1441"/>
      <c r="GKJ439" s="1441"/>
      <c r="GKK439" s="1441"/>
      <c r="GKL439" s="1441"/>
      <c r="GKM439" s="1441"/>
      <c r="GKN439" s="1441"/>
      <c r="GKO439" s="1441"/>
      <c r="GKP439" s="1441"/>
      <c r="GKQ439" s="1441"/>
      <c r="GKR439" s="1441"/>
      <c r="GKS439" s="1441"/>
      <c r="GKT439" s="1441"/>
      <c r="GKU439" s="1441"/>
      <c r="GKV439" s="1441"/>
      <c r="GKW439" s="1441"/>
      <c r="GKX439" s="1441"/>
      <c r="GKY439" s="1441"/>
      <c r="GKZ439" s="1441"/>
      <c r="GLA439" s="1441"/>
      <c r="GLB439" s="1441"/>
      <c r="GLC439" s="1441"/>
      <c r="GLD439" s="1441"/>
      <c r="GLE439" s="1441"/>
      <c r="GLF439" s="1441"/>
      <c r="GLG439" s="1441"/>
      <c r="GLH439" s="1441"/>
      <c r="GLI439" s="1441"/>
      <c r="GLJ439" s="1441"/>
      <c r="GLK439" s="1441"/>
      <c r="GLL439" s="1441"/>
      <c r="GLM439" s="1441"/>
      <c r="GLN439" s="1441"/>
      <c r="GLO439" s="1441"/>
      <c r="GLP439" s="1441"/>
      <c r="GLQ439" s="1441"/>
      <c r="GLR439" s="1441"/>
      <c r="GLS439" s="1441"/>
      <c r="GLT439" s="1441"/>
      <c r="GLU439" s="1441"/>
      <c r="GLV439" s="1441"/>
      <c r="GLW439" s="1441"/>
      <c r="GLX439" s="1441"/>
      <c r="GLY439" s="1441"/>
      <c r="GLZ439" s="1441"/>
      <c r="GMA439" s="1441"/>
      <c r="GMB439" s="1441"/>
      <c r="GMC439" s="1441"/>
      <c r="GMD439" s="1441"/>
      <c r="GME439" s="1441"/>
      <c r="GMF439" s="1441"/>
      <c r="GMG439" s="1441"/>
      <c r="GMH439" s="1441"/>
      <c r="GMI439" s="1441"/>
      <c r="GMJ439" s="1441"/>
      <c r="GMK439" s="1441"/>
      <c r="GML439" s="1441"/>
      <c r="GMM439" s="1441"/>
      <c r="GMN439" s="1441"/>
      <c r="GMO439" s="1441"/>
      <c r="GMP439" s="1441"/>
      <c r="GMQ439" s="1441"/>
      <c r="GMR439" s="1441"/>
      <c r="GMS439" s="1441"/>
      <c r="GMT439" s="1441"/>
      <c r="GMU439" s="1441"/>
      <c r="GMV439" s="1441"/>
      <c r="GMW439" s="1441"/>
      <c r="GMX439" s="1441"/>
      <c r="GMY439" s="1441"/>
      <c r="GMZ439" s="1441"/>
      <c r="GNA439" s="1441"/>
      <c r="GNB439" s="1441"/>
      <c r="GNC439" s="1441"/>
      <c r="GND439" s="1441"/>
      <c r="GNE439" s="1441"/>
      <c r="GNF439" s="1441"/>
      <c r="GNG439" s="1441"/>
      <c r="GNH439" s="1441"/>
      <c r="GNI439" s="1441"/>
      <c r="GNJ439" s="1441"/>
      <c r="GNK439" s="1441"/>
      <c r="GNL439" s="1441"/>
      <c r="GNM439" s="1441"/>
      <c r="GNN439" s="1441"/>
      <c r="GNO439" s="1441"/>
      <c r="GNP439" s="1441"/>
      <c r="GNQ439" s="1441"/>
      <c r="GNR439" s="1441"/>
      <c r="GNS439" s="1441"/>
      <c r="GNT439" s="1441"/>
      <c r="GNU439" s="1441"/>
      <c r="GNV439" s="1441"/>
      <c r="GNW439" s="1441"/>
      <c r="GNX439" s="1441"/>
      <c r="GNY439" s="1441"/>
      <c r="GNZ439" s="1441"/>
      <c r="GOA439" s="1441"/>
      <c r="GOB439" s="1441"/>
      <c r="GOC439" s="1441"/>
      <c r="GOD439" s="1441"/>
      <c r="GOE439" s="1441"/>
      <c r="GOF439" s="1441"/>
      <c r="GOG439" s="1441"/>
      <c r="GOH439" s="1441"/>
      <c r="GOI439" s="1441"/>
      <c r="GOJ439" s="1441"/>
      <c r="GOK439" s="1441"/>
      <c r="GOL439" s="1441"/>
      <c r="GOM439" s="1441"/>
      <c r="GON439" s="1441"/>
      <c r="GOO439" s="1441"/>
      <c r="GOP439" s="1441"/>
      <c r="GOQ439" s="1441"/>
      <c r="GOR439" s="1441"/>
      <c r="GOS439" s="1441"/>
      <c r="GOT439" s="1441"/>
      <c r="GOU439" s="1441"/>
      <c r="GOV439" s="1441"/>
      <c r="GOW439" s="1441"/>
      <c r="GOX439" s="1441"/>
      <c r="GOY439" s="1441"/>
      <c r="GOZ439" s="1441"/>
      <c r="GPA439" s="1441"/>
      <c r="GPB439" s="1441"/>
      <c r="GPC439" s="1441"/>
      <c r="GPD439" s="1441"/>
      <c r="GPE439" s="1441"/>
      <c r="GPF439" s="1441"/>
      <c r="GPG439" s="1441"/>
      <c r="GPH439" s="1441"/>
      <c r="GPI439" s="1441"/>
      <c r="GPJ439" s="1441"/>
      <c r="GPK439" s="1441"/>
      <c r="GPL439" s="1441"/>
      <c r="GPM439" s="1441"/>
      <c r="GPN439" s="1441"/>
      <c r="GPO439" s="1441"/>
      <c r="GPP439" s="1441"/>
      <c r="GPQ439" s="1441"/>
      <c r="GPR439" s="1441"/>
      <c r="GPS439" s="1441"/>
      <c r="GPT439" s="1441"/>
      <c r="GPU439" s="1441"/>
      <c r="GPV439" s="1441"/>
      <c r="GPW439" s="1441"/>
      <c r="GPX439" s="1441"/>
      <c r="GPY439" s="1441"/>
      <c r="GPZ439" s="1441"/>
      <c r="GQA439" s="1441"/>
      <c r="GQB439" s="1441"/>
      <c r="GQC439" s="1441"/>
      <c r="GQD439" s="1441"/>
      <c r="GQE439" s="1441"/>
      <c r="GQF439" s="1441"/>
      <c r="GQG439" s="1441"/>
      <c r="GQH439" s="1441"/>
      <c r="GQI439" s="1441"/>
      <c r="GQJ439" s="1441"/>
      <c r="GQK439" s="1441"/>
      <c r="GQL439" s="1441"/>
      <c r="GQM439" s="1441"/>
      <c r="GQN439" s="1441"/>
      <c r="GQO439" s="1441"/>
      <c r="GQP439" s="1441"/>
      <c r="GQQ439" s="1441"/>
      <c r="GQR439" s="1441"/>
      <c r="GQS439" s="1441"/>
      <c r="GQT439" s="1441"/>
      <c r="GQU439" s="1441"/>
      <c r="GQV439" s="1441"/>
      <c r="GQW439" s="1441"/>
      <c r="GQX439" s="1441"/>
      <c r="GQY439" s="1441"/>
      <c r="GQZ439" s="1441"/>
      <c r="GRA439" s="1441"/>
      <c r="GRB439" s="1441"/>
      <c r="GRC439" s="1441"/>
      <c r="GRD439" s="1441"/>
      <c r="GRE439" s="1441"/>
      <c r="GRF439" s="1441"/>
      <c r="GRG439" s="1441"/>
      <c r="GRH439" s="1441"/>
      <c r="GRI439" s="1441"/>
      <c r="GRJ439" s="1441"/>
      <c r="GRK439" s="1441"/>
      <c r="GRL439" s="1441"/>
      <c r="GRM439" s="1441"/>
      <c r="GRN439" s="1441"/>
      <c r="GRO439" s="1441"/>
      <c r="GRP439" s="1441"/>
      <c r="GRQ439" s="1441"/>
      <c r="GRR439" s="1441"/>
      <c r="GRS439" s="1441"/>
      <c r="GRT439" s="1441"/>
      <c r="GRU439" s="1441"/>
      <c r="GRV439" s="1441"/>
      <c r="GRW439" s="1441"/>
      <c r="GRX439" s="1441"/>
      <c r="GRY439" s="1441"/>
      <c r="GRZ439" s="1441"/>
      <c r="GSA439" s="1441"/>
      <c r="GSB439" s="1441"/>
      <c r="GSC439" s="1441"/>
      <c r="GSD439" s="1441"/>
      <c r="GSE439" s="1441"/>
      <c r="GSF439" s="1441"/>
      <c r="GSG439" s="1441"/>
      <c r="GSH439" s="1441"/>
      <c r="GSI439" s="1441"/>
      <c r="GSJ439" s="1441"/>
      <c r="GSK439" s="1441"/>
      <c r="GSL439" s="1441"/>
      <c r="GSM439" s="1441"/>
      <c r="GSN439" s="1441"/>
      <c r="GSO439" s="1441"/>
      <c r="GSP439" s="1441"/>
      <c r="GSQ439" s="1441"/>
      <c r="GSR439" s="1441"/>
      <c r="GSS439" s="1441"/>
      <c r="GST439" s="1441"/>
      <c r="GSU439" s="1441"/>
      <c r="GSV439" s="1441"/>
      <c r="GSW439" s="1441"/>
      <c r="GSX439" s="1441"/>
      <c r="GSY439" s="1441"/>
      <c r="GSZ439" s="1441"/>
      <c r="GTA439" s="1441"/>
      <c r="GTB439" s="1441"/>
      <c r="GTC439" s="1441"/>
      <c r="GTD439" s="1441"/>
      <c r="GTE439" s="1441"/>
      <c r="GTF439" s="1441"/>
      <c r="GTG439" s="1441"/>
      <c r="GTH439" s="1441"/>
      <c r="GTI439" s="1441"/>
      <c r="GTJ439" s="1441"/>
      <c r="GTK439" s="1441"/>
      <c r="GTL439" s="1441"/>
      <c r="GTM439" s="1441"/>
      <c r="GTN439" s="1441"/>
      <c r="GTO439" s="1441"/>
      <c r="GTP439" s="1441"/>
      <c r="GTQ439" s="1441"/>
      <c r="GTR439" s="1441"/>
      <c r="GTS439" s="1441"/>
      <c r="GTT439" s="1441"/>
      <c r="GTU439" s="1441"/>
      <c r="GTV439" s="1441"/>
      <c r="GTW439" s="1441"/>
      <c r="GTX439" s="1441"/>
      <c r="GTY439" s="1441"/>
      <c r="GTZ439" s="1441"/>
      <c r="GUA439" s="1441"/>
      <c r="GUB439" s="1441"/>
      <c r="GUC439" s="1441"/>
      <c r="GUD439" s="1441"/>
      <c r="GUE439" s="1441"/>
      <c r="GUF439" s="1441"/>
      <c r="GUG439" s="1441"/>
      <c r="GUH439" s="1441"/>
      <c r="GUI439" s="1441"/>
      <c r="GUJ439" s="1441"/>
      <c r="GUK439" s="1441"/>
      <c r="GUL439" s="1441"/>
      <c r="GUM439" s="1441"/>
      <c r="GUN439" s="1441"/>
      <c r="GUO439" s="1441"/>
      <c r="GUP439" s="1441"/>
      <c r="GUQ439" s="1441"/>
      <c r="GUR439" s="1441"/>
      <c r="GUS439" s="1441"/>
      <c r="GUT439" s="1441"/>
      <c r="GUU439" s="1441"/>
      <c r="GUV439" s="1441"/>
      <c r="GUW439" s="1441"/>
      <c r="GUX439" s="1441"/>
      <c r="GUY439" s="1441"/>
      <c r="GUZ439" s="1441"/>
      <c r="GVA439" s="1441"/>
      <c r="GVB439" s="1441"/>
      <c r="GVC439" s="1441"/>
      <c r="GVD439" s="1441"/>
      <c r="GVE439" s="1441"/>
      <c r="GVF439" s="1441"/>
      <c r="GVG439" s="1441"/>
      <c r="GVH439" s="1441"/>
      <c r="GVI439" s="1441"/>
      <c r="GVJ439" s="1441"/>
      <c r="GVK439" s="1441"/>
      <c r="GVL439" s="1441"/>
      <c r="GVM439" s="1441"/>
      <c r="GVN439" s="1441"/>
      <c r="GVO439" s="1441"/>
      <c r="GVP439" s="1441"/>
      <c r="GVQ439" s="1441"/>
      <c r="GVR439" s="1441"/>
      <c r="GVS439" s="1441"/>
      <c r="GVT439" s="1441"/>
      <c r="GVU439" s="1441"/>
      <c r="GVV439" s="1441"/>
      <c r="GVW439" s="1441"/>
      <c r="GVX439" s="1441"/>
      <c r="GVY439" s="1441"/>
      <c r="GVZ439" s="1441"/>
      <c r="GWA439" s="1441"/>
      <c r="GWB439" s="1441"/>
      <c r="GWC439" s="1441"/>
      <c r="GWD439" s="1441"/>
      <c r="GWE439" s="1441"/>
      <c r="GWF439" s="1441"/>
      <c r="GWG439" s="1441"/>
      <c r="GWH439" s="1441"/>
      <c r="GWI439" s="1441"/>
      <c r="GWJ439" s="1441"/>
      <c r="GWK439" s="1441"/>
      <c r="GWL439" s="1441"/>
      <c r="GWM439" s="1441"/>
      <c r="GWN439" s="1441"/>
      <c r="GWO439" s="1441"/>
      <c r="GWP439" s="1441"/>
      <c r="GWQ439" s="1441"/>
      <c r="GWR439" s="1441"/>
      <c r="GWS439" s="1441"/>
      <c r="GWT439" s="1441"/>
      <c r="GWU439" s="1441"/>
      <c r="GWV439" s="1441"/>
      <c r="GWW439" s="1441"/>
      <c r="GWX439" s="1441"/>
      <c r="GWY439" s="1441"/>
      <c r="GWZ439" s="1441"/>
      <c r="GXA439" s="1441"/>
      <c r="GXB439" s="1441"/>
      <c r="GXC439" s="1441"/>
      <c r="GXD439" s="1441"/>
      <c r="GXE439" s="1441"/>
      <c r="GXF439" s="1441"/>
      <c r="GXG439" s="1441"/>
      <c r="GXH439" s="1441"/>
      <c r="GXI439" s="1441"/>
      <c r="GXJ439" s="1441"/>
      <c r="GXK439" s="1441"/>
      <c r="GXL439" s="1441"/>
      <c r="GXM439" s="1441"/>
      <c r="GXN439" s="1441"/>
      <c r="GXO439" s="1441"/>
      <c r="GXP439" s="1441"/>
      <c r="GXQ439" s="1441"/>
      <c r="GXR439" s="1441"/>
      <c r="GXS439" s="1441"/>
      <c r="GXT439" s="1441"/>
      <c r="GXU439" s="1441"/>
      <c r="GXV439" s="1441"/>
      <c r="GXW439" s="1441"/>
      <c r="GXX439" s="1441"/>
      <c r="GXY439" s="1441"/>
      <c r="GXZ439" s="1441"/>
      <c r="GYA439" s="1441"/>
      <c r="GYB439" s="1441"/>
      <c r="GYC439" s="1441"/>
      <c r="GYD439" s="1441"/>
      <c r="GYE439" s="1441"/>
      <c r="GYF439" s="1441"/>
      <c r="GYG439" s="1441"/>
      <c r="GYH439" s="1441"/>
      <c r="GYI439" s="1441"/>
      <c r="GYJ439" s="1441"/>
      <c r="GYK439" s="1441"/>
      <c r="GYL439" s="1441"/>
      <c r="GYM439" s="1441"/>
      <c r="GYN439" s="1441"/>
      <c r="GYO439" s="1441"/>
      <c r="GYP439" s="1441"/>
      <c r="GYQ439" s="1441"/>
      <c r="GYR439" s="1441"/>
      <c r="GYS439" s="1441"/>
      <c r="GYT439" s="1441"/>
      <c r="GYU439" s="1441"/>
      <c r="GYV439" s="1441"/>
      <c r="GYW439" s="1441"/>
      <c r="GYX439" s="1441"/>
      <c r="GYY439" s="1441"/>
      <c r="GYZ439" s="1441"/>
      <c r="GZA439" s="1441"/>
      <c r="GZB439" s="1441"/>
      <c r="GZC439" s="1441"/>
      <c r="GZD439" s="1441"/>
      <c r="GZE439" s="1441"/>
      <c r="GZF439" s="1441"/>
      <c r="GZG439" s="1441"/>
      <c r="GZH439" s="1441"/>
      <c r="GZI439" s="1441"/>
      <c r="GZJ439" s="1441"/>
      <c r="GZK439" s="1441"/>
      <c r="GZL439" s="1441"/>
      <c r="GZM439" s="1441"/>
      <c r="GZN439" s="1441"/>
      <c r="GZO439" s="1441"/>
      <c r="GZP439" s="1441"/>
      <c r="GZQ439" s="1441"/>
      <c r="GZR439" s="1441"/>
      <c r="GZS439" s="1441"/>
      <c r="GZT439" s="1441"/>
      <c r="GZU439" s="1441"/>
      <c r="GZV439" s="1441"/>
      <c r="GZW439" s="1441"/>
      <c r="GZX439" s="1441"/>
      <c r="GZY439" s="1441"/>
      <c r="GZZ439" s="1441"/>
      <c r="HAA439" s="1441"/>
      <c r="HAB439" s="1441"/>
      <c r="HAC439" s="1441"/>
      <c r="HAD439" s="1441"/>
      <c r="HAE439" s="1441"/>
      <c r="HAF439" s="1441"/>
      <c r="HAG439" s="1441"/>
      <c r="HAH439" s="1441"/>
      <c r="HAI439" s="1441"/>
      <c r="HAJ439" s="1441"/>
      <c r="HAK439" s="1441"/>
      <c r="HAL439" s="1441"/>
      <c r="HAM439" s="1441"/>
      <c r="HAN439" s="1441"/>
      <c r="HAO439" s="1441"/>
      <c r="HAP439" s="1441"/>
      <c r="HAQ439" s="1441"/>
      <c r="HAR439" s="1441"/>
      <c r="HAS439" s="1441"/>
      <c r="HAT439" s="1441"/>
      <c r="HAU439" s="1441"/>
      <c r="HAV439" s="1441"/>
      <c r="HAW439" s="1441"/>
      <c r="HAX439" s="1441"/>
      <c r="HAY439" s="1441"/>
      <c r="HAZ439" s="1441"/>
      <c r="HBA439" s="1441"/>
      <c r="HBB439" s="1441"/>
      <c r="HBC439" s="1441"/>
      <c r="HBD439" s="1441"/>
      <c r="HBE439" s="1441"/>
      <c r="HBF439" s="1441"/>
      <c r="HBG439" s="1441"/>
      <c r="HBH439" s="1441"/>
      <c r="HBI439" s="1441"/>
      <c r="HBJ439" s="1441"/>
      <c r="HBK439" s="1441"/>
      <c r="HBL439" s="1441"/>
      <c r="HBM439" s="1441"/>
      <c r="HBN439" s="1441"/>
      <c r="HBO439" s="1441"/>
      <c r="HBP439" s="1441"/>
      <c r="HBQ439" s="1441"/>
      <c r="HBR439" s="1441"/>
      <c r="HBS439" s="1441"/>
      <c r="HBT439" s="1441"/>
      <c r="HBU439" s="1441"/>
      <c r="HBV439" s="1441"/>
      <c r="HBW439" s="1441"/>
      <c r="HBX439" s="1441"/>
      <c r="HBY439" s="1441"/>
      <c r="HBZ439" s="1441"/>
      <c r="HCA439" s="1441"/>
      <c r="HCB439" s="1441"/>
      <c r="HCC439" s="1441"/>
      <c r="HCD439" s="1441"/>
      <c r="HCE439" s="1441"/>
      <c r="HCF439" s="1441"/>
      <c r="HCG439" s="1441"/>
      <c r="HCH439" s="1441"/>
      <c r="HCI439" s="1441"/>
      <c r="HCJ439" s="1441"/>
      <c r="HCK439" s="1441"/>
      <c r="HCL439" s="1441"/>
      <c r="HCM439" s="1441"/>
      <c r="HCN439" s="1441"/>
      <c r="HCO439" s="1441"/>
      <c r="HCP439" s="1441"/>
      <c r="HCQ439" s="1441"/>
      <c r="HCR439" s="1441"/>
      <c r="HCS439" s="1441"/>
      <c r="HCT439" s="1441"/>
      <c r="HCU439" s="1441"/>
      <c r="HCV439" s="1441"/>
      <c r="HCW439" s="1441"/>
      <c r="HCX439" s="1441"/>
      <c r="HCY439" s="1441"/>
      <c r="HCZ439" s="1441"/>
      <c r="HDA439" s="1441"/>
      <c r="HDB439" s="1441"/>
      <c r="HDC439" s="1441"/>
      <c r="HDD439" s="1441"/>
      <c r="HDE439" s="1441"/>
      <c r="HDF439" s="1441"/>
      <c r="HDG439" s="1441"/>
      <c r="HDH439" s="1441"/>
      <c r="HDI439" s="1441"/>
      <c r="HDJ439" s="1441"/>
      <c r="HDK439" s="1441"/>
      <c r="HDL439" s="1441"/>
      <c r="HDM439" s="1441"/>
      <c r="HDN439" s="1441"/>
      <c r="HDO439" s="1441"/>
      <c r="HDP439" s="1441"/>
      <c r="HDQ439" s="1441"/>
      <c r="HDR439" s="1441"/>
      <c r="HDS439" s="1441"/>
      <c r="HDT439" s="1441"/>
      <c r="HDU439" s="1441"/>
      <c r="HDV439" s="1441"/>
      <c r="HDW439" s="1441"/>
      <c r="HDX439" s="1441"/>
      <c r="HDY439" s="1441"/>
      <c r="HDZ439" s="1441"/>
      <c r="HEA439" s="1441"/>
      <c r="HEB439" s="1441"/>
      <c r="HEC439" s="1441"/>
      <c r="HED439" s="1441"/>
      <c r="HEE439" s="1441"/>
      <c r="HEF439" s="1441"/>
      <c r="HEG439" s="1441"/>
      <c r="HEH439" s="1441"/>
      <c r="HEI439" s="1441"/>
      <c r="HEJ439" s="1441"/>
      <c r="HEK439" s="1441"/>
      <c r="HEL439" s="1441"/>
      <c r="HEM439" s="1441"/>
      <c r="HEN439" s="1441"/>
      <c r="HEO439" s="1441"/>
      <c r="HEP439" s="1441"/>
      <c r="HEQ439" s="1441"/>
      <c r="HER439" s="1441"/>
      <c r="HES439" s="1441"/>
      <c r="HET439" s="1441"/>
      <c r="HEU439" s="1441"/>
      <c r="HEV439" s="1441"/>
      <c r="HEW439" s="1441"/>
      <c r="HEX439" s="1441"/>
      <c r="HEY439" s="1441"/>
      <c r="HEZ439" s="1441"/>
      <c r="HFA439" s="1441"/>
      <c r="HFB439" s="1441"/>
      <c r="HFC439" s="1441"/>
      <c r="HFD439" s="1441"/>
      <c r="HFE439" s="1441"/>
      <c r="HFF439" s="1441"/>
      <c r="HFG439" s="1441"/>
      <c r="HFH439" s="1441"/>
      <c r="HFI439" s="1441"/>
      <c r="HFJ439" s="1441"/>
      <c r="HFK439" s="1441"/>
      <c r="HFL439" s="1441"/>
      <c r="HFM439" s="1441"/>
      <c r="HFN439" s="1441"/>
      <c r="HFO439" s="1441"/>
      <c r="HFP439" s="1441"/>
      <c r="HFQ439" s="1441"/>
      <c r="HFR439" s="1441"/>
      <c r="HFS439" s="1441"/>
      <c r="HFT439" s="1441"/>
      <c r="HFU439" s="1441"/>
      <c r="HFV439" s="1441"/>
      <c r="HFW439" s="1441"/>
      <c r="HFX439" s="1441"/>
      <c r="HFY439" s="1441"/>
      <c r="HFZ439" s="1441"/>
      <c r="HGA439" s="1441"/>
      <c r="HGB439" s="1441"/>
      <c r="HGC439" s="1441"/>
      <c r="HGD439" s="1441"/>
      <c r="HGE439" s="1441"/>
      <c r="HGF439" s="1441"/>
      <c r="HGG439" s="1441"/>
      <c r="HGH439" s="1441"/>
      <c r="HGI439" s="1441"/>
      <c r="HGJ439" s="1441"/>
      <c r="HGK439" s="1441"/>
      <c r="HGL439" s="1441"/>
      <c r="HGM439" s="1441"/>
      <c r="HGN439" s="1441"/>
      <c r="HGO439" s="1441"/>
      <c r="HGP439" s="1441"/>
      <c r="HGQ439" s="1441"/>
      <c r="HGR439" s="1441"/>
      <c r="HGS439" s="1441"/>
      <c r="HGT439" s="1441"/>
      <c r="HGU439" s="1441"/>
      <c r="HGV439" s="1441"/>
      <c r="HGW439" s="1441"/>
      <c r="HGX439" s="1441"/>
      <c r="HGY439" s="1441"/>
      <c r="HGZ439" s="1441"/>
      <c r="HHA439" s="1441"/>
      <c r="HHB439" s="1441"/>
      <c r="HHC439" s="1441"/>
      <c r="HHD439" s="1441"/>
      <c r="HHE439" s="1441"/>
      <c r="HHF439" s="1441"/>
      <c r="HHG439" s="1441"/>
      <c r="HHH439" s="1441"/>
      <c r="HHI439" s="1441"/>
      <c r="HHJ439" s="1441"/>
      <c r="HHK439" s="1441"/>
      <c r="HHL439" s="1441"/>
      <c r="HHM439" s="1441"/>
      <c r="HHN439" s="1441"/>
      <c r="HHO439" s="1441"/>
      <c r="HHP439" s="1441"/>
      <c r="HHQ439" s="1441"/>
      <c r="HHR439" s="1441"/>
      <c r="HHS439" s="1441"/>
      <c r="HHT439" s="1441"/>
      <c r="HHU439" s="1441"/>
      <c r="HHV439" s="1441"/>
      <c r="HHW439" s="1441"/>
      <c r="HHX439" s="1441"/>
      <c r="HHY439" s="1441"/>
      <c r="HHZ439" s="1441"/>
      <c r="HIA439" s="1441"/>
      <c r="HIB439" s="1441"/>
      <c r="HIC439" s="1441"/>
      <c r="HID439" s="1441"/>
      <c r="HIE439" s="1441"/>
      <c r="HIF439" s="1441"/>
      <c r="HIG439" s="1441"/>
      <c r="HIH439" s="1441"/>
      <c r="HII439" s="1441"/>
      <c r="HIJ439" s="1441"/>
      <c r="HIK439" s="1441"/>
      <c r="HIL439" s="1441"/>
      <c r="HIM439" s="1441"/>
      <c r="HIN439" s="1441"/>
      <c r="HIO439" s="1441"/>
      <c r="HIP439" s="1441"/>
      <c r="HIQ439" s="1441"/>
      <c r="HIR439" s="1441"/>
      <c r="HIS439" s="1441"/>
      <c r="HIT439" s="1441"/>
      <c r="HIU439" s="1441"/>
      <c r="HIV439" s="1441"/>
      <c r="HIW439" s="1441"/>
      <c r="HIX439" s="1441"/>
      <c r="HIY439" s="1441"/>
      <c r="HIZ439" s="1441"/>
      <c r="HJA439" s="1441"/>
      <c r="HJB439" s="1441"/>
      <c r="HJC439" s="1441"/>
      <c r="HJD439" s="1441"/>
      <c r="HJE439" s="1441"/>
      <c r="HJF439" s="1441"/>
      <c r="HJG439" s="1441"/>
      <c r="HJH439" s="1441"/>
      <c r="HJI439" s="1441"/>
      <c r="HJJ439" s="1441"/>
      <c r="HJK439" s="1441"/>
      <c r="HJL439" s="1441"/>
      <c r="HJM439" s="1441"/>
      <c r="HJN439" s="1441"/>
      <c r="HJO439" s="1441"/>
      <c r="HJP439" s="1441"/>
      <c r="HJQ439" s="1441"/>
      <c r="HJR439" s="1441"/>
      <c r="HJS439" s="1441"/>
      <c r="HJT439" s="1441"/>
      <c r="HJU439" s="1441"/>
      <c r="HJV439" s="1441"/>
      <c r="HJW439" s="1441"/>
      <c r="HJX439" s="1441"/>
      <c r="HJY439" s="1441"/>
      <c r="HJZ439" s="1441"/>
      <c r="HKA439" s="1441"/>
      <c r="HKB439" s="1441"/>
      <c r="HKC439" s="1441"/>
      <c r="HKD439" s="1441"/>
      <c r="HKE439" s="1441"/>
      <c r="HKF439" s="1441"/>
      <c r="HKG439" s="1441"/>
      <c r="HKH439" s="1441"/>
      <c r="HKI439" s="1441"/>
      <c r="HKJ439" s="1441"/>
      <c r="HKK439" s="1441"/>
      <c r="HKL439" s="1441"/>
      <c r="HKM439" s="1441"/>
      <c r="HKN439" s="1441"/>
      <c r="HKO439" s="1441"/>
      <c r="HKP439" s="1441"/>
      <c r="HKQ439" s="1441"/>
      <c r="HKR439" s="1441"/>
      <c r="HKS439" s="1441"/>
      <c r="HKT439" s="1441"/>
      <c r="HKU439" s="1441"/>
      <c r="HKV439" s="1441"/>
      <c r="HKW439" s="1441"/>
      <c r="HKX439" s="1441"/>
      <c r="HKY439" s="1441"/>
      <c r="HKZ439" s="1441"/>
      <c r="HLA439" s="1441"/>
      <c r="HLB439" s="1441"/>
      <c r="HLC439" s="1441"/>
      <c r="HLD439" s="1441"/>
      <c r="HLE439" s="1441"/>
      <c r="HLF439" s="1441"/>
      <c r="HLG439" s="1441"/>
      <c r="HLH439" s="1441"/>
      <c r="HLI439" s="1441"/>
      <c r="HLJ439" s="1441"/>
      <c r="HLK439" s="1441"/>
      <c r="HLL439" s="1441"/>
      <c r="HLM439" s="1441"/>
      <c r="HLN439" s="1441"/>
      <c r="HLO439" s="1441"/>
      <c r="HLP439" s="1441"/>
      <c r="HLQ439" s="1441"/>
      <c r="HLR439" s="1441"/>
      <c r="HLS439" s="1441"/>
      <c r="HLT439" s="1441"/>
      <c r="HLU439" s="1441"/>
      <c r="HLV439" s="1441"/>
      <c r="HLW439" s="1441"/>
      <c r="HLX439" s="1441"/>
      <c r="HLY439" s="1441"/>
      <c r="HLZ439" s="1441"/>
      <c r="HMA439" s="1441"/>
      <c r="HMB439" s="1441"/>
      <c r="HMC439" s="1441"/>
      <c r="HMD439" s="1441"/>
      <c r="HME439" s="1441"/>
      <c r="HMF439" s="1441"/>
      <c r="HMG439" s="1441"/>
      <c r="HMH439" s="1441"/>
      <c r="HMI439" s="1441"/>
      <c r="HMJ439" s="1441"/>
      <c r="HMK439" s="1441"/>
      <c r="HML439" s="1441"/>
      <c r="HMM439" s="1441"/>
      <c r="HMN439" s="1441"/>
      <c r="HMO439" s="1441"/>
      <c r="HMP439" s="1441"/>
      <c r="HMQ439" s="1441"/>
      <c r="HMR439" s="1441"/>
      <c r="HMS439" s="1441"/>
      <c r="HMT439" s="1441"/>
      <c r="HMU439" s="1441"/>
      <c r="HMV439" s="1441"/>
      <c r="HMW439" s="1441"/>
      <c r="HMX439" s="1441"/>
      <c r="HMY439" s="1441"/>
      <c r="HMZ439" s="1441"/>
      <c r="HNA439" s="1441"/>
      <c r="HNB439" s="1441"/>
      <c r="HNC439" s="1441"/>
      <c r="HND439" s="1441"/>
      <c r="HNE439" s="1441"/>
      <c r="HNF439" s="1441"/>
      <c r="HNG439" s="1441"/>
      <c r="HNH439" s="1441"/>
      <c r="HNI439" s="1441"/>
      <c r="HNJ439" s="1441"/>
      <c r="HNK439" s="1441"/>
      <c r="HNL439" s="1441"/>
      <c r="HNM439" s="1441"/>
      <c r="HNN439" s="1441"/>
      <c r="HNO439" s="1441"/>
      <c r="HNP439" s="1441"/>
      <c r="HNQ439" s="1441"/>
      <c r="HNR439" s="1441"/>
      <c r="HNS439" s="1441"/>
      <c r="HNT439" s="1441"/>
      <c r="HNU439" s="1441"/>
      <c r="HNV439" s="1441"/>
      <c r="HNW439" s="1441"/>
      <c r="HNX439" s="1441"/>
      <c r="HNY439" s="1441"/>
      <c r="HNZ439" s="1441"/>
      <c r="HOA439" s="1441"/>
      <c r="HOB439" s="1441"/>
      <c r="HOC439" s="1441"/>
      <c r="HOD439" s="1441"/>
      <c r="HOE439" s="1441"/>
      <c r="HOF439" s="1441"/>
      <c r="HOG439" s="1441"/>
      <c r="HOH439" s="1441"/>
      <c r="HOI439" s="1441"/>
      <c r="HOJ439" s="1441"/>
      <c r="HOK439" s="1441"/>
      <c r="HOL439" s="1441"/>
      <c r="HOM439" s="1441"/>
      <c r="HON439" s="1441"/>
      <c r="HOO439" s="1441"/>
      <c r="HOP439" s="1441"/>
      <c r="HOQ439" s="1441"/>
      <c r="HOR439" s="1441"/>
      <c r="HOS439" s="1441"/>
      <c r="HOT439" s="1441"/>
      <c r="HOU439" s="1441"/>
      <c r="HOV439" s="1441"/>
      <c r="HOW439" s="1441"/>
      <c r="HOX439" s="1441"/>
      <c r="HOY439" s="1441"/>
      <c r="HOZ439" s="1441"/>
      <c r="HPA439" s="1441"/>
      <c r="HPB439" s="1441"/>
      <c r="HPC439" s="1441"/>
      <c r="HPD439" s="1441"/>
      <c r="HPE439" s="1441"/>
      <c r="HPF439" s="1441"/>
      <c r="HPG439" s="1441"/>
      <c r="HPH439" s="1441"/>
      <c r="HPI439" s="1441"/>
      <c r="HPJ439" s="1441"/>
      <c r="HPK439" s="1441"/>
      <c r="HPL439" s="1441"/>
      <c r="HPM439" s="1441"/>
      <c r="HPN439" s="1441"/>
      <c r="HPO439" s="1441"/>
      <c r="HPP439" s="1441"/>
      <c r="HPQ439" s="1441"/>
      <c r="HPR439" s="1441"/>
      <c r="HPS439" s="1441"/>
      <c r="HPT439" s="1441"/>
      <c r="HPU439" s="1441"/>
      <c r="HPV439" s="1441"/>
      <c r="HPW439" s="1441"/>
      <c r="HPX439" s="1441"/>
      <c r="HPY439" s="1441"/>
      <c r="HPZ439" s="1441"/>
      <c r="HQA439" s="1441"/>
      <c r="HQB439" s="1441"/>
      <c r="HQC439" s="1441"/>
      <c r="HQD439" s="1441"/>
      <c r="HQE439" s="1441"/>
      <c r="HQF439" s="1441"/>
      <c r="HQG439" s="1441"/>
      <c r="HQH439" s="1441"/>
      <c r="HQI439" s="1441"/>
      <c r="HQJ439" s="1441"/>
      <c r="HQK439" s="1441"/>
      <c r="HQL439" s="1441"/>
      <c r="HQM439" s="1441"/>
      <c r="HQN439" s="1441"/>
      <c r="HQO439" s="1441"/>
      <c r="HQP439" s="1441"/>
      <c r="HQQ439" s="1441"/>
      <c r="HQR439" s="1441"/>
      <c r="HQS439" s="1441"/>
      <c r="HQT439" s="1441"/>
      <c r="HQU439" s="1441"/>
      <c r="HQV439" s="1441"/>
      <c r="HQW439" s="1441"/>
      <c r="HQX439" s="1441"/>
      <c r="HQY439" s="1441"/>
      <c r="HQZ439" s="1441"/>
      <c r="HRA439" s="1441"/>
      <c r="HRB439" s="1441"/>
      <c r="HRC439" s="1441"/>
      <c r="HRD439" s="1441"/>
      <c r="HRE439" s="1441"/>
      <c r="HRF439" s="1441"/>
      <c r="HRG439" s="1441"/>
      <c r="HRH439" s="1441"/>
      <c r="HRI439" s="1441"/>
      <c r="HRJ439" s="1441"/>
      <c r="HRK439" s="1441"/>
      <c r="HRL439" s="1441"/>
      <c r="HRM439" s="1441"/>
      <c r="HRN439" s="1441"/>
      <c r="HRO439" s="1441"/>
      <c r="HRP439" s="1441"/>
      <c r="HRQ439" s="1441"/>
      <c r="HRR439" s="1441"/>
      <c r="HRS439" s="1441"/>
      <c r="HRT439" s="1441"/>
      <c r="HRU439" s="1441"/>
      <c r="HRV439" s="1441"/>
      <c r="HRW439" s="1441"/>
      <c r="HRX439" s="1441"/>
      <c r="HRY439" s="1441"/>
      <c r="HRZ439" s="1441"/>
      <c r="HSA439" s="1441"/>
      <c r="HSB439" s="1441"/>
      <c r="HSC439" s="1441"/>
      <c r="HSD439" s="1441"/>
      <c r="HSE439" s="1441"/>
      <c r="HSF439" s="1441"/>
      <c r="HSG439" s="1441"/>
      <c r="HSH439" s="1441"/>
      <c r="HSI439" s="1441"/>
      <c r="HSJ439" s="1441"/>
      <c r="HSK439" s="1441"/>
      <c r="HSL439" s="1441"/>
      <c r="HSM439" s="1441"/>
      <c r="HSN439" s="1441"/>
      <c r="HSO439" s="1441"/>
      <c r="HSP439" s="1441"/>
      <c r="HSQ439" s="1441"/>
      <c r="HSR439" s="1441"/>
      <c r="HSS439" s="1441"/>
      <c r="HST439" s="1441"/>
      <c r="HSU439" s="1441"/>
      <c r="HSV439" s="1441"/>
      <c r="HSW439" s="1441"/>
      <c r="HSX439" s="1441"/>
      <c r="HSY439" s="1441"/>
      <c r="HSZ439" s="1441"/>
      <c r="HTA439" s="1441"/>
      <c r="HTB439" s="1441"/>
      <c r="HTC439" s="1441"/>
      <c r="HTD439" s="1441"/>
      <c r="HTE439" s="1441"/>
      <c r="HTF439" s="1441"/>
      <c r="HTG439" s="1441"/>
      <c r="HTH439" s="1441"/>
      <c r="HTI439" s="1441"/>
      <c r="HTJ439" s="1441"/>
      <c r="HTK439" s="1441"/>
      <c r="HTL439" s="1441"/>
      <c r="HTM439" s="1441"/>
      <c r="HTN439" s="1441"/>
      <c r="HTO439" s="1441"/>
      <c r="HTP439" s="1441"/>
      <c r="HTQ439" s="1441"/>
      <c r="HTR439" s="1441"/>
      <c r="HTS439" s="1441"/>
      <c r="HTT439" s="1441"/>
      <c r="HTU439" s="1441"/>
      <c r="HTV439" s="1441"/>
      <c r="HTW439" s="1441"/>
      <c r="HTX439" s="1441"/>
      <c r="HTY439" s="1441"/>
      <c r="HTZ439" s="1441"/>
      <c r="HUA439" s="1441"/>
      <c r="HUB439" s="1441"/>
      <c r="HUC439" s="1441"/>
      <c r="HUD439" s="1441"/>
      <c r="HUE439" s="1441"/>
      <c r="HUF439" s="1441"/>
      <c r="HUG439" s="1441"/>
      <c r="HUH439" s="1441"/>
      <c r="HUI439" s="1441"/>
      <c r="HUJ439" s="1441"/>
      <c r="HUK439" s="1441"/>
      <c r="HUL439" s="1441"/>
      <c r="HUM439" s="1441"/>
      <c r="HUN439" s="1441"/>
      <c r="HUO439" s="1441"/>
      <c r="HUP439" s="1441"/>
      <c r="HUQ439" s="1441"/>
      <c r="HUR439" s="1441"/>
      <c r="HUS439" s="1441"/>
      <c r="HUT439" s="1441"/>
      <c r="HUU439" s="1441"/>
      <c r="HUV439" s="1441"/>
      <c r="HUW439" s="1441"/>
      <c r="HUX439" s="1441"/>
      <c r="HUY439" s="1441"/>
      <c r="HUZ439" s="1441"/>
      <c r="HVA439" s="1441"/>
      <c r="HVB439" s="1441"/>
      <c r="HVC439" s="1441"/>
      <c r="HVD439" s="1441"/>
      <c r="HVE439" s="1441"/>
      <c r="HVF439" s="1441"/>
      <c r="HVG439" s="1441"/>
      <c r="HVH439" s="1441"/>
      <c r="HVI439" s="1441"/>
      <c r="HVJ439" s="1441"/>
      <c r="HVK439" s="1441"/>
      <c r="HVL439" s="1441"/>
      <c r="HVM439" s="1441"/>
      <c r="HVN439" s="1441"/>
      <c r="HVO439" s="1441"/>
      <c r="HVP439" s="1441"/>
      <c r="HVQ439" s="1441"/>
      <c r="HVR439" s="1441"/>
      <c r="HVS439" s="1441"/>
      <c r="HVT439" s="1441"/>
      <c r="HVU439" s="1441"/>
      <c r="HVV439" s="1441"/>
      <c r="HVW439" s="1441"/>
      <c r="HVX439" s="1441"/>
      <c r="HVY439" s="1441"/>
      <c r="HVZ439" s="1441"/>
      <c r="HWA439" s="1441"/>
      <c r="HWB439" s="1441"/>
      <c r="HWC439" s="1441"/>
      <c r="HWD439" s="1441"/>
      <c r="HWE439" s="1441"/>
      <c r="HWF439" s="1441"/>
      <c r="HWG439" s="1441"/>
      <c r="HWH439" s="1441"/>
      <c r="HWI439" s="1441"/>
      <c r="HWJ439" s="1441"/>
      <c r="HWK439" s="1441"/>
      <c r="HWL439" s="1441"/>
      <c r="HWM439" s="1441"/>
      <c r="HWN439" s="1441"/>
      <c r="HWO439" s="1441"/>
      <c r="HWP439" s="1441"/>
      <c r="HWQ439" s="1441"/>
      <c r="HWR439" s="1441"/>
      <c r="HWS439" s="1441"/>
      <c r="HWT439" s="1441"/>
      <c r="HWU439" s="1441"/>
      <c r="HWV439" s="1441"/>
      <c r="HWW439" s="1441"/>
      <c r="HWX439" s="1441"/>
      <c r="HWY439" s="1441"/>
      <c r="HWZ439" s="1441"/>
      <c r="HXA439" s="1441"/>
      <c r="HXB439" s="1441"/>
      <c r="HXC439" s="1441"/>
      <c r="HXD439" s="1441"/>
      <c r="HXE439" s="1441"/>
      <c r="HXF439" s="1441"/>
      <c r="HXG439" s="1441"/>
      <c r="HXH439" s="1441"/>
      <c r="HXI439" s="1441"/>
      <c r="HXJ439" s="1441"/>
      <c r="HXK439" s="1441"/>
      <c r="HXL439" s="1441"/>
      <c r="HXM439" s="1441"/>
      <c r="HXN439" s="1441"/>
      <c r="HXO439" s="1441"/>
      <c r="HXP439" s="1441"/>
      <c r="HXQ439" s="1441"/>
      <c r="HXR439" s="1441"/>
      <c r="HXS439" s="1441"/>
      <c r="HXT439" s="1441"/>
      <c r="HXU439" s="1441"/>
      <c r="HXV439" s="1441"/>
      <c r="HXW439" s="1441"/>
      <c r="HXX439" s="1441"/>
      <c r="HXY439" s="1441"/>
      <c r="HXZ439" s="1441"/>
      <c r="HYA439" s="1441"/>
      <c r="HYB439" s="1441"/>
      <c r="HYC439" s="1441"/>
      <c r="HYD439" s="1441"/>
      <c r="HYE439" s="1441"/>
      <c r="HYF439" s="1441"/>
      <c r="HYG439" s="1441"/>
      <c r="HYH439" s="1441"/>
      <c r="HYI439" s="1441"/>
      <c r="HYJ439" s="1441"/>
      <c r="HYK439" s="1441"/>
      <c r="HYL439" s="1441"/>
      <c r="HYM439" s="1441"/>
      <c r="HYN439" s="1441"/>
      <c r="HYO439" s="1441"/>
      <c r="HYP439" s="1441"/>
      <c r="HYQ439" s="1441"/>
      <c r="HYR439" s="1441"/>
      <c r="HYS439" s="1441"/>
      <c r="HYT439" s="1441"/>
      <c r="HYU439" s="1441"/>
      <c r="HYV439" s="1441"/>
      <c r="HYW439" s="1441"/>
      <c r="HYX439" s="1441"/>
      <c r="HYY439" s="1441"/>
      <c r="HYZ439" s="1441"/>
      <c r="HZA439" s="1441"/>
      <c r="HZB439" s="1441"/>
      <c r="HZC439" s="1441"/>
      <c r="HZD439" s="1441"/>
      <c r="HZE439" s="1441"/>
      <c r="HZF439" s="1441"/>
      <c r="HZG439" s="1441"/>
      <c r="HZH439" s="1441"/>
      <c r="HZI439" s="1441"/>
      <c r="HZJ439" s="1441"/>
      <c r="HZK439" s="1441"/>
      <c r="HZL439" s="1441"/>
      <c r="HZM439" s="1441"/>
      <c r="HZN439" s="1441"/>
      <c r="HZO439" s="1441"/>
      <c r="HZP439" s="1441"/>
      <c r="HZQ439" s="1441"/>
      <c r="HZR439" s="1441"/>
      <c r="HZS439" s="1441"/>
      <c r="HZT439" s="1441"/>
      <c r="HZU439" s="1441"/>
      <c r="HZV439" s="1441"/>
      <c r="HZW439" s="1441"/>
      <c r="HZX439" s="1441"/>
      <c r="HZY439" s="1441"/>
      <c r="HZZ439" s="1441"/>
      <c r="IAA439" s="1441"/>
      <c r="IAB439" s="1441"/>
      <c r="IAC439" s="1441"/>
      <c r="IAD439" s="1441"/>
      <c r="IAE439" s="1441"/>
      <c r="IAF439" s="1441"/>
      <c r="IAG439" s="1441"/>
      <c r="IAH439" s="1441"/>
      <c r="IAI439" s="1441"/>
      <c r="IAJ439" s="1441"/>
      <c r="IAK439" s="1441"/>
      <c r="IAL439" s="1441"/>
      <c r="IAM439" s="1441"/>
      <c r="IAN439" s="1441"/>
      <c r="IAO439" s="1441"/>
      <c r="IAP439" s="1441"/>
      <c r="IAQ439" s="1441"/>
      <c r="IAR439" s="1441"/>
      <c r="IAS439" s="1441"/>
      <c r="IAT439" s="1441"/>
      <c r="IAU439" s="1441"/>
      <c r="IAV439" s="1441"/>
      <c r="IAW439" s="1441"/>
      <c r="IAX439" s="1441"/>
      <c r="IAY439" s="1441"/>
      <c r="IAZ439" s="1441"/>
      <c r="IBA439" s="1441"/>
      <c r="IBB439" s="1441"/>
      <c r="IBC439" s="1441"/>
      <c r="IBD439" s="1441"/>
      <c r="IBE439" s="1441"/>
      <c r="IBF439" s="1441"/>
      <c r="IBG439" s="1441"/>
      <c r="IBH439" s="1441"/>
      <c r="IBI439" s="1441"/>
      <c r="IBJ439" s="1441"/>
      <c r="IBK439" s="1441"/>
      <c r="IBL439" s="1441"/>
      <c r="IBM439" s="1441"/>
      <c r="IBN439" s="1441"/>
      <c r="IBO439" s="1441"/>
      <c r="IBP439" s="1441"/>
      <c r="IBQ439" s="1441"/>
      <c r="IBR439" s="1441"/>
      <c r="IBS439" s="1441"/>
      <c r="IBT439" s="1441"/>
      <c r="IBU439" s="1441"/>
      <c r="IBV439" s="1441"/>
      <c r="IBW439" s="1441"/>
      <c r="IBX439" s="1441"/>
      <c r="IBY439" s="1441"/>
      <c r="IBZ439" s="1441"/>
      <c r="ICA439" s="1441"/>
      <c r="ICB439" s="1441"/>
      <c r="ICC439" s="1441"/>
      <c r="ICD439" s="1441"/>
      <c r="ICE439" s="1441"/>
      <c r="ICF439" s="1441"/>
      <c r="ICG439" s="1441"/>
      <c r="ICH439" s="1441"/>
      <c r="ICI439" s="1441"/>
      <c r="ICJ439" s="1441"/>
      <c r="ICK439" s="1441"/>
      <c r="ICL439" s="1441"/>
      <c r="ICM439" s="1441"/>
      <c r="ICN439" s="1441"/>
      <c r="ICO439" s="1441"/>
      <c r="ICP439" s="1441"/>
      <c r="ICQ439" s="1441"/>
      <c r="ICR439" s="1441"/>
      <c r="ICS439" s="1441"/>
      <c r="ICT439" s="1441"/>
      <c r="ICU439" s="1441"/>
      <c r="ICV439" s="1441"/>
      <c r="ICW439" s="1441"/>
      <c r="ICX439" s="1441"/>
      <c r="ICY439" s="1441"/>
      <c r="ICZ439" s="1441"/>
      <c r="IDA439" s="1441"/>
      <c r="IDB439" s="1441"/>
      <c r="IDC439" s="1441"/>
      <c r="IDD439" s="1441"/>
      <c r="IDE439" s="1441"/>
      <c r="IDF439" s="1441"/>
      <c r="IDG439" s="1441"/>
      <c r="IDH439" s="1441"/>
      <c r="IDI439" s="1441"/>
      <c r="IDJ439" s="1441"/>
      <c r="IDK439" s="1441"/>
      <c r="IDL439" s="1441"/>
      <c r="IDM439" s="1441"/>
      <c r="IDN439" s="1441"/>
      <c r="IDO439" s="1441"/>
      <c r="IDP439" s="1441"/>
      <c r="IDQ439" s="1441"/>
      <c r="IDR439" s="1441"/>
      <c r="IDS439" s="1441"/>
      <c r="IDT439" s="1441"/>
      <c r="IDU439" s="1441"/>
      <c r="IDV439" s="1441"/>
      <c r="IDW439" s="1441"/>
      <c r="IDX439" s="1441"/>
      <c r="IDY439" s="1441"/>
      <c r="IDZ439" s="1441"/>
      <c r="IEA439" s="1441"/>
      <c r="IEB439" s="1441"/>
      <c r="IEC439" s="1441"/>
      <c r="IED439" s="1441"/>
      <c r="IEE439" s="1441"/>
      <c r="IEF439" s="1441"/>
      <c r="IEG439" s="1441"/>
      <c r="IEH439" s="1441"/>
      <c r="IEI439" s="1441"/>
      <c r="IEJ439" s="1441"/>
      <c r="IEK439" s="1441"/>
      <c r="IEL439" s="1441"/>
      <c r="IEM439" s="1441"/>
      <c r="IEN439" s="1441"/>
      <c r="IEO439" s="1441"/>
      <c r="IEP439" s="1441"/>
      <c r="IEQ439" s="1441"/>
      <c r="IER439" s="1441"/>
      <c r="IES439" s="1441"/>
      <c r="IET439" s="1441"/>
      <c r="IEU439" s="1441"/>
      <c r="IEV439" s="1441"/>
      <c r="IEW439" s="1441"/>
      <c r="IEX439" s="1441"/>
      <c r="IEY439" s="1441"/>
      <c r="IEZ439" s="1441"/>
      <c r="IFA439" s="1441"/>
      <c r="IFB439" s="1441"/>
      <c r="IFC439" s="1441"/>
      <c r="IFD439" s="1441"/>
      <c r="IFE439" s="1441"/>
      <c r="IFF439" s="1441"/>
      <c r="IFG439" s="1441"/>
      <c r="IFH439" s="1441"/>
      <c r="IFI439" s="1441"/>
      <c r="IFJ439" s="1441"/>
      <c r="IFK439" s="1441"/>
      <c r="IFL439" s="1441"/>
      <c r="IFM439" s="1441"/>
      <c r="IFN439" s="1441"/>
      <c r="IFO439" s="1441"/>
      <c r="IFP439" s="1441"/>
      <c r="IFQ439" s="1441"/>
      <c r="IFR439" s="1441"/>
      <c r="IFS439" s="1441"/>
      <c r="IFT439" s="1441"/>
      <c r="IFU439" s="1441"/>
      <c r="IFV439" s="1441"/>
      <c r="IFW439" s="1441"/>
      <c r="IFX439" s="1441"/>
      <c r="IFY439" s="1441"/>
      <c r="IFZ439" s="1441"/>
      <c r="IGA439" s="1441"/>
      <c r="IGB439" s="1441"/>
      <c r="IGC439" s="1441"/>
      <c r="IGD439" s="1441"/>
      <c r="IGE439" s="1441"/>
      <c r="IGF439" s="1441"/>
      <c r="IGG439" s="1441"/>
      <c r="IGH439" s="1441"/>
      <c r="IGI439" s="1441"/>
      <c r="IGJ439" s="1441"/>
      <c r="IGK439" s="1441"/>
      <c r="IGL439" s="1441"/>
      <c r="IGM439" s="1441"/>
      <c r="IGN439" s="1441"/>
      <c r="IGO439" s="1441"/>
      <c r="IGP439" s="1441"/>
      <c r="IGQ439" s="1441"/>
      <c r="IGR439" s="1441"/>
      <c r="IGS439" s="1441"/>
      <c r="IGT439" s="1441"/>
      <c r="IGU439" s="1441"/>
      <c r="IGV439" s="1441"/>
      <c r="IGW439" s="1441"/>
      <c r="IGX439" s="1441"/>
      <c r="IGY439" s="1441"/>
      <c r="IGZ439" s="1441"/>
      <c r="IHA439" s="1441"/>
      <c r="IHB439" s="1441"/>
      <c r="IHC439" s="1441"/>
      <c r="IHD439" s="1441"/>
      <c r="IHE439" s="1441"/>
      <c r="IHF439" s="1441"/>
      <c r="IHG439" s="1441"/>
      <c r="IHH439" s="1441"/>
      <c r="IHI439" s="1441"/>
      <c r="IHJ439" s="1441"/>
      <c r="IHK439" s="1441"/>
      <c r="IHL439" s="1441"/>
      <c r="IHM439" s="1441"/>
      <c r="IHN439" s="1441"/>
      <c r="IHO439" s="1441"/>
      <c r="IHP439" s="1441"/>
      <c r="IHQ439" s="1441"/>
      <c r="IHR439" s="1441"/>
      <c r="IHS439" s="1441"/>
      <c r="IHT439" s="1441"/>
      <c r="IHU439" s="1441"/>
      <c r="IHV439" s="1441"/>
      <c r="IHW439" s="1441"/>
      <c r="IHX439" s="1441"/>
      <c r="IHY439" s="1441"/>
      <c r="IHZ439" s="1441"/>
      <c r="IIA439" s="1441"/>
      <c r="IIB439" s="1441"/>
      <c r="IIC439" s="1441"/>
      <c r="IID439" s="1441"/>
      <c r="IIE439" s="1441"/>
      <c r="IIF439" s="1441"/>
      <c r="IIG439" s="1441"/>
      <c r="IIH439" s="1441"/>
      <c r="III439" s="1441"/>
      <c r="IIJ439" s="1441"/>
      <c r="IIK439" s="1441"/>
      <c r="IIL439" s="1441"/>
      <c r="IIM439" s="1441"/>
      <c r="IIN439" s="1441"/>
      <c r="IIO439" s="1441"/>
      <c r="IIP439" s="1441"/>
      <c r="IIQ439" s="1441"/>
      <c r="IIR439" s="1441"/>
      <c r="IIS439" s="1441"/>
      <c r="IIT439" s="1441"/>
      <c r="IIU439" s="1441"/>
      <c r="IIV439" s="1441"/>
      <c r="IIW439" s="1441"/>
      <c r="IIX439" s="1441"/>
      <c r="IIY439" s="1441"/>
      <c r="IIZ439" s="1441"/>
      <c r="IJA439" s="1441"/>
      <c r="IJB439" s="1441"/>
      <c r="IJC439" s="1441"/>
      <c r="IJD439" s="1441"/>
      <c r="IJE439" s="1441"/>
      <c r="IJF439" s="1441"/>
      <c r="IJG439" s="1441"/>
      <c r="IJH439" s="1441"/>
      <c r="IJI439" s="1441"/>
      <c r="IJJ439" s="1441"/>
      <c r="IJK439" s="1441"/>
      <c r="IJL439" s="1441"/>
      <c r="IJM439" s="1441"/>
      <c r="IJN439" s="1441"/>
      <c r="IJO439" s="1441"/>
      <c r="IJP439" s="1441"/>
      <c r="IJQ439" s="1441"/>
      <c r="IJR439" s="1441"/>
      <c r="IJS439" s="1441"/>
      <c r="IJT439" s="1441"/>
      <c r="IJU439" s="1441"/>
      <c r="IJV439" s="1441"/>
      <c r="IJW439" s="1441"/>
      <c r="IJX439" s="1441"/>
      <c r="IJY439" s="1441"/>
      <c r="IJZ439" s="1441"/>
      <c r="IKA439" s="1441"/>
      <c r="IKB439" s="1441"/>
      <c r="IKC439" s="1441"/>
      <c r="IKD439" s="1441"/>
      <c r="IKE439" s="1441"/>
      <c r="IKF439" s="1441"/>
      <c r="IKG439" s="1441"/>
      <c r="IKH439" s="1441"/>
      <c r="IKI439" s="1441"/>
      <c r="IKJ439" s="1441"/>
      <c r="IKK439" s="1441"/>
      <c r="IKL439" s="1441"/>
      <c r="IKM439" s="1441"/>
      <c r="IKN439" s="1441"/>
      <c r="IKO439" s="1441"/>
      <c r="IKP439" s="1441"/>
      <c r="IKQ439" s="1441"/>
      <c r="IKR439" s="1441"/>
      <c r="IKS439" s="1441"/>
      <c r="IKT439" s="1441"/>
      <c r="IKU439" s="1441"/>
      <c r="IKV439" s="1441"/>
      <c r="IKW439" s="1441"/>
      <c r="IKX439" s="1441"/>
      <c r="IKY439" s="1441"/>
      <c r="IKZ439" s="1441"/>
      <c r="ILA439" s="1441"/>
      <c r="ILB439" s="1441"/>
      <c r="ILC439" s="1441"/>
      <c r="ILD439" s="1441"/>
      <c r="ILE439" s="1441"/>
      <c r="ILF439" s="1441"/>
      <c r="ILG439" s="1441"/>
      <c r="ILH439" s="1441"/>
      <c r="ILI439" s="1441"/>
      <c r="ILJ439" s="1441"/>
      <c r="ILK439" s="1441"/>
      <c r="ILL439" s="1441"/>
      <c r="ILM439" s="1441"/>
      <c r="ILN439" s="1441"/>
      <c r="ILO439" s="1441"/>
      <c r="ILP439" s="1441"/>
      <c r="ILQ439" s="1441"/>
      <c r="ILR439" s="1441"/>
      <c r="ILS439" s="1441"/>
      <c r="ILT439" s="1441"/>
      <c r="ILU439" s="1441"/>
      <c r="ILV439" s="1441"/>
      <c r="ILW439" s="1441"/>
      <c r="ILX439" s="1441"/>
      <c r="ILY439" s="1441"/>
      <c r="ILZ439" s="1441"/>
      <c r="IMA439" s="1441"/>
      <c r="IMB439" s="1441"/>
      <c r="IMC439" s="1441"/>
      <c r="IMD439" s="1441"/>
      <c r="IME439" s="1441"/>
      <c r="IMF439" s="1441"/>
      <c r="IMG439" s="1441"/>
      <c r="IMH439" s="1441"/>
      <c r="IMI439" s="1441"/>
      <c r="IMJ439" s="1441"/>
      <c r="IMK439" s="1441"/>
      <c r="IML439" s="1441"/>
      <c r="IMM439" s="1441"/>
      <c r="IMN439" s="1441"/>
      <c r="IMO439" s="1441"/>
      <c r="IMP439" s="1441"/>
      <c r="IMQ439" s="1441"/>
      <c r="IMR439" s="1441"/>
      <c r="IMS439" s="1441"/>
      <c r="IMT439" s="1441"/>
      <c r="IMU439" s="1441"/>
      <c r="IMV439" s="1441"/>
      <c r="IMW439" s="1441"/>
      <c r="IMX439" s="1441"/>
      <c r="IMY439" s="1441"/>
      <c r="IMZ439" s="1441"/>
      <c r="INA439" s="1441"/>
      <c r="INB439" s="1441"/>
      <c r="INC439" s="1441"/>
      <c r="IND439" s="1441"/>
      <c r="INE439" s="1441"/>
      <c r="INF439" s="1441"/>
      <c r="ING439" s="1441"/>
      <c r="INH439" s="1441"/>
      <c r="INI439" s="1441"/>
      <c r="INJ439" s="1441"/>
      <c r="INK439" s="1441"/>
      <c r="INL439" s="1441"/>
      <c r="INM439" s="1441"/>
      <c r="INN439" s="1441"/>
      <c r="INO439" s="1441"/>
      <c r="INP439" s="1441"/>
      <c r="INQ439" s="1441"/>
      <c r="INR439" s="1441"/>
      <c r="INS439" s="1441"/>
      <c r="INT439" s="1441"/>
      <c r="INU439" s="1441"/>
      <c r="INV439" s="1441"/>
      <c r="INW439" s="1441"/>
      <c r="INX439" s="1441"/>
      <c r="INY439" s="1441"/>
      <c r="INZ439" s="1441"/>
      <c r="IOA439" s="1441"/>
      <c r="IOB439" s="1441"/>
      <c r="IOC439" s="1441"/>
      <c r="IOD439" s="1441"/>
      <c r="IOE439" s="1441"/>
      <c r="IOF439" s="1441"/>
      <c r="IOG439" s="1441"/>
      <c r="IOH439" s="1441"/>
      <c r="IOI439" s="1441"/>
      <c r="IOJ439" s="1441"/>
      <c r="IOK439" s="1441"/>
      <c r="IOL439" s="1441"/>
      <c r="IOM439" s="1441"/>
      <c r="ION439" s="1441"/>
      <c r="IOO439" s="1441"/>
      <c r="IOP439" s="1441"/>
      <c r="IOQ439" s="1441"/>
      <c r="IOR439" s="1441"/>
      <c r="IOS439" s="1441"/>
      <c r="IOT439" s="1441"/>
      <c r="IOU439" s="1441"/>
      <c r="IOV439" s="1441"/>
      <c r="IOW439" s="1441"/>
      <c r="IOX439" s="1441"/>
      <c r="IOY439" s="1441"/>
      <c r="IOZ439" s="1441"/>
      <c r="IPA439" s="1441"/>
      <c r="IPB439" s="1441"/>
      <c r="IPC439" s="1441"/>
      <c r="IPD439" s="1441"/>
      <c r="IPE439" s="1441"/>
      <c r="IPF439" s="1441"/>
      <c r="IPG439" s="1441"/>
      <c r="IPH439" s="1441"/>
      <c r="IPI439" s="1441"/>
      <c r="IPJ439" s="1441"/>
      <c r="IPK439" s="1441"/>
      <c r="IPL439" s="1441"/>
      <c r="IPM439" s="1441"/>
      <c r="IPN439" s="1441"/>
      <c r="IPO439" s="1441"/>
      <c r="IPP439" s="1441"/>
      <c r="IPQ439" s="1441"/>
      <c r="IPR439" s="1441"/>
      <c r="IPS439" s="1441"/>
      <c r="IPT439" s="1441"/>
      <c r="IPU439" s="1441"/>
      <c r="IPV439" s="1441"/>
      <c r="IPW439" s="1441"/>
      <c r="IPX439" s="1441"/>
      <c r="IPY439" s="1441"/>
      <c r="IPZ439" s="1441"/>
      <c r="IQA439" s="1441"/>
      <c r="IQB439" s="1441"/>
      <c r="IQC439" s="1441"/>
      <c r="IQD439" s="1441"/>
      <c r="IQE439" s="1441"/>
      <c r="IQF439" s="1441"/>
      <c r="IQG439" s="1441"/>
      <c r="IQH439" s="1441"/>
      <c r="IQI439" s="1441"/>
      <c r="IQJ439" s="1441"/>
      <c r="IQK439" s="1441"/>
      <c r="IQL439" s="1441"/>
      <c r="IQM439" s="1441"/>
      <c r="IQN439" s="1441"/>
      <c r="IQO439" s="1441"/>
      <c r="IQP439" s="1441"/>
      <c r="IQQ439" s="1441"/>
      <c r="IQR439" s="1441"/>
      <c r="IQS439" s="1441"/>
      <c r="IQT439" s="1441"/>
      <c r="IQU439" s="1441"/>
      <c r="IQV439" s="1441"/>
      <c r="IQW439" s="1441"/>
      <c r="IQX439" s="1441"/>
      <c r="IQY439" s="1441"/>
      <c r="IQZ439" s="1441"/>
      <c r="IRA439" s="1441"/>
      <c r="IRB439" s="1441"/>
      <c r="IRC439" s="1441"/>
      <c r="IRD439" s="1441"/>
      <c r="IRE439" s="1441"/>
      <c r="IRF439" s="1441"/>
      <c r="IRG439" s="1441"/>
      <c r="IRH439" s="1441"/>
      <c r="IRI439" s="1441"/>
      <c r="IRJ439" s="1441"/>
      <c r="IRK439" s="1441"/>
      <c r="IRL439" s="1441"/>
      <c r="IRM439" s="1441"/>
      <c r="IRN439" s="1441"/>
      <c r="IRO439" s="1441"/>
      <c r="IRP439" s="1441"/>
      <c r="IRQ439" s="1441"/>
      <c r="IRR439" s="1441"/>
      <c r="IRS439" s="1441"/>
      <c r="IRT439" s="1441"/>
      <c r="IRU439" s="1441"/>
      <c r="IRV439" s="1441"/>
      <c r="IRW439" s="1441"/>
      <c r="IRX439" s="1441"/>
      <c r="IRY439" s="1441"/>
      <c r="IRZ439" s="1441"/>
      <c r="ISA439" s="1441"/>
      <c r="ISB439" s="1441"/>
      <c r="ISC439" s="1441"/>
      <c r="ISD439" s="1441"/>
      <c r="ISE439" s="1441"/>
      <c r="ISF439" s="1441"/>
      <c r="ISG439" s="1441"/>
      <c r="ISH439" s="1441"/>
      <c r="ISI439" s="1441"/>
      <c r="ISJ439" s="1441"/>
      <c r="ISK439" s="1441"/>
      <c r="ISL439" s="1441"/>
      <c r="ISM439" s="1441"/>
      <c r="ISN439" s="1441"/>
      <c r="ISO439" s="1441"/>
      <c r="ISP439" s="1441"/>
      <c r="ISQ439" s="1441"/>
      <c r="ISR439" s="1441"/>
      <c r="ISS439" s="1441"/>
      <c r="IST439" s="1441"/>
      <c r="ISU439" s="1441"/>
      <c r="ISV439" s="1441"/>
      <c r="ISW439" s="1441"/>
      <c r="ISX439" s="1441"/>
      <c r="ISY439" s="1441"/>
      <c r="ISZ439" s="1441"/>
      <c r="ITA439" s="1441"/>
      <c r="ITB439" s="1441"/>
      <c r="ITC439" s="1441"/>
      <c r="ITD439" s="1441"/>
      <c r="ITE439" s="1441"/>
      <c r="ITF439" s="1441"/>
      <c r="ITG439" s="1441"/>
      <c r="ITH439" s="1441"/>
      <c r="ITI439" s="1441"/>
      <c r="ITJ439" s="1441"/>
      <c r="ITK439" s="1441"/>
      <c r="ITL439" s="1441"/>
      <c r="ITM439" s="1441"/>
      <c r="ITN439" s="1441"/>
      <c r="ITO439" s="1441"/>
      <c r="ITP439" s="1441"/>
      <c r="ITQ439" s="1441"/>
      <c r="ITR439" s="1441"/>
      <c r="ITS439" s="1441"/>
      <c r="ITT439" s="1441"/>
      <c r="ITU439" s="1441"/>
      <c r="ITV439" s="1441"/>
      <c r="ITW439" s="1441"/>
      <c r="ITX439" s="1441"/>
      <c r="ITY439" s="1441"/>
      <c r="ITZ439" s="1441"/>
      <c r="IUA439" s="1441"/>
      <c r="IUB439" s="1441"/>
      <c r="IUC439" s="1441"/>
      <c r="IUD439" s="1441"/>
      <c r="IUE439" s="1441"/>
      <c r="IUF439" s="1441"/>
      <c r="IUG439" s="1441"/>
      <c r="IUH439" s="1441"/>
      <c r="IUI439" s="1441"/>
      <c r="IUJ439" s="1441"/>
      <c r="IUK439" s="1441"/>
      <c r="IUL439" s="1441"/>
      <c r="IUM439" s="1441"/>
      <c r="IUN439" s="1441"/>
      <c r="IUO439" s="1441"/>
      <c r="IUP439" s="1441"/>
      <c r="IUQ439" s="1441"/>
      <c r="IUR439" s="1441"/>
      <c r="IUS439" s="1441"/>
      <c r="IUT439" s="1441"/>
      <c r="IUU439" s="1441"/>
      <c r="IUV439" s="1441"/>
      <c r="IUW439" s="1441"/>
      <c r="IUX439" s="1441"/>
      <c r="IUY439" s="1441"/>
      <c r="IUZ439" s="1441"/>
      <c r="IVA439" s="1441"/>
      <c r="IVB439" s="1441"/>
      <c r="IVC439" s="1441"/>
      <c r="IVD439" s="1441"/>
      <c r="IVE439" s="1441"/>
      <c r="IVF439" s="1441"/>
      <c r="IVG439" s="1441"/>
      <c r="IVH439" s="1441"/>
      <c r="IVI439" s="1441"/>
      <c r="IVJ439" s="1441"/>
      <c r="IVK439" s="1441"/>
      <c r="IVL439" s="1441"/>
      <c r="IVM439" s="1441"/>
      <c r="IVN439" s="1441"/>
      <c r="IVO439" s="1441"/>
      <c r="IVP439" s="1441"/>
      <c r="IVQ439" s="1441"/>
      <c r="IVR439" s="1441"/>
      <c r="IVS439" s="1441"/>
      <c r="IVT439" s="1441"/>
      <c r="IVU439" s="1441"/>
      <c r="IVV439" s="1441"/>
      <c r="IVW439" s="1441"/>
      <c r="IVX439" s="1441"/>
      <c r="IVY439" s="1441"/>
      <c r="IVZ439" s="1441"/>
      <c r="IWA439" s="1441"/>
      <c r="IWB439" s="1441"/>
      <c r="IWC439" s="1441"/>
      <c r="IWD439" s="1441"/>
      <c r="IWE439" s="1441"/>
      <c r="IWF439" s="1441"/>
      <c r="IWG439" s="1441"/>
      <c r="IWH439" s="1441"/>
      <c r="IWI439" s="1441"/>
      <c r="IWJ439" s="1441"/>
      <c r="IWK439" s="1441"/>
      <c r="IWL439" s="1441"/>
      <c r="IWM439" s="1441"/>
      <c r="IWN439" s="1441"/>
      <c r="IWO439" s="1441"/>
      <c r="IWP439" s="1441"/>
      <c r="IWQ439" s="1441"/>
      <c r="IWR439" s="1441"/>
      <c r="IWS439" s="1441"/>
      <c r="IWT439" s="1441"/>
      <c r="IWU439" s="1441"/>
      <c r="IWV439" s="1441"/>
      <c r="IWW439" s="1441"/>
      <c r="IWX439" s="1441"/>
      <c r="IWY439" s="1441"/>
      <c r="IWZ439" s="1441"/>
      <c r="IXA439" s="1441"/>
      <c r="IXB439" s="1441"/>
      <c r="IXC439" s="1441"/>
      <c r="IXD439" s="1441"/>
      <c r="IXE439" s="1441"/>
      <c r="IXF439" s="1441"/>
      <c r="IXG439" s="1441"/>
      <c r="IXH439" s="1441"/>
      <c r="IXI439" s="1441"/>
      <c r="IXJ439" s="1441"/>
      <c r="IXK439" s="1441"/>
      <c r="IXL439" s="1441"/>
      <c r="IXM439" s="1441"/>
      <c r="IXN439" s="1441"/>
      <c r="IXO439" s="1441"/>
      <c r="IXP439" s="1441"/>
      <c r="IXQ439" s="1441"/>
      <c r="IXR439" s="1441"/>
      <c r="IXS439" s="1441"/>
      <c r="IXT439" s="1441"/>
      <c r="IXU439" s="1441"/>
      <c r="IXV439" s="1441"/>
      <c r="IXW439" s="1441"/>
      <c r="IXX439" s="1441"/>
      <c r="IXY439" s="1441"/>
      <c r="IXZ439" s="1441"/>
      <c r="IYA439" s="1441"/>
      <c r="IYB439" s="1441"/>
      <c r="IYC439" s="1441"/>
      <c r="IYD439" s="1441"/>
      <c r="IYE439" s="1441"/>
      <c r="IYF439" s="1441"/>
      <c r="IYG439" s="1441"/>
      <c r="IYH439" s="1441"/>
      <c r="IYI439" s="1441"/>
      <c r="IYJ439" s="1441"/>
      <c r="IYK439" s="1441"/>
      <c r="IYL439" s="1441"/>
      <c r="IYM439" s="1441"/>
      <c r="IYN439" s="1441"/>
      <c r="IYO439" s="1441"/>
      <c r="IYP439" s="1441"/>
      <c r="IYQ439" s="1441"/>
      <c r="IYR439" s="1441"/>
      <c r="IYS439" s="1441"/>
      <c r="IYT439" s="1441"/>
      <c r="IYU439" s="1441"/>
      <c r="IYV439" s="1441"/>
      <c r="IYW439" s="1441"/>
      <c r="IYX439" s="1441"/>
      <c r="IYY439" s="1441"/>
      <c r="IYZ439" s="1441"/>
      <c r="IZA439" s="1441"/>
      <c r="IZB439" s="1441"/>
      <c r="IZC439" s="1441"/>
      <c r="IZD439" s="1441"/>
      <c r="IZE439" s="1441"/>
      <c r="IZF439" s="1441"/>
      <c r="IZG439" s="1441"/>
      <c r="IZH439" s="1441"/>
      <c r="IZI439" s="1441"/>
      <c r="IZJ439" s="1441"/>
      <c r="IZK439" s="1441"/>
      <c r="IZL439" s="1441"/>
      <c r="IZM439" s="1441"/>
      <c r="IZN439" s="1441"/>
      <c r="IZO439" s="1441"/>
      <c r="IZP439" s="1441"/>
      <c r="IZQ439" s="1441"/>
      <c r="IZR439" s="1441"/>
      <c r="IZS439" s="1441"/>
      <c r="IZT439" s="1441"/>
      <c r="IZU439" s="1441"/>
      <c r="IZV439" s="1441"/>
      <c r="IZW439" s="1441"/>
      <c r="IZX439" s="1441"/>
      <c r="IZY439" s="1441"/>
      <c r="IZZ439" s="1441"/>
      <c r="JAA439" s="1441"/>
      <c r="JAB439" s="1441"/>
      <c r="JAC439" s="1441"/>
      <c r="JAD439" s="1441"/>
      <c r="JAE439" s="1441"/>
      <c r="JAF439" s="1441"/>
      <c r="JAG439" s="1441"/>
      <c r="JAH439" s="1441"/>
      <c r="JAI439" s="1441"/>
      <c r="JAJ439" s="1441"/>
      <c r="JAK439" s="1441"/>
      <c r="JAL439" s="1441"/>
      <c r="JAM439" s="1441"/>
      <c r="JAN439" s="1441"/>
      <c r="JAO439" s="1441"/>
      <c r="JAP439" s="1441"/>
      <c r="JAQ439" s="1441"/>
      <c r="JAR439" s="1441"/>
      <c r="JAS439" s="1441"/>
      <c r="JAT439" s="1441"/>
      <c r="JAU439" s="1441"/>
      <c r="JAV439" s="1441"/>
      <c r="JAW439" s="1441"/>
      <c r="JAX439" s="1441"/>
      <c r="JAY439" s="1441"/>
      <c r="JAZ439" s="1441"/>
      <c r="JBA439" s="1441"/>
      <c r="JBB439" s="1441"/>
      <c r="JBC439" s="1441"/>
      <c r="JBD439" s="1441"/>
      <c r="JBE439" s="1441"/>
      <c r="JBF439" s="1441"/>
      <c r="JBG439" s="1441"/>
      <c r="JBH439" s="1441"/>
      <c r="JBI439" s="1441"/>
      <c r="JBJ439" s="1441"/>
      <c r="JBK439" s="1441"/>
      <c r="JBL439" s="1441"/>
      <c r="JBM439" s="1441"/>
      <c r="JBN439" s="1441"/>
      <c r="JBO439" s="1441"/>
      <c r="JBP439" s="1441"/>
      <c r="JBQ439" s="1441"/>
      <c r="JBR439" s="1441"/>
      <c r="JBS439" s="1441"/>
      <c r="JBT439" s="1441"/>
      <c r="JBU439" s="1441"/>
      <c r="JBV439" s="1441"/>
      <c r="JBW439" s="1441"/>
      <c r="JBX439" s="1441"/>
      <c r="JBY439" s="1441"/>
      <c r="JBZ439" s="1441"/>
      <c r="JCA439" s="1441"/>
      <c r="JCB439" s="1441"/>
      <c r="JCC439" s="1441"/>
      <c r="JCD439" s="1441"/>
      <c r="JCE439" s="1441"/>
      <c r="JCF439" s="1441"/>
      <c r="JCG439" s="1441"/>
      <c r="JCH439" s="1441"/>
      <c r="JCI439" s="1441"/>
      <c r="JCJ439" s="1441"/>
      <c r="JCK439" s="1441"/>
      <c r="JCL439" s="1441"/>
      <c r="JCM439" s="1441"/>
      <c r="JCN439" s="1441"/>
      <c r="JCO439" s="1441"/>
      <c r="JCP439" s="1441"/>
      <c r="JCQ439" s="1441"/>
      <c r="JCR439" s="1441"/>
      <c r="JCS439" s="1441"/>
      <c r="JCT439" s="1441"/>
      <c r="JCU439" s="1441"/>
      <c r="JCV439" s="1441"/>
      <c r="JCW439" s="1441"/>
      <c r="JCX439" s="1441"/>
      <c r="JCY439" s="1441"/>
      <c r="JCZ439" s="1441"/>
      <c r="JDA439" s="1441"/>
      <c r="JDB439" s="1441"/>
      <c r="JDC439" s="1441"/>
      <c r="JDD439" s="1441"/>
      <c r="JDE439" s="1441"/>
      <c r="JDF439" s="1441"/>
      <c r="JDG439" s="1441"/>
      <c r="JDH439" s="1441"/>
      <c r="JDI439" s="1441"/>
      <c r="JDJ439" s="1441"/>
      <c r="JDK439" s="1441"/>
      <c r="JDL439" s="1441"/>
      <c r="JDM439" s="1441"/>
      <c r="JDN439" s="1441"/>
      <c r="JDO439" s="1441"/>
      <c r="JDP439" s="1441"/>
      <c r="JDQ439" s="1441"/>
      <c r="JDR439" s="1441"/>
      <c r="JDS439" s="1441"/>
      <c r="JDT439" s="1441"/>
      <c r="JDU439" s="1441"/>
      <c r="JDV439" s="1441"/>
      <c r="JDW439" s="1441"/>
      <c r="JDX439" s="1441"/>
      <c r="JDY439" s="1441"/>
      <c r="JDZ439" s="1441"/>
      <c r="JEA439" s="1441"/>
      <c r="JEB439" s="1441"/>
      <c r="JEC439" s="1441"/>
      <c r="JED439" s="1441"/>
      <c r="JEE439" s="1441"/>
      <c r="JEF439" s="1441"/>
      <c r="JEG439" s="1441"/>
      <c r="JEH439" s="1441"/>
      <c r="JEI439" s="1441"/>
      <c r="JEJ439" s="1441"/>
      <c r="JEK439" s="1441"/>
      <c r="JEL439" s="1441"/>
      <c r="JEM439" s="1441"/>
      <c r="JEN439" s="1441"/>
      <c r="JEO439" s="1441"/>
      <c r="JEP439" s="1441"/>
      <c r="JEQ439" s="1441"/>
      <c r="JER439" s="1441"/>
      <c r="JES439" s="1441"/>
      <c r="JET439" s="1441"/>
      <c r="JEU439" s="1441"/>
      <c r="JEV439" s="1441"/>
      <c r="JEW439" s="1441"/>
      <c r="JEX439" s="1441"/>
      <c r="JEY439" s="1441"/>
      <c r="JEZ439" s="1441"/>
      <c r="JFA439" s="1441"/>
      <c r="JFB439" s="1441"/>
      <c r="JFC439" s="1441"/>
      <c r="JFD439" s="1441"/>
      <c r="JFE439" s="1441"/>
      <c r="JFF439" s="1441"/>
      <c r="JFG439" s="1441"/>
      <c r="JFH439" s="1441"/>
      <c r="JFI439" s="1441"/>
      <c r="JFJ439" s="1441"/>
      <c r="JFK439" s="1441"/>
      <c r="JFL439" s="1441"/>
      <c r="JFM439" s="1441"/>
      <c r="JFN439" s="1441"/>
      <c r="JFO439" s="1441"/>
      <c r="JFP439" s="1441"/>
      <c r="JFQ439" s="1441"/>
      <c r="JFR439" s="1441"/>
      <c r="JFS439" s="1441"/>
      <c r="JFT439" s="1441"/>
      <c r="JFU439" s="1441"/>
      <c r="JFV439" s="1441"/>
      <c r="JFW439" s="1441"/>
      <c r="JFX439" s="1441"/>
      <c r="JFY439" s="1441"/>
      <c r="JFZ439" s="1441"/>
      <c r="JGA439" s="1441"/>
      <c r="JGB439" s="1441"/>
      <c r="JGC439" s="1441"/>
      <c r="JGD439" s="1441"/>
      <c r="JGE439" s="1441"/>
      <c r="JGF439" s="1441"/>
      <c r="JGG439" s="1441"/>
      <c r="JGH439" s="1441"/>
      <c r="JGI439" s="1441"/>
      <c r="JGJ439" s="1441"/>
      <c r="JGK439" s="1441"/>
      <c r="JGL439" s="1441"/>
      <c r="JGM439" s="1441"/>
      <c r="JGN439" s="1441"/>
      <c r="JGO439" s="1441"/>
      <c r="JGP439" s="1441"/>
      <c r="JGQ439" s="1441"/>
      <c r="JGR439" s="1441"/>
      <c r="JGS439" s="1441"/>
      <c r="JGT439" s="1441"/>
      <c r="JGU439" s="1441"/>
      <c r="JGV439" s="1441"/>
      <c r="JGW439" s="1441"/>
      <c r="JGX439" s="1441"/>
      <c r="JGY439" s="1441"/>
      <c r="JGZ439" s="1441"/>
      <c r="JHA439" s="1441"/>
      <c r="JHB439" s="1441"/>
      <c r="JHC439" s="1441"/>
      <c r="JHD439" s="1441"/>
      <c r="JHE439" s="1441"/>
      <c r="JHF439" s="1441"/>
      <c r="JHG439" s="1441"/>
      <c r="JHH439" s="1441"/>
      <c r="JHI439" s="1441"/>
      <c r="JHJ439" s="1441"/>
      <c r="JHK439" s="1441"/>
      <c r="JHL439" s="1441"/>
      <c r="JHM439" s="1441"/>
      <c r="JHN439" s="1441"/>
      <c r="JHO439" s="1441"/>
      <c r="JHP439" s="1441"/>
      <c r="JHQ439" s="1441"/>
      <c r="JHR439" s="1441"/>
      <c r="JHS439" s="1441"/>
      <c r="JHT439" s="1441"/>
      <c r="JHU439" s="1441"/>
      <c r="JHV439" s="1441"/>
      <c r="JHW439" s="1441"/>
      <c r="JHX439" s="1441"/>
      <c r="JHY439" s="1441"/>
      <c r="JHZ439" s="1441"/>
      <c r="JIA439" s="1441"/>
      <c r="JIB439" s="1441"/>
      <c r="JIC439" s="1441"/>
      <c r="JID439" s="1441"/>
      <c r="JIE439" s="1441"/>
      <c r="JIF439" s="1441"/>
      <c r="JIG439" s="1441"/>
      <c r="JIH439" s="1441"/>
      <c r="JII439" s="1441"/>
      <c r="JIJ439" s="1441"/>
      <c r="JIK439" s="1441"/>
      <c r="JIL439" s="1441"/>
      <c r="JIM439" s="1441"/>
      <c r="JIN439" s="1441"/>
      <c r="JIO439" s="1441"/>
      <c r="JIP439" s="1441"/>
      <c r="JIQ439" s="1441"/>
      <c r="JIR439" s="1441"/>
      <c r="JIS439" s="1441"/>
      <c r="JIT439" s="1441"/>
      <c r="JIU439" s="1441"/>
      <c r="JIV439" s="1441"/>
      <c r="JIW439" s="1441"/>
      <c r="JIX439" s="1441"/>
      <c r="JIY439" s="1441"/>
      <c r="JIZ439" s="1441"/>
      <c r="JJA439" s="1441"/>
      <c r="JJB439" s="1441"/>
      <c r="JJC439" s="1441"/>
      <c r="JJD439" s="1441"/>
      <c r="JJE439" s="1441"/>
      <c r="JJF439" s="1441"/>
      <c r="JJG439" s="1441"/>
      <c r="JJH439" s="1441"/>
      <c r="JJI439" s="1441"/>
      <c r="JJJ439" s="1441"/>
      <c r="JJK439" s="1441"/>
      <c r="JJL439" s="1441"/>
      <c r="JJM439" s="1441"/>
      <c r="JJN439" s="1441"/>
      <c r="JJO439" s="1441"/>
      <c r="JJP439" s="1441"/>
      <c r="JJQ439" s="1441"/>
      <c r="JJR439" s="1441"/>
      <c r="JJS439" s="1441"/>
      <c r="JJT439" s="1441"/>
      <c r="JJU439" s="1441"/>
      <c r="JJV439" s="1441"/>
      <c r="JJW439" s="1441"/>
      <c r="JJX439" s="1441"/>
      <c r="JJY439" s="1441"/>
      <c r="JJZ439" s="1441"/>
      <c r="JKA439" s="1441"/>
      <c r="JKB439" s="1441"/>
      <c r="JKC439" s="1441"/>
      <c r="JKD439" s="1441"/>
      <c r="JKE439" s="1441"/>
      <c r="JKF439" s="1441"/>
      <c r="JKG439" s="1441"/>
      <c r="JKH439" s="1441"/>
      <c r="JKI439" s="1441"/>
      <c r="JKJ439" s="1441"/>
      <c r="JKK439" s="1441"/>
      <c r="JKL439" s="1441"/>
      <c r="JKM439" s="1441"/>
      <c r="JKN439" s="1441"/>
      <c r="JKO439" s="1441"/>
      <c r="JKP439" s="1441"/>
      <c r="JKQ439" s="1441"/>
      <c r="JKR439" s="1441"/>
      <c r="JKS439" s="1441"/>
      <c r="JKT439" s="1441"/>
      <c r="JKU439" s="1441"/>
      <c r="JKV439" s="1441"/>
      <c r="JKW439" s="1441"/>
      <c r="JKX439" s="1441"/>
      <c r="JKY439" s="1441"/>
      <c r="JKZ439" s="1441"/>
      <c r="JLA439" s="1441"/>
      <c r="JLB439" s="1441"/>
      <c r="JLC439" s="1441"/>
      <c r="JLD439" s="1441"/>
      <c r="JLE439" s="1441"/>
      <c r="JLF439" s="1441"/>
      <c r="JLG439" s="1441"/>
      <c r="JLH439" s="1441"/>
      <c r="JLI439" s="1441"/>
      <c r="JLJ439" s="1441"/>
      <c r="JLK439" s="1441"/>
      <c r="JLL439" s="1441"/>
      <c r="JLM439" s="1441"/>
      <c r="JLN439" s="1441"/>
      <c r="JLO439" s="1441"/>
      <c r="JLP439" s="1441"/>
      <c r="JLQ439" s="1441"/>
      <c r="JLR439" s="1441"/>
      <c r="JLS439" s="1441"/>
      <c r="JLT439" s="1441"/>
      <c r="JLU439" s="1441"/>
      <c r="JLV439" s="1441"/>
      <c r="JLW439" s="1441"/>
      <c r="JLX439" s="1441"/>
      <c r="JLY439" s="1441"/>
      <c r="JLZ439" s="1441"/>
      <c r="JMA439" s="1441"/>
      <c r="JMB439" s="1441"/>
      <c r="JMC439" s="1441"/>
      <c r="JMD439" s="1441"/>
      <c r="JME439" s="1441"/>
      <c r="JMF439" s="1441"/>
      <c r="JMG439" s="1441"/>
      <c r="JMH439" s="1441"/>
      <c r="JMI439" s="1441"/>
      <c r="JMJ439" s="1441"/>
      <c r="JMK439" s="1441"/>
      <c r="JML439" s="1441"/>
      <c r="JMM439" s="1441"/>
      <c r="JMN439" s="1441"/>
      <c r="JMO439" s="1441"/>
      <c r="JMP439" s="1441"/>
      <c r="JMQ439" s="1441"/>
      <c r="JMR439" s="1441"/>
      <c r="JMS439" s="1441"/>
      <c r="JMT439" s="1441"/>
      <c r="JMU439" s="1441"/>
      <c r="JMV439" s="1441"/>
      <c r="JMW439" s="1441"/>
      <c r="JMX439" s="1441"/>
      <c r="JMY439" s="1441"/>
      <c r="JMZ439" s="1441"/>
      <c r="JNA439" s="1441"/>
      <c r="JNB439" s="1441"/>
      <c r="JNC439" s="1441"/>
      <c r="JND439" s="1441"/>
      <c r="JNE439" s="1441"/>
      <c r="JNF439" s="1441"/>
      <c r="JNG439" s="1441"/>
      <c r="JNH439" s="1441"/>
      <c r="JNI439" s="1441"/>
      <c r="JNJ439" s="1441"/>
      <c r="JNK439" s="1441"/>
      <c r="JNL439" s="1441"/>
      <c r="JNM439" s="1441"/>
      <c r="JNN439" s="1441"/>
      <c r="JNO439" s="1441"/>
      <c r="JNP439" s="1441"/>
      <c r="JNQ439" s="1441"/>
      <c r="JNR439" s="1441"/>
      <c r="JNS439" s="1441"/>
      <c r="JNT439" s="1441"/>
      <c r="JNU439" s="1441"/>
      <c r="JNV439" s="1441"/>
      <c r="JNW439" s="1441"/>
      <c r="JNX439" s="1441"/>
      <c r="JNY439" s="1441"/>
      <c r="JNZ439" s="1441"/>
      <c r="JOA439" s="1441"/>
      <c r="JOB439" s="1441"/>
      <c r="JOC439" s="1441"/>
      <c r="JOD439" s="1441"/>
      <c r="JOE439" s="1441"/>
      <c r="JOF439" s="1441"/>
      <c r="JOG439" s="1441"/>
      <c r="JOH439" s="1441"/>
      <c r="JOI439" s="1441"/>
      <c r="JOJ439" s="1441"/>
      <c r="JOK439" s="1441"/>
      <c r="JOL439" s="1441"/>
      <c r="JOM439" s="1441"/>
      <c r="JON439" s="1441"/>
      <c r="JOO439" s="1441"/>
      <c r="JOP439" s="1441"/>
      <c r="JOQ439" s="1441"/>
      <c r="JOR439" s="1441"/>
      <c r="JOS439" s="1441"/>
      <c r="JOT439" s="1441"/>
      <c r="JOU439" s="1441"/>
      <c r="JOV439" s="1441"/>
      <c r="JOW439" s="1441"/>
      <c r="JOX439" s="1441"/>
      <c r="JOY439" s="1441"/>
      <c r="JOZ439" s="1441"/>
      <c r="JPA439" s="1441"/>
      <c r="JPB439" s="1441"/>
      <c r="JPC439" s="1441"/>
      <c r="JPD439" s="1441"/>
      <c r="JPE439" s="1441"/>
      <c r="JPF439" s="1441"/>
      <c r="JPG439" s="1441"/>
      <c r="JPH439" s="1441"/>
      <c r="JPI439" s="1441"/>
      <c r="JPJ439" s="1441"/>
      <c r="JPK439" s="1441"/>
      <c r="JPL439" s="1441"/>
      <c r="JPM439" s="1441"/>
      <c r="JPN439" s="1441"/>
      <c r="JPO439" s="1441"/>
      <c r="JPP439" s="1441"/>
      <c r="JPQ439" s="1441"/>
      <c r="JPR439" s="1441"/>
      <c r="JPS439" s="1441"/>
      <c r="JPT439" s="1441"/>
      <c r="JPU439" s="1441"/>
      <c r="JPV439" s="1441"/>
      <c r="JPW439" s="1441"/>
      <c r="JPX439" s="1441"/>
      <c r="JPY439" s="1441"/>
      <c r="JPZ439" s="1441"/>
      <c r="JQA439" s="1441"/>
      <c r="JQB439" s="1441"/>
      <c r="JQC439" s="1441"/>
      <c r="JQD439" s="1441"/>
      <c r="JQE439" s="1441"/>
      <c r="JQF439" s="1441"/>
      <c r="JQG439" s="1441"/>
      <c r="JQH439" s="1441"/>
      <c r="JQI439" s="1441"/>
      <c r="JQJ439" s="1441"/>
      <c r="JQK439" s="1441"/>
      <c r="JQL439" s="1441"/>
      <c r="JQM439" s="1441"/>
      <c r="JQN439" s="1441"/>
      <c r="JQO439" s="1441"/>
      <c r="JQP439" s="1441"/>
      <c r="JQQ439" s="1441"/>
      <c r="JQR439" s="1441"/>
      <c r="JQS439" s="1441"/>
      <c r="JQT439" s="1441"/>
      <c r="JQU439" s="1441"/>
      <c r="JQV439" s="1441"/>
      <c r="JQW439" s="1441"/>
      <c r="JQX439" s="1441"/>
      <c r="JQY439" s="1441"/>
      <c r="JQZ439" s="1441"/>
      <c r="JRA439" s="1441"/>
      <c r="JRB439" s="1441"/>
      <c r="JRC439" s="1441"/>
      <c r="JRD439" s="1441"/>
      <c r="JRE439" s="1441"/>
      <c r="JRF439" s="1441"/>
      <c r="JRG439" s="1441"/>
      <c r="JRH439" s="1441"/>
      <c r="JRI439" s="1441"/>
      <c r="JRJ439" s="1441"/>
      <c r="JRK439" s="1441"/>
      <c r="JRL439" s="1441"/>
      <c r="JRM439" s="1441"/>
      <c r="JRN439" s="1441"/>
      <c r="JRO439" s="1441"/>
      <c r="JRP439" s="1441"/>
      <c r="JRQ439" s="1441"/>
      <c r="JRR439" s="1441"/>
      <c r="JRS439" s="1441"/>
      <c r="JRT439" s="1441"/>
      <c r="JRU439" s="1441"/>
      <c r="JRV439" s="1441"/>
      <c r="JRW439" s="1441"/>
      <c r="JRX439" s="1441"/>
      <c r="JRY439" s="1441"/>
      <c r="JRZ439" s="1441"/>
      <c r="JSA439" s="1441"/>
      <c r="JSB439" s="1441"/>
      <c r="JSC439" s="1441"/>
      <c r="JSD439" s="1441"/>
      <c r="JSE439" s="1441"/>
      <c r="JSF439" s="1441"/>
      <c r="JSG439" s="1441"/>
      <c r="JSH439" s="1441"/>
      <c r="JSI439" s="1441"/>
      <c r="JSJ439" s="1441"/>
      <c r="JSK439" s="1441"/>
      <c r="JSL439" s="1441"/>
      <c r="JSM439" s="1441"/>
      <c r="JSN439" s="1441"/>
      <c r="JSO439" s="1441"/>
      <c r="JSP439" s="1441"/>
      <c r="JSQ439" s="1441"/>
      <c r="JSR439" s="1441"/>
      <c r="JSS439" s="1441"/>
      <c r="JST439" s="1441"/>
      <c r="JSU439" s="1441"/>
      <c r="JSV439" s="1441"/>
      <c r="JSW439" s="1441"/>
      <c r="JSX439" s="1441"/>
      <c r="JSY439" s="1441"/>
      <c r="JSZ439" s="1441"/>
      <c r="JTA439" s="1441"/>
      <c r="JTB439" s="1441"/>
      <c r="JTC439" s="1441"/>
      <c r="JTD439" s="1441"/>
      <c r="JTE439" s="1441"/>
      <c r="JTF439" s="1441"/>
      <c r="JTG439" s="1441"/>
      <c r="JTH439" s="1441"/>
      <c r="JTI439" s="1441"/>
      <c r="JTJ439" s="1441"/>
      <c r="JTK439" s="1441"/>
      <c r="JTL439" s="1441"/>
      <c r="JTM439" s="1441"/>
      <c r="JTN439" s="1441"/>
      <c r="JTO439" s="1441"/>
      <c r="JTP439" s="1441"/>
      <c r="JTQ439" s="1441"/>
      <c r="JTR439" s="1441"/>
      <c r="JTS439" s="1441"/>
      <c r="JTT439" s="1441"/>
      <c r="JTU439" s="1441"/>
      <c r="JTV439" s="1441"/>
      <c r="JTW439" s="1441"/>
      <c r="JTX439" s="1441"/>
      <c r="JTY439" s="1441"/>
      <c r="JTZ439" s="1441"/>
      <c r="JUA439" s="1441"/>
      <c r="JUB439" s="1441"/>
      <c r="JUC439" s="1441"/>
      <c r="JUD439" s="1441"/>
      <c r="JUE439" s="1441"/>
      <c r="JUF439" s="1441"/>
      <c r="JUG439" s="1441"/>
      <c r="JUH439" s="1441"/>
      <c r="JUI439" s="1441"/>
      <c r="JUJ439" s="1441"/>
      <c r="JUK439" s="1441"/>
      <c r="JUL439" s="1441"/>
      <c r="JUM439" s="1441"/>
      <c r="JUN439" s="1441"/>
      <c r="JUO439" s="1441"/>
      <c r="JUP439" s="1441"/>
      <c r="JUQ439" s="1441"/>
      <c r="JUR439" s="1441"/>
      <c r="JUS439" s="1441"/>
      <c r="JUT439" s="1441"/>
      <c r="JUU439" s="1441"/>
      <c r="JUV439" s="1441"/>
      <c r="JUW439" s="1441"/>
      <c r="JUX439" s="1441"/>
      <c r="JUY439" s="1441"/>
      <c r="JUZ439" s="1441"/>
      <c r="JVA439" s="1441"/>
      <c r="JVB439" s="1441"/>
      <c r="JVC439" s="1441"/>
      <c r="JVD439" s="1441"/>
      <c r="JVE439" s="1441"/>
      <c r="JVF439" s="1441"/>
      <c r="JVG439" s="1441"/>
      <c r="JVH439" s="1441"/>
      <c r="JVI439" s="1441"/>
      <c r="JVJ439" s="1441"/>
      <c r="JVK439" s="1441"/>
      <c r="JVL439" s="1441"/>
      <c r="JVM439" s="1441"/>
      <c r="JVN439" s="1441"/>
      <c r="JVO439" s="1441"/>
      <c r="JVP439" s="1441"/>
      <c r="JVQ439" s="1441"/>
      <c r="JVR439" s="1441"/>
      <c r="JVS439" s="1441"/>
      <c r="JVT439" s="1441"/>
      <c r="JVU439" s="1441"/>
      <c r="JVV439" s="1441"/>
      <c r="JVW439" s="1441"/>
      <c r="JVX439" s="1441"/>
      <c r="JVY439" s="1441"/>
      <c r="JVZ439" s="1441"/>
      <c r="JWA439" s="1441"/>
      <c r="JWB439" s="1441"/>
      <c r="JWC439" s="1441"/>
      <c r="JWD439" s="1441"/>
      <c r="JWE439" s="1441"/>
      <c r="JWF439" s="1441"/>
      <c r="JWG439" s="1441"/>
      <c r="JWH439" s="1441"/>
      <c r="JWI439" s="1441"/>
      <c r="JWJ439" s="1441"/>
      <c r="JWK439" s="1441"/>
      <c r="JWL439" s="1441"/>
      <c r="JWM439" s="1441"/>
      <c r="JWN439" s="1441"/>
      <c r="JWO439" s="1441"/>
      <c r="JWP439" s="1441"/>
      <c r="JWQ439" s="1441"/>
      <c r="JWR439" s="1441"/>
      <c r="JWS439" s="1441"/>
      <c r="JWT439" s="1441"/>
      <c r="JWU439" s="1441"/>
      <c r="JWV439" s="1441"/>
      <c r="JWW439" s="1441"/>
      <c r="JWX439" s="1441"/>
      <c r="JWY439" s="1441"/>
      <c r="JWZ439" s="1441"/>
      <c r="JXA439" s="1441"/>
      <c r="JXB439" s="1441"/>
      <c r="JXC439" s="1441"/>
      <c r="JXD439" s="1441"/>
      <c r="JXE439" s="1441"/>
      <c r="JXF439" s="1441"/>
      <c r="JXG439" s="1441"/>
      <c r="JXH439" s="1441"/>
      <c r="JXI439" s="1441"/>
      <c r="JXJ439" s="1441"/>
      <c r="JXK439" s="1441"/>
      <c r="JXL439" s="1441"/>
      <c r="JXM439" s="1441"/>
      <c r="JXN439" s="1441"/>
      <c r="JXO439" s="1441"/>
      <c r="JXP439" s="1441"/>
      <c r="JXQ439" s="1441"/>
      <c r="JXR439" s="1441"/>
      <c r="JXS439" s="1441"/>
      <c r="JXT439" s="1441"/>
      <c r="JXU439" s="1441"/>
      <c r="JXV439" s="1441"/>
      <c r="JXW439" s="1441"/>
      <c r="JXX439" s="1441"/>
      <c r="JXY439" s="1441"/>
      <c r="JXZ439" s="1441"/>
      <c r="JYA439" s="1441"/>
      <c r="JYB439" s="1441"/>
      <c r="JYC439" s="1441"/>
      <c r="JYD439" s="1441"/>
      <c r="JYE439" s="1441"/>
      <c r="JYF439" s="1441"/>
      <c r="JYG439" s="1441"/>
      <c r="JYH439" s="1441"/>
      <c r="JYI439" s="1441"/>
      <c r="JYJ439" s="1441"/>
      <c r="JYK439" s="1441"/>
      <c r="JYL439" s="1441"/>
      <c r="JYM439" s="1441"/>
      <c r="JYN439" s="1441"/>
      <c r="JYO439" s="1441"/>
      <c r="JYP439" s="1441"/>
      <c r="JYQ439" s="1441"/>
      <c r="JYR439" s="1441"/>
      <c r="JYS439" s="1441"/>
      <c r="JYT439" s="1441"/>
      <c r="JYU439" s="1441"/>
      <c r="JYV439" s="1441"/>
      <c r="JYW439" s="1441"/>
      <c r="JYX439" s="1441"/>
      <c r="JYY439" s="1441"/>
      <c r="JYZ439" s="1441"/>
      <c r="JZA439" s="1441"/>
      <c r="JZB439" s="1441"/>
      <c r="JZC439" s="1441"/>
      <c r="JZD439" s="1441"/>
      <c r="JZE439" s="1441"/>
      <c r="JZF439" s="1441"/>
      <c r="JZG439" s="1441"/>
      <c r="JZH439" s="1441"/>
      <c r="JZI439" s="1441"/>
      <c r="JZJ439" s="1441"/>
      <c r="JZK439" s="1441"/>
      <c r="JZL439" s="1441"/>
      <c r="JZM439" s="1441"/>
      <c r="JZN439" s="1441"/>
      <c r="JZO439" s="1441"/>
      <c r="JZP439" s="1441"/>
      <c r="JZQ439" s="1441"/>
      <c r="JZR439" s="1441"/>
      <c r="JZS439" s="1441"/>
      <c r="JZT439" s="1441"/>
      <c r="JZU439" s="1441"/>
      <c r="JZV439" s="1441"/>
      <c r="JZW439" s="1441"/>
      <c r="JZX439" s="1441"/>
      <c r="JZY439" s="1441"/>
      <c r="JZZ439" s="1441"/>
      <c r="KAA439" s="1441"/>
      <c r="KAB439" s="1441"/>
      <c r="KAC439" s="1441"/>
      <c r="KAD439" s="1441"/>
      <c r="KAE439" s="1441"/>
      <c r="KAF439" s="1441"/>
      <c r="KAG439" s="1441"/>
      <c r="KAH439" s="1441"/>
      <c r="KAI439" s="1441"/>
      <c r="KAJ439" s="1441"/>
      <c r="KAK439" s="1441"/>
      <c r="KAL439" s="1441"/>
      <c r="KAM439" s="1441"/>
      <c r="KAN439" s="1441"/>
      <c r="KAO439" s="1441"/>
      <c r="KAP439" s="1441"/>
      <c r="KAQ439" s="1441"/>
      <c r="KAR439" s="1441"/>
      <c r="KAS439" s="1441"/>
      <c r="KAT439" s="1441"/>
      <c r="KAU439" s="1441"/>
      <c r="KAV439" s="1441"/>
      <c r="KAW439" s="1441"/>
      <c r="KAX439" s="1441"/>
      <c r="KAY439" s="1441"/>
      <c r="KAZ439" s="1441"/>
      <c r="KBA439" s="1441"/>
      <c r="KBB439" s="1441"/>
      <c r="KBC439" s="1441"/>
      <c r="KBD439" s="1441"/>
      <c r="KBE439" s="1441"/>
      <c r="KBF439" s="1441"/>
      <c r="KBG439" s="1441"/>
      <c r="KBH439" s="1441"/>
      <c r="KBI439" s="1441"/>
      <c r="KBJ439" s="1441"/>
      <c r="KBK439" s="1441"/>
      <c r="KBL439" s="1441"/>
      <c r="KBM439" s="1441"/>
      <c r="KBN439" s="1441"/>
      <c r="KBO439" s="1441"/>
      <c r="KBP439" s="1441"/>
      <c r="KBQ439" s="1441"/>
      <c r="KBR439" s="1441"/>
      <c r="KBS439" s="1441"/>
      <c r="KBT439" s="1441"/>
      <c r="KBU439" s="1441"/>
      <c r="KBV439" s="1441"/>
      <c r="KBW439" s="1441"/>
      <c r="KBX439" s="1441"/>
      <c r="KBY439" s="1441"/>
      <c r="KBZ439" s="1441"/>
      <c r="KCA439" s="1441"/>
      <c r="KCB439" s="1441"/>
      <c r="KCC439" s="1441"/>
      <c r="KCD439" s="1441"/>
      <c r="KCE439" s="1441"/>
      <c r="KCF439" s="1441"/>
      <c r="KCG439" s="1441"/>
      <c r="KCH439" s="1441"/>
      <c r="KCI439" s="1441"/>
      <c r="KCJ439" s="1441"/>
      <c r="KCK439" s="1441"/>
      <c r="KCL439" s="1441"/>
      <c r="KCM439" s="1441"/>
      <c r="KCN439" s="1441"/>
      <c r="KCO439" s="1441"/>
      <c r="KCP439" s="1441"/>
      <c r="KCQ439" s="1441"/>
      <c r="KCR439" s="1441"/>
      <c r="KCS439" s="1441"/>
      <c r="KCT439" s="1441"/>
      <c r="KCU439" s="1441"/>
      <c r="KCV439" s="1441"/>
      <c r="KCW439" s="1441"/>
      <c r="KCX439" s="1441"/>
      <c r="KCY439" s="1441"/>
      <c r="KCZ439" s="1441"/>
      <c r="KDA439" s="1441"/>
      <c r="KDB439" s="1441"/>
      <c r="KDC439" s="1441"/>
      <c r="KDD439" s="1441"/>
      <c r="KDE439" s="1441"/>
      <c r="KDF439" s="1441"/>
      <c r="KDG439" s="1441"/>
      <c r="KDH439" s="1441"/>
      <c r="KDI439" s="1441"/>
      <c r="KDJ439" s="1441"/>
      <c r="KDK439" s="1441"/>
      <c r="KDL439" s="1441"/>
      <c r="KDM439" s="1441"/>
      <c r="KDN439" s="1441"/>
      <c r="KDO439" s="1441"/>
      <c r="KDP439" s="1441"/>
      <c r="KDQ439" s="1441"/>
      <c r="KDR439" s="1441"/>
      <c r="KDS439" s="1441"/>
      <c r="KDT439" s="1441"/>
      <c r="KDU439" s="1441"/>
      <c r="KDV439" s="1441"/>
      <c r="KDW439" s="1441"/>
      <c r="KDX439" s="1441"/>
      <c r="KDY439" s="1441"/>
      <c r="KDZ439" s="1441"/>
      <c r="KEA439" s="1441"/>
      <c r="KEB439" s="1441"/>
      <c r="KEC439" s="1441"/>
      <c r="KED439" s="1441"/>
      <c r="KEE439" s="1441"/>
      <c r="KEF439" s="1441"/>
      <c r="KEG439" s="1441"/>
      <c r="KEH439" s="1441"/>
      <c r="KEI439" s="1441"/>
      <c r="KEJ439" s="1441"/>
      <c r="KEK439" s="1441"/>
      <c r="KEL439" s="1441"/>
      <c r="KEM439" s="1441"/>
      <c r="KEN439" s="1441"/>
      <c r="KEO439" s="1441"/>
      <c r="KEP439" s="1441"/>
      <c r="KEQ439" s="1441"/>
      <c r="KER439" s="1441"/>
      <c r="KES439" s="1441"/>
      <c r="KET439" s="1441"/>
      <c r="KEU439" s="1441"/>
      <c r="KEV439" s="1441"/>
      <c r="KEW439" s="1441"/>
      <c r="KEX439" s="1441"/>
      <c r="KEY439" s="1441"/>
      <c r="KEZ439" s="1441"/>
      <c r="KFA439" s="1441"/>
      <c r="KFB439" s="1441"/>
      <c r="KFC439" s="1441"/>
      <c r="KFD439" s="1441"/>
      <c r="KFE439" s="1441"/>
      <c r="KFF439" s="1441"/>
      <c r="KFG439" s="1441"/>
      <c r="KFH439" s="1441"/>
      <c r="KFI439" s="1441"/>
      <c r="KFJ439" s="1441"/>
      <c r="KFK439" s="1441"/>
      <c r="KFL439" s="1441"/>
      <c r="KFM439" s="1441"/>
      <c r="KFN439" s="1441"/>
      <c r="KFO439" s="1441"/>
      <c r="KFP439" s="1441"/>
      <c r="KFQ439" s="1441"/>
      <c r="KFR439" s="1441"/>
      <c r="KFS439" s="1441"/>
      <c r="KFT439" s="1441"/>
      <c r="KFU439" s="1441"/>
      <c r="KFV439" s="1441"/>
      <c r="KFW439" s="1441"/>
      <c r="KFX439" s="1441"/>
      <c r="KFY439" s="1441"/>
      <c r="KFZ439" s="1441"/>
      <c r="KGA439" s="1441"/>
      <c r="KGB439" s="1441"/>
      <c r="KGC439" s="1441"/>
      <c r="KGD439" s="1441"/>
      <c r="KGE439" s="1441"/>
      <c r="KGF439" s="1441"/>
      <c r="KGG439" s="1441"/>
      <c r="KGH439" s="1441"/>
      <c r="KGI439" s="1441"/>
      <c r="KGJ439" s="1441"/>
      <c r="KGK439" s="1441"/>
      <c r="KGL439" s="1441"/>
      <c r="KGM439" s="1441"/>
      <c r="KGN439" s="1441"/>
      <c r="KGO439" s="1441"/>
      <c r="KGP439" s="1441"/>
      <c r="KGQ439" s="1441"/>
      <c r="KGR439" s="1441"/>
      <c r="KGS439" s="1441"/>
      <c r="KGT439" s="1441"/>
      <c r="KGU439" s="1441"/>
      <c r="KGV439" s="1441"/>
      <c r="KGW439" s="1441"/>
      <c r="KGX439" s="1441"/>
      <c r="KGY439" s="1441"/>
      <c r="KGZ439" s="1441"/>
      <c r="KHA439" s="1441"/>
      <c r="KHB439" s="1441"/>
      <c r="KHC439" s="1441"/>
      <c r="KHD439" s="1441"/>
      <c r="KHE439" s="1441"/>
      <c r="KHF439" s="1441"/>
      <c r="KHG439" s="1441"/>
      <c r="KHH439" s="1441"/>
      <c r="KHI439" s="1441"/>
      <c r="KHJ439" s="1441"/>
      <c r="KHK439" s="1441"/>
      <c r="KHL439" s="1441"/>
      <c r="KHM439" s="1441"/>
      <c r="KHN439" s="1441"/>
      <c r="KHO439" s="1441"/>
      <c r="KHP439" s="1441"/>
      <c r="KHQ439" s="1441"/>
      <c r="KHR439" s="1441"/>
      <c r="KHS439" s="1441"/>
      <c r="KHT439" s="1441"/>
      <c r="KHU439" s="1441"/>
      <c r="KHV439" s="1441"/>
      <c r="KHW439" s="1441"/>
      <c r="KHX439" s="1441"/>
      <c r="KHY439" s="1441"/>
      <c r="KHZ439" s="1441"/>
      <c r="KIA439" s="1441"/>
      <c r="KIB439" s="1441"/>
      <c r="KIC439" s="1441"/>
      <c r="KID439" s="1441"/>
      <c r="KIE439" s="1441"/>
      <c r="KIF439" s="1441"/>
      <c r="KIG439" s="1441"/>
      <c r="KIH439" s="1441"/>
      <c r="KII439" s="1441"/>
      <c r="KIJ439" s="1441"/>
      <c r="KIK439" s="1441"/>
      <c r="KIL439" s="1441"/>
      <c r="KIM439" s="1441"/>
      <c r="KIN439" s="1441"/>
      <c r="KIO439" s="1441"/>
      <c r="KIP439" s="1441"/>
      <c r="KIQ439" s="1441"/>
      <c r="KIR439" s="1441"/>
      <c r="KIS439" s="1441"/>
      <c r="KIT439" s="1441"/>
      <c r="KIU439" s="1441"/>
      <c r="KIV439" s="1441"/>
      <c r="KIW439" s="1441"/>
      <c r="KIX439" s="1441"/>
      <c r="KIY439" s="1441"/>
      <c r="KIZ439" s="1441"/>
      <c r="KJA439" s="1441"/>
      <c r="KJB439" s="1441"/>
      <c r="KJC439" s="1441"/>
      <c r="KJD439" s="1441"/>
      <c r="KJE439" s="1441"/>
      <c r="KJF439" s="1441"/>
      <c r="KJG439" s="1441"/>
      <c r="KJH439" s="1441"/>
      <c r="KJI439" s="1441"/>
      <c r="KJJ439" s="1441"/>
      <c r="KJK439" s="1441"/>
      <c r="KJL439" s="1441"/>
      <c r="KJM439" s="1441"/>
      <c r="KJN439" s="1441"/>
      <c r="KJO439" s="1441"/>
      <c r="KJP439" s="1441"/>
      <c r="KJQ439" s="1441"/>
      <c r="KJR439" s="1441"/>
      <c r="KJS439" s="1441"/>
      <c r="KJT439" s="1441"/>
      <c r="KJU439" s="1441"/>
      <c r="KJV439" s="1441"/>
      <c r="KJW439" s="1441"/>
      <c r="KJX439" s="1441"/>
      <c r="KJY439" s="1441"/>
      <c r="KJZ439" s="1441"/>
      <c r="KKA439" s="1441"/>
      <c r="KKB439" s="1441"/>
      <c r="KKC439" s="1441"/>
      <c r="KKD439" s="1441"/>
      <c r="KKE439" s="1441"/>
      <c r="KKF439" s="1441"/>
      <c r="KKG439" s="1441"/>
      <c r="KKH439" s="1441"/>
      <c r="KKI439" s="1441"/>
      <c r="KKJ439" s="1441"/>
      <c r="KKK439" s="1441"/>
      <c r="KKL439" s="1441"/>
      <c r="KKM439" s="1441"/>
      <c r="KKN439" s="1441"/>
      <c r="KKO439" s="1441"/>
      <c r="KKP439" s="1441"/>
      <c r="KKQ439" s="1441"/>
      <c r="KKR439" s="1441"/>
      <c r="KKS439" s="1441"/>
      <c r="KKT439" s="1441"/>
      <c r="KKU439" s="1441"/>
      <c r="KKV439" s="1441"/>
      <c r="KKW439" s="1441"/>
      <c r="KKX439" s="1441"/>
      <c r="KKY439" s="1441"/>
      <c r="KKZ439" s="1441"/>
      <c r="KLA439" s="1441"/>
      <c r="KLB439" s="1441"/>
      <c r="KLC439" s="1441"/>
      <c r="KLD439" s="1441"/>
      <c r="KLE439" s="1441"/>
      <c r="KLF439" s="1441"/>
      <c r="KLG439" s="1441"/>
      <c r="KLH439" s="1441"/>
      <c r="KLI439" s="1441"/>
      <c r="KLJ439" s="1441"/>
      <c r="KLK439" s="1441"/>
      <c r="KLL439" s="1441"/>
      <c r="KLM439" s="1441"/>
      <c r="KLN439" s="1441"/>
      <c r="KLO439" s="1441"/>
      <c r="KLP439" s="1441"/>
      <c r="KLQ439" s="1441"/>
      <c r="KLR439" s="1441"/>
      <c r="KLS439" s="1441"/>
      <c r="KLT439" s="1441"/>
      <c r="KLU439" s="1441"/>
      <c r="KLV439" s="1441"/>
      <c r="KLW439" s="1441"/>
      <c r="KLX439" s="1441"/>
      <c r="KLY439" s="1441"/>
      <c r="KLZ439" s="1441"/>
      <c r="KMA439" s="1441"/>
      <c r="KMB439" s="1441"/>
      <c r="KMC439" s="1441"/>
      <c r="KMD439" s="1441"/>
      <c r="KME439" s="1441"/>
      <c r="KMF439" s="1441"/>
      <c r="KMG439" s="1441"/>
      <c r="KMH439" s="1441"/>
      <c r="KMI439" s="1441"/>
      <c r="KMJ439" s="1441"/>
      <c r="KMK439" s="1441"/>
      <c r="KML439" s="1441"/>
      <c r="KMM439" s="1441"/>
      <c r="KMN439" s="1441"/>
      <c r="KMO439" s="1441"/>
      <c r="KMP439" s="1441"/>
      <c r="KMQ439" s="1441"/>
      <c r="KMR439" s="1441"/>
      <c r="KMS439" s="1441"/>
      <c r="KMT439" s="1441"/>
      <c r="KMU439" s="1441"/>
      <c r="KMV439" s="1441"/>
      <c r="KMW439" s="1441"/>
      <c r="KMX439" s="1441"/>
      <c r="KMY439" s="1441"/>
      <c r="KMZ439" s="1441"/>
      <c r="KNA439" s="1441"/>
      <c r="KNB439" s="1441"/>
      <c r="KNC439" s="1441"/>
      <c r="KND439" s="1441"/>
      <c r="KNE439" s="1441"/>
      <c r="KNF439" s="1441"/>
      <c r="KNG439" s="1441"/>
      <c r="KNH439" s="1441"/>
      <c r="KNI439" s="1441"/>
      <c r="KNJ439" s="1441"/>
      <c r="KNK439" s="1441"/>
      <c r="KNL439" s="1441"/>
      <c r="KNM439" s="1441"/>
      <c r="KNN439" s="1441"/>
      <c r="KNO439" s="1441"/>
      <c r="KNP439" s="1441"/>
      <c r="KNQ439" s="1441"/>
      <c r="KNR439" s="1441"/>
      <c r="KNS439" s="1441"/>
      <c r="KNT439" s="1441"/>
      <c r="KNU439" s="1441"/>
      <c r="KNV439" s="1441"/>
      <c r="KNW439" s="1441"/>
      <c r="KNX439" s="1441"/>
      <c r="KNY439" s="1441"/>
      <c r="KNZ439" s="1441"/>
      <c r="KOA439" s="1441"/>
      <c r="KOB439" s="1441"/>
      <c r="KOC439" s="1441"/>
      <c r="KOD439" s="1441"/>
      <c r="KOE439" s="1441"/>
      <c r="KOF439" s="1441"/>
      <c r="KOG439" s="1441"/>
      <c r="KOH439" s="1441"/>
      <c r="KOI439" s="1441"/>
      <c r="KOJ439" s="1441"/>
      <c r="KOK439" s="1441"/>
      <c r="KOL439" s="1441"/>
      <c r="KOM439" s="1441"/>
      <c r="KON439" s="1441"/>
      <c r="KOO439" s="1441"/>
      <c r="KOP439" s="1441"/>
      <c r="KOQ439" s="1441"/>
      <c r="KOR439" s="1441"/>
      <c r="KOS439" s="1441"/>
      <c r="KOT439" s="1441"/>
      <c r="KOU439" s="1441"/>
      <c r="KOV439" s="1441"/>
      <c r="KOW439" s="1441"/>
      <c r="KOX439" s="1441"/>
      <c r="KOY439" s="1441"/>
      <c r="KOZ439" s="1441"/>
      <c r="KPA439" s="1441"/>
      <c r="KPB439" s="1441"/>
      <c r="KPC439" s="1441"/>
      <c r="KPD439" s="1441"/>
      <c r="KPE439" s="1441"/>
      <c r="KPF439" s="1441"/>
      <c r="KPG439" s="1441"/>
      <c r="KPH439" s="1441"/>
      <c r="KPI439" s="1441"/>
      <c r="KPJ439" s="1441"/>
      <c r="KPK439" s="1441"/>
      <c r="KPL439" s="1441"/>
      <c r="KPM439" s="1441"/>
      <c r="KPN439" s="1441"/>
      <c r="KPO439" s="1441"/>
      <c r="KPP439" s="1441"/>
      <c r="KPQ439" s="1441"/>
      <c r="KPR439" s="1441"/>
      <c r="KPS439" s="1441"/>
      <c r="KPT439" s="1441"/>
      <c r="KPU439" s="1441"/>
      <c r="KPV439" s="1441"/>
      <c r="KPW439" s="1441"/>
      <c r="KPX439" s="1441"/>
      <c r="KPY439" s="1441"/>
      <c r="KPZ439" s="1441"/>
      <c r="KQA439" s="1441"/>
      <c r="KQB439" s="1441"/>
      <c r="KQC439" s="1441"/>
      <c r="KQD439" s="1441"/>
      <c r="KQE439" s="1441"/>
      <c r="KQF439" s="1441"/>
      <c r="KQG439" s="1441"/>
      <c r="KQH439" s="1441"/>
      <c r="KQI439" s="1441"/>
      <c r="KQJ439" s="1441"/>
      <c r="KQK439" s="1441"/>
      <c r="KQL439" s="1441"/>
      <c r="KQM439" s="1441"/>
      <c r="KQN439" s="1441"/>
      <c r="KQO439" s="1441"/>
      <c r="KQP439" s="1441"/>
      <c r="KQQ439" s="1441"/>
      <c r="KQR439" s="1441"/>
      <c r="KQS439" s="1441"/>
      <c r="KQT439" s="1441"/>
      <c r="KQU439" s="1441"/>
      <c r="KQV439" s="1441"/>
      <c r="KQW439" s="1441"/>
      <c r="KQX439" s="1441"/>
      <c r="KQY439" s="1441"/>
      <c r="KQZ439" s="1441"/>
      <c r="KRA439" s="1441"/>
      <c r="KRB439" s="1441"/>
      <c r="KRC439" s="1441"/>
      <c r="KRD439" s="1441"/>
      <c r="KRE439" s="1441"/>
      <c r="KRF439" s="1441"/>
      <c r="KRG439" s="1441"/>
      <c r="KRH439" s="1441"/>
      <c r="KRI439" s="1441"/>
      <c r="KRJ439" s="1441"/>
      <c r="KRK439" s="1441"/>
      <c r="KRL439" s="1441"/>
      <c r="KRM439" s="1441"/>
      <c r="KRN439" s="1441"/>
      <c r="KRO439" s="1441"/>
      <c r="KRP439" s="1441"/>
      <c r="KRQ439" s="1441"/>
      <c r="KRR439" s="1441"/>
      <c r="KRS439" s="1441"/>
      <c r="KRT439" s="1441"/>
      <c r="KRU439" s="1441"/>
      <c r="KRV439" s="1441"/>
      <c r="KRW439" s="1441"/>
      <c r="KRX439" s="1441"/>
      <c r="KRY439" s="1441"/>
      <c r="KRZ439" s="1441"/>
      <c r="KSA439" s="1441"/>
      <c r="KSB439" s="1441"/>
      <c r="KSC439" s="1441"/>
      <c r="KSD439" s="1441"/>
      <c r="KSE439" s="1441"/>
      <c r="KSF439" s="1441"/>
      <c r="KSG439" s="1441"/>
      <c r="KSH439" s="1441"/>
      <c r="KSI439" s="1441"/>
      <c r="KSJ439" s="1441"/>
      <c r="KSK439" s="1441"/>
      <c r="KSL439" s="1441"/>
      <c r="KSM439" s="1441"/>
      <c r="KSN439" s="1441"/>
      <c r="KSO439" s="1441"/>
      <c r="KSP439" s="1441"/>
      <c r="KSQ439" s="1441"/>
      <c r="KSR439" s="1441"/>
      <c r="KSS439" s="1441"/>
      <c r="KST439" s="1441"/>
      <c r="KSU439" s="1441"/>
      <c r="KSV439" s="1441"/>
      <c r="KSW439" s="1441"/>
      <c r="KSX439" s="1441"/>
      <c r="KSY439" s="1441"/>
      <c r="KSZ439" s="1441"/>
      <c r="KTA439" s="1441"/>
      <c r="KTB439" s="1441"/>
      <c r="KTC439" s="1441"/>
      <c r="KTD439" s="1441"/>
      <c r="KTE439" s="1441"/>
      <c r="KTF439" s="1441"/>
      <c r="KTG439" s="1441"/>
      <c r="KTH439" s="1441"/>
      <c r="KTI439" s="1441"/>
      <c r="KTJ439" s="1441"/>
      <c r="KTK439" s="1441"/>
      <c r="KTL439" s="1441"/>
      <c r="KTM439" s="1441"/>
      <c r="KTN439" s="1441"/>
      <c r="KTO439" s="1441"/>
      <c r="KTP439" s="1441"/>
      <c r="KTQ439" s="1441"/>
      <c r="KTR439" s="1441"/>
      <c r="KTS439" s="1441"/>
      <c r="KTT439" s="1441"/>
      <c r="KTU439" s="1441"/>
      <c r="KTV439" s="1441"/>
      <c r="KTW439" s="1441"/>
      <c r="KTX439" s="1441"/>
      <c r="KTY439" s="1441"/>
      <c r="KTZ439" s="1441"/>
      <c r="KUA439" s="1441"/>
      <c r="KUB439" s="1441"/>
      <c r="KUC439" s="1441"/>
      <c r="KUD439" s="1441"/>
      <c r="KUE439" s="1441"/>
      <c r="KUF439" s="1441"/>
      <c r="KUG439" s="1441"/>
      <c r="KUH439" s="1441"/>
      <c r="KUI439" s="1441"/>
      <c r="KUJ439" s="1441"/>
      <c r="KUK439" s="1441"/>
      <c r="KUL439" s="1441"/>
      <c r="KUM439" s="1441"/>
      <c r="KUN439" s="1441"/>
      <c r="KUO439" s="1441"/>
      <c r="KUP439" s="1441"/>
      <c r="KUQ439" s="1441"/>
      <c r="KUR439" s="1441"/>
      <c r="KUS439" s="1441"/>
      <c r="KUT439" s="1441"/>
      <c r="KUU439" s="1441"/>
      <c r="KUV439" s="1441"/>
      <c r="KUW439" s="1441"/>
      <c r="KUX439" s="1441"/>
      <c r="KUY439" s="1441"/>
      <c r="KUZ439" s="1441"/>
      <c r="KVA439" s="1441"/>
      <c r="KVB439" s="1441"/>
      <c r="KVC439" s="1441"/>
      <c r="KVD439" s="1441"/>
      <c r="KVE439" s="1441"/>
      <c r="KVF439" s="1441"/>
      <c r="KVG439" s="1441"/>
      <c r="KVH439" s="1441"/>
      <c r="KVI439" s="1441"/>
      <c r="KVJ439" s="1441"/>
      <c r="KVK439" s="1441"/>
      <c r="KVL439" s="1441"/>
      <c r="KVM439" s="1441"/>
      <c r="KVN439" s="1441"/>
      <c r="KVO439" s="1441"/>
      <c r="KVP439" s="1441"/>
      <c r="KVQ439" s="1441"/>
      <c r="KVR439" s="1441"/>
      <c r="KVS439" s="1441"/>
      <c r="KVT439" s="1441"/>
      <c r="KVU439" s="1441"/>
      <c r="KVV439" s="1441"/>
      <c r="KVW439" s="1441"/>
      <c r="KVX439" s="1441"/>
      <c r="KVY439" s="1441"/>
      <c r="KVZ439" s="1441"/>
      <c r="KWA439" s="1441"/>
      <c r="KWB439" s="1441"/>
      <c r="KWC439" s="1441"/>
      <c r="KWD439" s="1441"/>
      <c r="KWE439" s="1441"/>
      <c r="KWF439" s="1441"/>
      <c r="KWG439" s="1441"/>
      <c r="KWH439" s="1441"/>
      <c r="KWI439" s="1441"/>
      <c r="KWJ439" s="1441"/>
      <c r="KWK439" s="1441"/>
      <c r="KWL439" s="1441"/>
      <c r="KWM439" s="1441"/>
      <c r="KWN439" s="1441"/>
      <c r="KWO439" s="1441"/>
      <c r="KWP439" s="1441"/>
      <c r="KWQ439" s="1441"/>
      <c r="KWR439" s="1441"/>
      <c r="KWS439" s="1441"/>
      <c r="KWT439" s="1441"/>
      <c r="KWU439" s="1441"/>
      <c r="KWV439" s="1441"/>
      <c r="KWW439" s="1441"/>
      <c r="KWX439" s="1441"/>
      <c r="KWY439" s="1441"/>
      <c r="KWZ439" s="1441"/>
      <c r="KXA439" s="1441"/>
      <c r="KXB439" s="1441"/>
      <c r="KXC439" s="1441"/>
      <c r="KXD439" s="1441"/>
      <c r="KXE439" s="1441"/>
      <c r="KXF439" s="1441"/>
      <c r="KXG439" s="1441"/>
      <c r="KXH439" s="1441"/>
      <c r="KXI439" s="1441"/>
      <c r="KXJ439" s="1441"/>
      <c r="KXK439" s="1441"/>
      <c r="KXL439" s="1441"/>
      <c r="KXM439" s="1441"/>
      <c r="KXN439" s="1441"/>
      <c r="KXO439" s="1441"/>
      <c r="KXP439" s="1441"/>
      <c r="KXQ439" s="1441"/>
      <c r="KXR439" s="1441"/>
      <c r="KXS439" s="1441"/>
      <c r="KXT439" s="1441"/>
      <c r="KXU439" s="1441"/>
      <c r="KXV439" s="1441"/>
      <c r="KXW439" s="1441"/>
      <c r="KXX439" s="1441"/>
      <c r="KXY439" s="1441"/>
      <c r="KXZ439" s="1441"/>
      <c r="KYA439" s="1441"/>
      <c r="KYB439" s="1441"/>
      <c r="KYC439" s="1441"/>
      <c r="KYD439" s="1441"/>
      <c r="KYE439" s="1441"/>
      <c r="KYF439" s="1441"/>
      <c r="KYG439" s="1441"/>
      <c r="KYH439" s="1441"/>
      <c r="KYI439" s="1441"/>
      <c r="KYJ439" s="1441"/>
      <c r="KYK439" s="1441"/>
      <c r="KYL439" s="1441"/>
      <c r="KYM439" s="1441"/>
      <c r="KYN439" s="1441"/>
      <c r="KYO439" s="1441"/>
      <c r="KYP439" s="1441"/>
      <c r="KYQ439" s="1441"/>
      <c r="KYR439" s="1441"/>
      <c r="KYS439" s="1441"/>
      <c r="KYT439" s="1441"/>
      <c r="KYU439" s="1441"/>
      <c r="KYV439" s="1441"/>
      <c r="KYW439" s="1441"/>
      <c r="KYX439" s="1441"/>
      <c r="KYY439" s="1441"/>
      <c r="KYZ439" s="1441"/>
      <c r="KZA439" s="1441"/>
      <c r="KZB439" s="1441"/>
      <c r="KZC439" s="1441"/>
      <c r="KZD439" s="1441"/>
      <c r="KZE439" s="1441"/>
      <c r="KZF439" s="1441"/>
      <c r="KZG439" s="1441"/>
      <c r="KZH439" s="1441"/>
      <c r="KZI439" s="1441"/>
      <c r="KZJ439" s="1441"/>
      <c r="KZK439" s="1441"/>
      <c r="KZL439" s="1441"/>
      <c r="KZM439" s="1441"/>
      <c r="KZN439" s="1441"/>
      <c r="KZO439" s="1441"/>
      <c r="KZP439" s="1441"/>
      <c r="KZQ439" s="1441"/>
      <c r="KZR439" s="1441"/>
      <c r="KZS439" s="1441"/>
      <c r="KZT439" s="1441"/>
      <c r="KZU439" s="1441"/>
      <c r="KZV439" s="1441"/>
      <c r="KZW439" s="1441"/>
      <c r="KZX439" s="1441"/>
      <c r="KZY439" s="1441"/>
      <c r="KZZ439" s="1441"/>
      <c r="LAA439" s="1441"/>
      <c r="LAB439" s="1441"/>
      <c r="LAC439" s="1441"/>
      <c r="LAD439" s="1441"/>
      <c r="LAE439" s="1441"/>
      <c r="LAF439" s="1441"/>
      <c r="LAG439" s="1441"/>
      <c r="LAH439" s="1441"/>
      <c r="LAI439" s="1441"/>
      <c r="LAJ439" s="1441"/>
      <c r="LAK439" s="1441"/>
      <c r="LAL439" s="1441"/>
      <c r="LAM439" s="1441"/>
      <c r="LAN439" s="1441"/>
      <c r="LAO439" s="1441"/>
      <c r="LAP439" s="1441"/>
      <c r="LAQ439" s="1441"/>
      <c r="LAR439" s="1441"/>
      <c r="LAS439" s="1441"/>
      <c r="LAT439" s="1441"/>
      <c r="LAU439" s="1441"/>
      <c r="LAV439" s="1441"/>
      <c r="LAW439" s="1441"/>
      <c r="LAX439" s="1441"/>
      <c r="LAY439" s="1441"/>
      <c r="LAZ439" s="1441"/>
      <c r="LBA439" s="1441"/>
      <c r="LBB439" s="1441"/>
      <c r="LBC439" s="1441"/>
      <c r="LBD439" s="1441"/>
      <c r="LBE439" s="1441"/>
      <c r="LBF439" s="1441"/>
      <c r="LBG439" s="1441"/>
      <c r="LBH439" s="1441"/>
      <c r="LBI439" s="1441"/>
      <c r="LBJ439" s="1441"/>
      <c r="LBK439" s="1441"/>
      <c r="LBL439" s="1441"/>
      <c r="LBM439" s="1441"/>
      <c r="LBN439" s="1441"/>
      <c r="LBO439" s="1441"/>
      <c r="LBP439" s="1441"/>
      <c r="LBQ439" s="1441"/>
      <c r="LBR439" s="1441"/>
      <c r="LBS439" s="1441"/>
      <c r="LBT439" s="1441"/>
      <c r="LBU439" s="1441"/>
      <c r="LBV439" s="1441"/>
      <c r="LBW439" s="1441"/>
      <c r="LBX439" s="1441"/>
      <c r="LBY439" s="1441"/>
      <c r="LBZ439" s="1441"/>
      <c r="LCA439" s="1441"/>
      <c r="LCB439" s="1441"/>
      <c r="LCC439" s="1441"/>
      <c r="LCD439" s="1441"/>
      <c r="LCE439" s="1441"/>
      <c r="LCF439" s="1441"/>
      <c r="LCG439" s="1441"/>
      <c r="LCH439" s="1441"/>
      <c r="LCI439" s="1441"/>
      <c r="LCJ439" s="1441"/>
      <c r="LCK439" s="1441"/>
      <c r="LCL439" s="1441"/>
      <c r="LCM439" s="1441"/>
      <c r="LCN439" s="1441"/>
      <c r="LCO439" s="1441"/>
      <c r="LCP439" s="1441"/>
      <c r="LCQ439" s="1441"/>
      <c r="LCR439" s="1441"/>
      <c r="LCS439" s="1441"/>
      <c r="LCT439" s="1441"/>
      <c r="LCU439" s="1441"/>
      <c r="LCV439" s="1441"/>
      <c r="LCW439" s="1441"/>
      <c r="LCX439" s="1441"/>
      <c r="LCY439" s="1441"/>
      <c r="LCZ439" s="1441"/>
      <c r="LDA439" s="1441"/>
      <c r="LDB439" s="1441"/>
      <c r="LDC439" s="1441"/>
      <c r="LDD439" s="1441"/>
      <c r="LDE439" s="1441"/>
      <c r="LDF439" s="1441"/>
      <c r="LDG439" s="1441"/>
      <c r="LDH439" s="1441"/>
      <c r="LDI439" s="1441"/>
      <c r="LDJ439" s="1441"/>
      <c r="LDK439" s="1441"/>
      <c r="LDL439" s="1441"/>
      <c r="LDM439" s="1441"/>
      <c r="LDN439" s="1441"/>
      <c r="LDO439" s="1441"/>
      <c r="LDP439" s="1441"/>
      <c r="LDQ439" s="1441"/>
      <c r="LDR439" s="1441"/>
      <c r="LDS439" s="1441"/>
      <c r="LDT439" s="1441"/>
      <c r="LDU439" s="1441"/>
      <c r="LDV439" s="1441"/>
      <c r="LDW439" s="1441"/>
      <c r="LDX439" s="1441"/>
      <c r="LDY439" s="1441"/>
      <c r="LDZ439" s="1441"/>
      <c r="LEA439" s="1441"/>
      <c r="LEB439" s="1441"/>
      <c r="LEC439" s="1441"/>
      <c r="LED439" s="1441"/>
      <c r="LEE439" s="1441"/>
      <c r="LEF439" s="1441"/>
      <c r="LEG439" s="1441"/>
      <c r="LEH439" s="1441"/>
      <c r="LEI439" s="1441"/>
      <c r="LEJ439" s="1441"/>
      <c r="LEK439" s="1441"/>
      <c r="LEL439" s="1441"/>
      <c r="LEM439" s="1441"/>
      <c r="LEN439" s="1441"/>
      <c r="LEO439" s="1441"/>
      <c r="LEP439" s="1441"/>
      <c r="LEQ439" s="1441"/>
      <c r="LER439" s="1441"/>
      <c r="LES439" s="1441"/>
      <c r="LET439" s="1441"/>
      <c r="LEU439" s="1441"/>
      <c r="LEV439" s="1441"/>
      <c r="LEW439" s="1441"/>
      <c r="LEX439" s="1441"/>
      <c r="LEY439" s="1441"/>
      <c r="LEZ439" s="1441"/>
      <c r="LFA439" s="1441"/>
      <c r="LFB439" s="1441"/>
      <c r="LFC439" s="1441"/>
      <c r="LFD439" s="1441"/>
      <c r="LFE439" s="1441"/>
      <c r="LFF439" s="1441"/>
      <c r="LFG439" s="1441"/>
      <c r="LFH439" s="1441"/>
      <c r="LFI439" s="1441"/>
      <c r="LFJ439" s="1441"/>
      <c r="LFK439" s="1441"/>
      <c r="LFL439" s="1441"/>
      <c r="LFM439" s="1441"/>
      <c r="LFN439" s="1441"/>
      <c r="LFO439" s="1441"/>
      <c r="LFP439" s="1441"/>
      <c r="LFQ439" s="1441"/>
      <c r="LFR439" s="1441"/>
      <c r="LFS439" s="1441"/>
      <c r="LFT439" s="1441"/>
      <c r="LFU439" s="1441"/>
      <c r="LFV439" s="1441"/>
      <c r="LFW439" s="1441"/>
      <c r="LFX439" s="1441"/>
      <c r="LFY439" s="1441"/>
      <c r="LFZ439" s="1441"/>
      <c r="LGA439" s="1441"/>
      <c r="LGB439" s="1441"/>
      <c r="LGC439" s="1441"/>
      <c r="LGD439" s="1441"/>
      <c r="LGE439" s="1441"/>
      <c r="LGF439" s="1441"/>
      <c r="LGG439" s="1441"/>
      <c r="LGH439" s="1441"/>
      <c r="LGI439" s="1441"/>
      <c r="LGJ439" s="1441"/>
      <c r="LGK439" s="1441"/>
      <c r="LGL439" s="1441"/>
      <c r="LGM439" s="1441"/>
      <c r="LGN439" s="1441"/>
      <c r="LGO439" s="1441"/>
      <c r="LGP439" s="1441"/>
      <c r="LGQ439" s="1441"/>
      <c r="LGR439" s="1441"/>
      <c r="LGS439" s="1441"/>
      <c r="LGT439" s="1441"/>
      <c r="LGU439" s="1441"/>
      <c r="LGV439" s="1441"/>
      <c r="LGW439" s="1441"/>
      <c r="LGX439" s="1441"/>
      <c r="LGY439" s="1441"/>
      <c r="LGZ439" s="1441"/>
      <c r="LHA439" s="1441"/>
      <c r="LHB439" s="1441"/>
      <c r="LHC439" s="1441"/>
      <c r="LHD439" s="1441"/>
      <c r="LHE439" s="1441"/>
      <c r="LHF439" s="1441"/>
      <c r="LHG439" s="1441"/>
      <c r="LHH439" s="1441"/>
      <c r="LHI439" s="1441"/>
      <c r="LHJ439" s="1441"/>
      <c r="LHK439" s="1441"/>
      <c r="LHL439" s="1441"/>
      <c r="LHM439" s="1441"/>
      <c r="LHN439" s="1441"/>
      <c r="LHO439" s="1441"/>
      <c r="LHP439" s="1441"/>
      <c r="LHQ439" s="1441"/>
      <c r="LHR439" s="1441"/>
      <c r="LHS439" s="1441"/>
      <c r="LHT439" s="1441"/>
      <c r="LHU439" s="1441"/>
      <c r="LHV439" s="1441"/>
      <c r="LHW439" s="1441"/>
      <c r="LHX439" s="1441"/>
      <c r="LHY439" s="1441"/>
      <c r="LHZ439" s="1441"/>
      <c r="LIA439" s="1441"/>
      <c r="LIB439" s="1441"/>
      <c r="LIC439" s="1441"/>
      <c r="LID439" s="1441"/>
      <c r="LIE439" s="1441"/>
      <c r="LIF439" s="1441"/>
      <c r="LIG439" s="1441"/>
      <c r="LIH439" s="1441"/>
      <c r="LII439" s="1441"/>
      <c r="LIJ439" s="1441"/>
      <c r="LIK439" s="1441"/>
      <c r="LIL439" s="1441"/>
      <c r="LIM439" s="1441"/>
      <c r="LIN439" s="1441"/>
      <c r="LIO439" s="1441"/>
      <c r="LIP439" s="1441"/>
      <c r="LIQ439" s="1441"/>
      <c r="LIR439" s="1441"/>
      <c r="LIS439" s="1441"/>
      <c r="LIT439" s="1441"/>
      <c r="LIU439" s="1441"/>
      <c r="LIV439" s="1441"/>
      <c r="LIW439" s="1441"/>
      <c r="LIX439" s="1441"/>
      <c r="LIY439" s="1441"/>
      <c r="LIZ439" s="1441"/>
      <c r="LJA439" s="1441"/>
      <c r="LJB439" s="1441"/>
      <c r="LJC439" s="1441"/>
      <c r="LJD439" s="1441"/>
      <c r="LJE439" s="1441"/>
      <c r="LJF439" s="1441"/>
      <c r="LJG439" s="1441"/>
      <c r="LJH439" s="1441"/>
      <c r="LJI439" s="1441"/>
      <c r="LJJ439" s="1441"/>
      <c r="LJK439" s="1441"/>
      <c r="LJL439" s="1441"/>
      <c r="LJM439" s="1441"/>
      <c r="LJN439" s="1441"/>
      <c r="LJO439" s="1441"/>
      <c r="LJP439" s="1441"/>
      <c r="LJQ439" s="1441"/>
      <c r="LJR439" s="1441"/>
      <c r="LJS439" s="1441"/>
      <c r="LJT439" s="1441"/>
      <c r="LJU439" s="1441"/>
      <c r="LJV439" s="1441"/>
      <c r="LJW439" s="1441"/>
      <c r="LJX439" s="1441"/>
      <c r="LJY439" s="1441"/>
      <c r="LJZ439" s="1441"/>
      <c r="LKA439" s="1441"/>
      <c r="LKB439" s="1441"/>
      <c r="LKC439" s="1441"/>
      <c r="LKD439" s="1441"/>
      <c r="LKE439" s="1441"/>
      <c r="LKF439" s="1441"/>
      <c r="LKG439" s="1441"/>
      <c r="LKH439" s="1441"/>
      <c r="LKI439" s="1441"/>
      <c r="LKJ439" s="1441"/>
      <c r="LKK439" s="1441"/>
      <c r="LKL439" s="1441"/>
      <c r="LKM439" s="1441"/>
      <c r="LKN439" s="1441"/>
      <c r="LKO439" s="1441"/>
      <c r="LKP439" s="1441"/>
      <c r="LKQ439" s="1441"/>
      <c r="LKR439" s="1441"/>
      <c r="LKS439" s="1441"/>
      <c r="LKT439" s="1441"/>
      <c r="LKU439" s="1441"/>
      <c r="LKV439" s="1441"/>
      <c r="LKW439" s="1441"/>
      <c r="LKX439" s="1441"/>
      <c r="LKY439" s="1441"/>
      <c r="LKZ439" s="1441"/>
      <c r="LLA439" s="1441"/>
      <c r="LLB439" s="1441"/>
      <c r="LLC439" s="1441"/>
      <c r="LLD439" s="1441"/>
      <c r="LLE439" s="1441"/>
      <c r="LLF439" s="1441"/>
      <c r="LLG439" s="1441"/>
      <c r="LLH439" s="1441"/>
      <c r="LLI439" s="1441"/>
      <c r="LLJ439" s="1441"/>
      <c r="LLK439" s="1441"/>
      <c r="LLL439" s="1441"/>
      <c r="LLM439" s="1441"/>
      <c r="LLN439" s="1441"/>
      <c r="LLO439" s="1441"/>
      <c r="LLP439" s="1441"/>
      <c r="LLQ439" s="1441"/>
      <c r="LLR439" s="1441"/>
      <c r="LLS439" s="1441"/>
      <c r="LLT439" s="1441"/>
      <c r="LLU439" s="1441"/>
      <c r="LLV439" s="1441"/>
      <c r="LLW439" s="1441"/>
      <c r="LLX439" s="1441"/>
      <c r="LLY439" s="1441"/>
      <c r="LLZ439" s="1441"/>
      <c r="LMA439" s="1441"/>
      <c r="LMB439" s="1441"/>
      <c r="LMC439" s="1441"/>
      <c r="LMD439" s="1441"/>
      <c r="LME439" s="1441"/>
      <c r="LMF439" s="1441"/>
      <c r="LMG439" s="1441"/>
      <c r="LMH439" s="1441"/>
      <c r="LMI439" s="1441"/>
      <c r="LMJ439" s="1441"/>
      <c r="LMK439" s="1441"/>
      <c r="LML439" s="1441"/>
      <c r="LMM439" s="1441"/>
      <c r="LMN439" s="1441"/>
      <c r="LMO439" s="1441"/>
      <c r="LMP439" s="1441"/>
      <c r="LMQ439" s="1441"/>
      <c r="LMR439" s="1441"/>
      <c r="LMS439" s="1441"/>
      <c r="LMT439" s="1441"/>
      <c r="LMU439" s="1441"/>
      <c r="LMV439" s="1441"/>
      <c r="LMW439" s="1441"/>
      <c r="LMX439" s="1441"/>
      <c r="LMY439" s="1441"/>
      <c r="LMZ439" s="1441"/>
      <c r="LNA439" s="1441"/>
      <c r="LNB439" s="1441"/>
      <c r="LNC439" s="1441"/>
      <c r="LND439" s="1441"/>
      <c r="LNE439" s="1441"/>
      <c r="LNF439" s="1441"/>
      <c r="LNG439" s="1441"/>
      <c r="LNH439" s="1441"/>
      <c r="LNI439" s="1441"/>
      <c r="LNJ439" s="1441"/>
      <c r="LNK439" s="1441"/>
      <c r="LNL439" s="1441"/>
      <c r="LNM439" s="1441"/>
      <c r="LNN439" s="1441"/>
      <c r="LNO439" s="1441"/>
      <c r="LNP439" s="1441"/>
      <c r="LNQ439" s="1441"/>
      <c r="LNR439" s="1441"/>
      <c r="LNS439" s="1441"/>
      <c r="LNT439" s="1441"/>
      <c r="LNU439" s="1441"/>
      <c r="LNV439" s="1441"/>
      <c r="LNW439" s="1441"/>
      <c r="LNX439" s="1441"/>
      <c r="LNY439" s="1441"/>
      <c r="LNZ439" s="1441"/>
      <c r="LOA439" s="1441"/>
      <c r="LOB439" s="1441"/>
      <c r="LOC439" s="1441"/>
      <c r="LOD439" s="1441"/>
      <c r="LOE439" s="1441"/>
      <c r="LOF439" s="1441"/>
      <c r="LOG439" s="1441"/>
      <c r="LOH439" s="1441"/>
      <c r="LOI439" s="1441"/>
      <c r="LOJ439" s="1441"/>
      <c r="LOK439" s="1441"/>
      <c r="LOL439" s="1441"/>
      <c r="LOM439" s="1441"/>
      <c r="LON439" s="1441"/>
      <c r="LOO439" s="1441"/>
      <c r="LOP439" s="1441"/>
      <c r="LOQ439" s="1441"/>
      <c r="LOR439" s="1441"/>
      <c r="LOS439" s="1441"/>
      <c r="LOT439" s="1441"/>
      <c r="LOU439" s="1441"/>
      <c r="LOV439" s="1441"/>
      <c r="LOW439" s="1441"/>
      <c r="LOX439" s="1441"/>
      <c r="LOY439" s="1441"/>
      <c r="LOZ439" s="1441"/>
      <c r="LPA439" s="1441"/>
      <c r="LPB439" s="1441"/>
      <c r="LPC439" s="1441"/>
      <c r="LPD439" s="1441"/>
      <c r="LPE439" s="1441"/>
      <c r="LPF439" s="1441"/>
      <c r="LPG439" s="1441"/>
      <c r="LPH439" s="1441"/>
      <c r="LPI439" s="1441"/>
      <c r="LPJ439" s="1441"/>
      <c r="LPK439" s="1441"/>
      <c r="LPL439" s="1441"/>
      <c r="LPM439" s="1441"/>
      <c r="LPN439" s="1441"/>
      <c r="LPO439" s="1441"/>
      <c r="LPP439" s="1441"/>
      <c r="LPQ439" s="1441"/>
      <c r="LPR439" s="1441"/>
      <c r="LPS439" s="1441"/>
      <c r="LPT439" s="1441"/>
      <c r="LPU439" s="1441"/>
      <c r="LPV439" s="1441"/>
      <c r="LPW439" s="1441"/>
      <c r="LPX439" s="1441"/>
      <c r="LPY439" s="1441"/>
      <c r="LPZ439" s="1441"/>
      <c r="LQA439" s="1441"/>
      <c r="LQB439" s="1441"/>
      <c r="LQC439" s="1441"/>
      <c r="LQD439" s="1441"/>
      <c r="LQE439" s="1441"/>
      <c r="LQF439" s="1441"/>
      <c r="LQG439" s="1441"/>
      <c r="LQH439" s="1441"/>
      <c r="LQI439" s="1441"/>
      <c r="LQJ439" s="1441"/>
      <c r="LQK439" s="1441"/>
      <c r="LQL439" s="1441"/>
      <c r="LQM439" s="1441"/>
      <c r="LQN439" s="1441"/>
      <c r="LQO439" s="1441"/>
      <c r="LQP439" s="1441"/>
      <c r="LQQ439" s="1441"/>
      <c r="LQR439" s="1441"/>
      <c r="LQS439" s="1441"/>
      <c r="LQT439" s="1441"/>
      <c r="LQU439" s="1441"/>
      <c r="LQV439" s="1441"/>
      <c r="LQW439" s="1441"/>
      <c r="LQX439" s="1441"/>
      <c r="LQY439" s="1441"/>
      <c r="LQZ439" s="1441"/>
      <c r="LRA439" s="1441"/>
      <c r="LRB439" s="1441"/>
      <c r="LRC439" s="1441"/>
      <c r="LRD439" s="1441"/>
      <c r="LRE439" s="1441"/>
      <c r="LRF439" s="1441"/>
      <c r="LRG439" s="1441"/>
      <c r="LRH439" s="1441"/>
      <c r="LRI439" s="1441"/>
      <c r="LRJ439" s="1441"/>
      <c r="LRK439" s="1441"/>
      <c r="LRL439" s="1441"/>
      <c r="LRM439" s="1441"/>
      <c r="LRN439" s="1441"/>
      <c r="LRO439" s="1441"/>
      <c r="LRP439" s="1441"/>
      <c r="LRQ439" s="1441"/>
      <c r="LRR439" s="1441"/>
      <c r="LRS439" s="1441"/>
      <c r="LRT439" s="1441"/>
      <c r="LRU439" s="1441"/>
      <c r="LRV439" s="1441"/>
      <c r="LRW439" s="1441"/>
      <c r="LRX439" s="1441"/>
      <c r="LRY439" s="1441"/>
      <c r="LRZ439" s="1441"/>
      <c r="LSA439" s="1441"/>
      <c r="LSB439" s="1441"/>
      <c r="LSC439" s="1441"/>
      <c r="LSD439" s="1441"/>
      <c r="LSE439" s="1441"/>
      <c r="LSF439" s="1441"/>
      <c r="LSG439" s="1441"/>
      <c r="LSH439" s="1441"/>
      <c r="LSI439" s="1441"/>
      <c r="LSJ439" s="1441"/>
      <c r="LSK439" s="1441"/>
      <c r="LSL439" s="1441"/>
      <c r="LSM439" s="1441"/>
      <c r="LSN439" s="1441"/>
      <c r="LSO439" s="1441"/>
      <c r="LSP439" s="1441"/>
      <c r="LSQ439" s="1441"/>
      <c r="LSR439" s="1441"/>
      <c r="LSS439" s="1441"/>
      <c r="LST439" s="1441"/>
      <c r="LSU439" s="1441"/>
      <c r="LSV439" s="1441"/>
      <c r="LSW439" s="1441"/>
      <c r="LSX439" s="1441"/>
      <c r="LSY439" s="1441"/>
      <c r="LSZ439" s="1441"/>
      <c r="LTA439" s="1441"/>
      <c r="LTB439" s="1441"/>
      <c r="LTC439" s="1441"/>
      <c r="LTD439" s="1441"/>
      <c r="LTE439" s="1441"/>
      <c r="LTF439" s="1441"/>
      <c r="LTG439" s="1441"/>
      <c r="LTH439" s="1441"/>
      <c r="LTI439" s="1441"/>
      <c r="LTJ439" s="1441"/>
      <c r="LTK439" s="1441"/>
      <c r="LTL439" s="1441"/>
      <c r="LTM439" s="1441"/>
      <c r="LTN439" s="1441"/>
      <c r="LTO439" s="1441"/>
      <c r="LTP439" s="1441"/>
      <c r="LTQ439" s="1441"/>
      <c r="LTR439" s="1441"/>
      <c r="LTS439" s="1441"/>
      <c r="LTT439" s="1441"/>
      <c r="LTU439" s="1441"/>
      <c r="LTV439" s="1441"/>
      <c r="LTW439" s="1441"/>
      <c r="LTX439" s="1441"/>
      <c r="LTY439" s="1441"/>
      <c r="LTZ439" s="1441"/>
      <c r="LUA439" s="1441"/>
      <c r="LUB439" s="1441"/>
      <c r="LUC439" s="1441"/>
      <c r="LUD439" s="1441"/>
      <c r="LUE439" s="1441"/>
      <c r="LUF439" s="1441"/>
      <c r="LUG439" s="1441"/>
      <c r="LUH439" s="1441"/>
      <c r="LUI439" s="1441"/>
      <c r="LUJ439" s="1441"/>
      <c r="LUK439" s="1441"/>
      <c r="LUL439" s="1441"/>
      <c r="LUM439" s="1441"/>
      <c r="LUN439" s="1441"/>
      <c r="LUO439" s="1441"/>
      <c r="LUP439" s="1441"/>
      <c r="LUQ439" s="1441"/>
      <c r="LUR439" s="1441"/>
      <c r="LUS439" s="1441"/>
      <c r="LUT439" s="1441"/>
      <c r="LUU439" s="1441"/>
      <c r="LUV439" s="1441"/>
      <c r="LUW439" s="1441"/>
      <c r="LUX439" s="1441"/>
      <c r="LUY439" s="1441"/>
      <c r="LUZ439" s="1441"/>
      <c r="LVA439" s="1441"/>
      <c r="LVB439" s="1441"/>
      <c r="LVC439" s="1441"/>
      <c r="LVD439" s="1441"/>
      <c r="LVE439" s="1441"/>
      <c r="LVF439" s="1441"/>
      <c r="LVG439" s="1441"/>
      <c r="LVH439" s="1441"/>
      <c r="LVI439" s="1441"/>
      <c r="LVJ439" s="1441"/>
      <c r="LVK439" s="1441"/>
      <c r="LVL439" s="1441"/>
      <c r="LVM439" s="1441"/>
      <c r="LVN439" s="1441"/>
      <c r="LVO439" s="1441"/>
      <c r="LVP439" s="1441"/>
      <c r="LVQ439" s="1441"/>
      <c r="LVR439" s="1441"/>
      <c r="LVS439" s="1441"/>
      <c r="LVT439" s="1441"/>
      <c r="LVU439" s="1441"/>
      <c r="LVV439" s="1441"/>
      <c r="LVW439" s="1441"/>
      <c r="LVX439" s="1441"/>
      <c r="LVY439" s="1441"/>
      <c r="LVZ439" s="1441"/>
      <c r="LWA439" s="1441"/>
      <c r="LWB439" s="1441"/>
      <c r="LWC439" s="1441"/>
      <c r="LWD439" s="1441"/>
      <c r="LWE439" s="1441"/>
      <c r="LWF439" s="1441"/>
      <c r="LWG439" s="1441"/>
      <c r="LWH439" s="1441"/>
      <c r="LWI439" s="1441"/>
      <c r="LWJ439" s="1441"/>
      <c r="LWK439" s="1441"/>
      <c r="LWL439" s="1441"/>
      <c r="LWM439" s="1441"/>
      <c r="LWN439" s="1441"/>
      <c r="LWO439" s="1441"/>
      <c r="LWP439" s="1441"/>
      <c r="LWQ439" s="1441"/>
      <c r="LWR439" s="1441"/>
      <c r="LWS439" s="1441"/>
      <c r="LWT439" s="1441"/>
      <c r="LWU439" s="1441"/>
      <c r="LWV439" s="1441"/>
      <c r="LWW439" s="1441"/>
      <c r="LWX439" s="1441"/>
      <c r="LWY439" s="1441"/>
      <c r="LWZ439" s="1441"/>
      <c r="LXA439" s="1441"/>
      <c r="LXB439" s="1441"/>
      <c r="LXC439" s="1441"/>
      <c r="LXD439" s="1441"/>
      <c r="LXE439" s="1441"/>
      <c r="LXF439" s="1441"/>
      <c r="LXG439" s="1441"/>
      <c r="LXH439" s="1441"/>
      <c r="LXI439" s="1441"/>
      <c r="LXJ439" s="1441"/>
      <c r="LXK439" s="1441"/>
      <c r="LXL439" s="1441"/>
      <c r="LXM439" s="1441"/>
      <c r="LXN439" s="1441"/>
      <c r="LXO439" s="1441"/>
      <c r="LXP439" s="1441"/>
      <c r="LXQ439" s="1441"/>
      <c r="LXR439" s="1441"/>
      <c r="LXS439" s="1441"/>
      <c r="LXT439" s="1441"/>
      <c r="LXU439" s="1441"/>
      <c r="LXV439" s="1441"/>
      <c r="LXW439" s="1441"/>
      <c r="LXX439" s="1441"/>
      <c r="LXY439" s="1441"/>
      <c r="LXZ439" s="1441"/>
      <c r="LYA439" s="1441"/>
      <c r="LYB439" s="1441"/>
      <c r="LYC439" s="1441"/>
      <c r="LYD439" s="1441"/>
      <c r="LYE439" s="1441"/>
      <c r="LYF439" s="1441"/>
      <c r="LYG439" s="1441"/>
      <c r="LYH439" s="1441"/>
      <c r="LYI439" s="1441"/>
      <c r="LYJ439" s="1441"/>
      <c r="LYK439" s="1441"/>
      <c r="LYL439" s="1441"/>
      <c r="LYM439" s="1441"/>
      <c r="LYN439" s="1441"/>
      <c r="LYO439" s="1441"/>
      <c r="LYP439" s="1441"/>
      <c r="LYQ439" s="1441"/>
      <c r="LYR439" s="1441"/>
      <c r="LYS439" s="1441"/>
      <c r="LYT439" s="1441"/>
      <c r="LYU439" s="1441"/>
      <c r="LYV439" s="1441"/>
      <c r="LYW439" s="1441"/>
      <c r="LYX439" s="1441"/>
      <c r="LYY439" s="1441"/>
      <c r="LYZ439" s="1441"/>
      <c r="LZA439" s="1441"/>
      <c r="LZB439" s="1441"/>
      <c r="LZC439" s="1441"/>
      <c r="LZD439" s="1441"/>
      <c r="LZE439" s="1441"/>
      <c r="LZF439" s="1441"/>
      <c r="LZG439" s="1441"/>
      <c r="LZH439" s="1441"/>
      <c r="LZI439" s="1441"/>
      <c r="LZJ439" s="1441"/>
      <c r="LZK439" s="1441"/>
      <c r="LZL439" s="1441"/>
      <c r="LZM439" s="1441"/>
      <c r="LZN439" s="1441"/>
      <c r="LZO439" s="1441"/>
      <c r="LZP439" s="1441"/>
      <c r="LZQ439" s="1441"/>
      <c r="LZR439" s="1441"/>
      <c r="LZS439" s="1441"/>
      <c r="LZT439" s="1441"/>
      <c r="LZU439" s="1441"/>
      <c r="LZV439" s="1441"/>
      <c r="LZW439" s="1441"/>
      <c r="LZX439" s="1441"/>
      <c r="LZY439" s="1441"/>
      <c r="LZZ439" s="1441"/>
      <c r="MAA439" s="1441"/>
      <c r="MAB439" s="1441"/>
      <c r="MAC439" s="1441"/>
      <c r="MAD439" s="1441"/>
      <c r="MAE439" s="1441"/>
      <c r="MAF439" s="1441"/>
      <c r="MAG439" s="1441"/>
      <c r="MAH439" s="1441"/>
      <c r="MAI439" s="1441"/>
      <c r="MAJ439" s="1441"/>
      <c r="MAK439" s="1441"/>
      <c r="MAL439" s="1441"/>
      <c r="MAM439" s="1441"/>
      <c r="MAN439" s="1441"/>
      <c r="MAO439" s="1441"/>
      <c r="MAP439" s="1441"/>
      <c r="MAQ439" s="1441"/>
      <c r="MAR439" s="1441"/>
      <c r="MAS439" s="1441"/>
      <c r="MAT439" s="1441"/>
      <c r="MAU439" s="1441"/>
      <c r="MAV439" s="1441"/>
      <c r="MAW439" s="1441"/>
      <c r="MAX439" s="1441"/>
      <c r="MAY439" s="1441"/>
      <c r="MAZ439" s="1441"/>
      <c r="MBA439" s="1441"/>
      <c r="MBB439" s="1441"/>
      <c r="MBC439" s="1441"/>
      <c r="MBD439" s="1441"/>
      <c r="MBE439" s="1441"/>
      <c r="MBF439" s="1441"/>
      <c r="MBG439" s="1441"/>
      <c r="MBH439" s="1441"/>
      <c r="MBI439" s="1441"/>
      <c r="MBJ439" s="1441"/>
      <c r="MBK439" s="1441"/>
      <c r="MBL439" s="1441"/>
      <c r="MBM439" s="1441"/>
      <c r="MBN439" s="1441"/>
      <c r="MBO439" s="1441"/>
      <c r="MBP439" s="1441"/>
      <c r="MBQ439" s="1441"/>
      <c r="MBR439" s="1441"/>
      <c r="MBS439" s="1441"/>
      <c r="MBT439" s="1441"/>
      <c r="MBU439" s="1441"/>
      <c r="MBV439" s="1441"/>
      <c r="MBW439" s="1441"/>
      <c r="MBX439" s="1441"/>
      <c r="MBY439" s="1441"/>
      <c r="MBZ439" s="1441"/>
      <c r="MCA439" s="1441"/>
      <c r="MCB439" s="1441"/>
      <c r="MCC439" s="1441"/>
      <c r="MCD439" s="1441"/>
      <c r="MCE439" s="1441"/>
      <c r="MCF439" s="1441"/>
      <c r="MCG439" s="1441"/>
      <c r="MCH439" s="1441"/>
      <c r="MCI439" s="1441"/>
      <c r="MCJ439" s="1441"/>
      <c r="MCK439" s="1441"/>
      <c r="MCL439" s="1441"/>
      <c r="MCM439" s="1441"/>
      <c r="MCN439" s="1441"/>
      <c r="MCO439" s="1441"/>
      <c r="MCP439" s="1441"/>
      <c r="MCQ439" s="1441"/>
      <c r="MCR439" s="1441"/>
      <c r="MCS439" s="1441"/>
      <c r="MCT439" s="1441"/>
      <c r="MCU439" s="1441"/>
      <c r="MCV439" s="1441"/>
      <c r="MCW439" s="1441"/>
      <c r="MCX439" s="1441"/>
      <c r="MCY439" s="1441"/>
      <c r="MCZ439" s="1441"/>
      <c r="MDA439" s="1441"/>
      <c r="MDB439" s="1441"/>
      <c r="MDC439" s="1441"/>
      <c r="MDD439" s="1441"/>
      <c r="MDE439" s="1441"/>
      <c r="MDF439" s="1441"/>
      <c r="MDG439" s="1441"/>
      <c r="MDH439" s="1441"/>
      <c r="MDI439" s="1441"/>
      <c r="MDJ439" s="1441"/>
      <c r="MDK439" s="1441"/>
      <c r="MDL439" s="1441"/>
      <c r="MDM439" s="1441"/>
      <c r="MDN439" s="1441"/>
      <c r="MDO439" s="1441"/>
      <c r="MDP439" s="1441"/>
      <c r="MDQ439" s="1441"/>
      <c r="MDR439" s="1441"/>
      <c r="MDS439" s="1441"/>
      <c r="MDT439" s="1441"/>
      <c r="MDU439" s="1441"/>
      <c r="MDV439" s="1441"/>
      <c r="MDW439" s="1441"/>
      <c r="MDX439" s="1441"/>
      <c r="MDY439" s="1441"/>
      <c r="MDZ439" s="1441"/>
      <c r="MEA439" s="1441"/>
      <c r="MEB439" s="1441"/>
      <c r="MEC439" s="1441"/>
      <c r="MED439" s="1441"/>
      <c r="MEE439" s="1441"/>
      <c r="MEF439" s="1441"/>
      <c r="MEG439" s="1441"/>
      <c r="MEH439" s="1441"/>
      <c r="MEI439" s="1441"/>
      <c r="MEJ439" s="1441"/>
      <c r="MEK439" s="1441"/>
      <c r="MEL439" s="1441"/>
      <c r="MEM439" s="1441"/>
      <c r="MEN439" s="1441"/>
      <c r="MEO439" s="1441"/>
      <c r="MEP439" s="1441"/>
      <c r="MEQ439" s="1441"/>
      <c r="MER439" s="1441"/>
      <c r="MES439" s="1441"/>
      <c r="MET439" s="1441"/>
      <c r="MEU439" s="1441"/>
      <c r="MEV439" s="1441"/>
      <c r="MEW439" s="1441"/>
      <c r="MEX439" s="1441"/>
      <c r="MEY439" s="1441"/>
      <c r="MEZ439" s="1441"/>
      <c r="MFA439" s="1441"/>
      <c r="MFB439" s="1441"/>
      <c r="MFC439" s="1441"/>
      <c r="MFD439" s="1441"/>
      <c r="MFE439" s="1441"/>
      <c r="MFF439" s="1441"/>
      <c r="MFG439" s="1441"/>
      <c r="MFH439" s="1441"/>
      <c r="MFI439" s="1441"/>
      <c r="MFJ439" s="1441"/>
      <c r="MFK439" s="1441"/>
      <c r="MFL439" s="1441"/>
      <c r="MFM439" s="1441"/>
      <c r="MFN439" s="1441"/>
      <c r="MFO439" s="1441"/>
      <c r="MFP439" s="1441"/>
      <c r="MFQ439" s="1441"/>
      <c r="MFR439" s="1441"/>
      <c r="MFS439" s="1441"/>
      <c r="MFT439" s="1441"/>
      <c r="MFU439" s="1441"/>
      <c r="MFV439" s="1441"/>
      <c r="MFW439" s="1441"/>
      <c r="MFX439" s="1441"/>
      <c r="MFY439" s="1441"/>
      <c r="MFZ439" s="1441"/>
      <c r="MGA439" s="1441"/>
      <c r="MGB439" s="1441"/>
      <c r="MGC439" s="1441"/>
      <c r="MGD439" s="1441"/>
      <c r="MGE439" s="1441"/>
      <c r="MGF439" s="1441"/>
      <c r="MGG439" s="1441"/>
      <c r="MGH439" s="1441"/>
      <c r="MGI439" s="1441"/>
      <c r="MGJ439" s="1441"/>
      <c r="MGK439" s="1441"/>
      <c r="MGL439" s="1441"/>
      <c r="MGM439" s="1441"/>
      <c r="MGN439" s="1441"/>
      <c r="MGO439" s="1441"/>
      <c r="MGP439" s="1441"/>
      <c r="MGQ439" s="1441"/>
      <c r="MGR439" s="1441"/>
      <c r="MGS439" s="1441"/>
      <c r="MGT439" s="1441"/>
      <c r="MGU439" s="1441"/>
      <c r="MGV439" s="1441"/>
      <c r="MGW439" s="1441"/>
      <c r="MGX439" s="1441"/>
      <c r="MGY439" s="1441"/>
      <c r="MGZ439" s="1441"/>
      <c r="MHA439" s="1441"/>
      <c r="MHB439" s="1441"/>
      <c r="MHC439" s="1441"/>
      <c r="MHD439" s="1441"/>
      <c r="MHE439" s="1441"/>
      <c r="MHF439" s="1441"/>
      <c r="MHG439" s="1441"/>
      <c r="MHH439" s="1441"/>
      <c r="MHI439" s="1441"/>
      <c r="MHJ439" s="1441"/>
      <c r="MHK439" s="1441"/>
      <c r="MHL439" s="1441"/>
      <c r="MHM439" s="1441"/>
      <c r="MHN439" s="1441"/>
      <c r="MHO439" s="1441"/>
      <c r="MHP439" s="1441"/>
      <c r="MHQ439" s="1441"/>
      <c r="MHR439" s="1441"/>
      <c r="MHS439" s="1441"/>
      <c r="MHT439" s="1441"/>
      <c r="MHU439" s="1441"/>
      <c r="MHV439" s="1441"/>
      <c r="MHW439" s="1441"/>
      <c r="MHX439" s="1441"/>
      <c r="MHY439" s="1441"/>
      <c r="MHZ439" s="1441"/>
      <c r="MIA439" s="1441"/>
      <c r="MIB439" s="1441"/>
      <c r="MIC439" s="1441"/>
      <c r="MID439" s="1441"/>
      <c r="MIE439" s="1441"/>
      <c r="MIF439" s="1441"/>
      <c r="MIG439" s="1441"/>
      <c r="MIH439" s="1441"/>
      <c r="MII439" s="1441"/>
      <c r="MIJ439" s="1441"/>
      <c r="MIK439" s="1441"/>
      <c r="MIL439" s="1441"/>
      <c r="MIM439" s="1441"/>
      <c r="MIN439" s="1441"/>
      <c r="MIO439" s="1441"/>
      <c r="MIP439" s="1441"/>
      <c r="MIQ439" s="1441"/>
      <c r="MIR439" s="1441"/>
      <c r="MIS439" s="1441"/>
      <c r="MIT439" s="1441"/>
      <c r="MIU439" s="1441"/>
      <c r="MIV439" s="1441"/>
      <c r="MIW439" s="1441"/>
      <c r="MIX439" s="1441"/>
      <c r="MIY439" s="1441"/>
      <c r="MIZ439" s="1441"/>
      <c r="MJA439" s="1441"/>
      <c r="MJB439" s="1441"/>
      <c r="MJC439" s="1441"/>
      <c r="MJD439" s="1441"/>
      <c r="MJE439" s="1441"/>
      <c r="MJF439" s="1441"/>
      <c r="MJG439" s="1441"/>
      <c r="MJH439" s="1441"/>
      <c r="MJI439" s="1441"/>
      <c r="MJJ439" s="1441"/>
      <c r="MJK439" s="1441"/>
      <c r="MJL439" s="1441"/>
      <c r="MJM439" s="1441"/>
      <c r="MJN439" s="1441"/>
      <c r="MJO439" s="1441"/>
      <c r="MJP439" s="1441"/>
      <c r="MJQ439" s="1441"/>
      <c r="MJR439" s="1441"/>
      <c r="MJS439" s="1441"/>
      <c r="MJT439" s="1441"/>
      <c r="MJU439" s="1441"/>
      <c r="MJV439" s="1441"/>
      <c r="MJW439" s="1441"/>
      <c r="MJX439" s="1441"/>
      <c r="MJY439" s="1441"/>
      <c r="MJZ439" s="1441"/>
      <c r="MKA439" s="1441"/>
      <c r="MKB439" s="1441"/>
      <c r="MKC439" s="1441"/>
      <c r="MKD439" s="1441"/>
      <c r="MKE439" s="1441"/>
      <c r="MKF439" s="1441"/>
      <c r="MKG439" s="1441"/>
      <c r="MKH439" s="1441"/>
      <c r="MKI439" s="1441"/>
      <c r="MKJ439" s="1441"/>
      <c r="MKK439" s="1441"/>
      <c r="MKL439" s="1441"/>
      <c r="MKM439" s="1441"/>
      <c r="MKN439" s="1441"/>
      <c r="MKO439" s="1441"/>
      <c r="MKP439" s="1441"/>
      <c r="MKQ439" s="1441"/>
      <c r="MKR439" s="1441"/>
      <c r="MKS439" s="1441"/>
      <c r="MKT439" s="1441"/>
      <c r="MKU439" s="1441"/>
      <c r="MKV439" s="1441"/>
      <c r="MKW439" s="1441"/>
      <c r="MKX439" s="1441"/>
      <c r="MKY439" s="1441"/>
      <c r="MKZ439" s="1441"/>
      <c r="MLA439" s="1441"/>
      <c r="MLB439" s="1441"/>
      <c r="MLC439" s="1441"/>
      <c r="MLD439" s="1441"/>
      <c r="MLE439" s="1441"/>
      <c r="MLF439" s="1441"/>
      <c r="MLG439" s="1441"/>
      <c r="MLH439" s="1441"/>
      <c r="MLI439" s="1441"/>
      <c r="MLJ439" s="1441"/>
      <c r="MLK439" s="1441"/>
      <c r="MLL439" s="1441"/>
      <c r="MLM439" s="1441"/>
      <c r="MLN439" s="1441"/>
      <c r="MLO439" s="1441"/>
      <c r="MLP439" s="1441"/>
      <c r="MLQ439" s="1441"/>
      <c r="MLR439" s="1441"/>
      <c r="MLS439" s="1441"/>
      <c r="MLT439" s="1441"/>
      <c r="MLU439" s="1441"/>
      <c r="MLV439" s="1441"/>
      <c r="MLW439" s="1441"/>
      <c r="MLX439" s="1441"/>
      <c r="MLY439" s="1441"/>
      <c r="MLZ439" s="1441"/>
      <c r="MMA439" s="1441"/>
      <c r="MMB439" s="1441"/>
      <c r="MMC439" s="1441"/>
      <c r="MMD439" s="1441"/>
      <c r="MME439" s="1441"/>
      <c r="MMF439" s="1441"/>
      <c r="MMG439" s="1441"/>
      <c r="MMH439" s="1441"/>
      <c r="MMI439" s="1441"/>
      <c r="MMJ439" s="1441"/>
      <c r="MMK439" s="1441"/>
      <c r="MML439" s="1441"/>
      <c r="MMM439" s="1441"/>
      <c r="MMN439" s="1441"/>
      <c r="MMO439" s="1441"/>
      <c r="MMP439" s="1441"/>
      <c r="MMQ439" s="1441"/>
      <c r="MMR439" s="1441"/>
      <c r="MMS439" s="1441"/>
      <c r="MMT439" s="1441"/>
      <c r="MMU439" s="1441"/>
      <c r="MMV439" s="1441"/>
      <c r="MMW439" s="1441"/>
      <c r="MMX439" s="1441"/>
      <c r="MMY439" s="1441"/>
      <c r="MMZ439" s="1441"/>
      <c r="MNA439" s="1441"/>
      <c r="MNB439" s="1441"/>
      <c r="MNC439" s="1441"/>
      <c r="MND439" s="1441"/>
      <c r="MNE439" s="1441"/>
      <c r="MNF439" s="1441"/>
      <c r="MNG439" s="1441"/>
      <c r="MNH439" s="1441"/>
      <c r="MNI439" s="1441"/>
      <c r="MNJ439" s="1441"/>
      <c r="MNK439" s="1441"/>
      <c r="MNL439" s="1441"/>
      <c r="MNM439" s="1441"/>
      <c r="MNN439" s="1441"/>
      <c r="MNO439" s="1441"/>
      <c r="MNP439" s="1441"/>
      <c r="MNQ439" s="1441"/>
      <c r="MNR439" s="1441"/>
      <c r="MNS439" s="1441"/>
      <c r="MNT439" s="1441"/>
      <c r="MNU439" s="1441"/>
      <c r="MNV439" s="1441"/>
      <c r="MNW439" s="1441"/>
      <c r="MNX439" s="1441"/>
      <c r="MNY439" s="1441"/>
      <c r="MNZ439" s="1441"/>
      <c r="MOA439" s="1441"/>
      <c r="MOB439" s="1441"/>
      <c r="MOC439" s="1441"/>
      <c r="MOD439" s="1441"/>
      <c r="MOE439" s="1441"/>
      <c r="MOF439" s="1441"/>
      <c r="MOG439" s="1441"/>
      <c r="MOH439" s="1441"/>
      <c r="MOI439" s="1441"/>
      <c r="MOJ439" s="1441"/>
      <c r="MOK439" s="1441"/>
      <c r="MOL439" s="1441"/>
      <c r="MOM439" s="1441"/>
      <c r="MON439" s="1441"/>
      <c r="MOO439" s="1441"/>
      <c r="MOP439" s="1441"/>
      <c r="MOQ439" s="1441"/>
      <c r="MOR439" s="1441"/>
      <c r="MOS439" s="1441"/>
      <c r="MOT439" s="1441"/>
      <c r="MOU439" s="1441"/>
      <c r="MOV439" s="1441"/>
      <c r="MOW439" s="1441"/>
      <c r="MOX439" s="1441"/>
      <c r="MOY439" s="1441"/>
      <c r="MOZ439" s="1441"/>
      <c r="MPA439" s="1441"/>
      <c r="MPB439" s="1441"/>
      <c r="MPC439" s="1441"/>
      <c r="MPD439" s="1441"/>
      <c r="MPE439" s="1441"/>
      <c r="MPF439" s="1441"/>
      <c r="MPG439" s="1441"/>
      <c r="MPH439" s="1441"/>
      <c r="MPI439" s="1441"/>
      <c r="MPJ439" s="1441"/>
      <c r="MPK439" s="1441"/>
      <c r="MPL439" s="1441"/>
      <c r="MPM439" s="1441"/>
      <c r="MPN439" s="1441"/>
      <c r="MPO439" s="1441"/>
      <c r="MPP439" s="1441"/>
      <c r="MPQ439" s="1441"/>
      <c r="MPR439" s="1441"/>
      <c r="MPS439" s="1441"/>
      <c r="MPT439" s="1441"/>
      <c r="MPU439" s="1441"/>
      <c r="MPV439" s="1441"/>
      <c r="MPW439" s="1441"/>
      <c r="MPX439" s="1441"/>
      <c r="MPY439" s="1441"/>
      <c r="MPZ439" s="1441"/>
      <c r="MQA439" s="1441"/>
      <c r="MQB439" s="1441"/>
      <c r="MQC439" s="1441"/>
      <c r="MQD439" s="1441"/>
      <c r="MQE439" s="1441"/>
      <c r="MQF439" s="1441"/>
      <c r="MQG439" s="1441"/>
      <c r="MQH439" s="1441"/>
      <c r="MQI439" s="1441"/>
      <c r="MQJ439" s="1441"/>
      <c r="MQK439" s="1441"/>
      <c r="MQL439" s="1441"/>
      <c r="MQM439" s="1441"/>
      <c r="MQN439" s="1441"/>
      <c r="MQO439" s="1441"/>
      <c r="MQP439" s="1441"/>
      <c r="MQQ439" s="1441"/>
      <c r="MQR439" s="1441"/>
      <c r="MQS439" s="1441"/>
      <c r="MQT439" s="1441"/>
      <c r="MQU439" s="1441"/>
      <c r="MQV439" s="1441"/>
      <c r="MQW439" s="1441"/>
      <c r="MQX439" s="1441"/>
      <c r="MQY439" s="1441"/>
      <c r="MQZ439" s="1441"/>
      <c r="MRA439" s="1441"/>
      <c r="MRB439" s="1441"/>
      <c r="MRC439" s="1441"/>
      <c r="MRD439" s="1441"/>
      <c r="MRE439" s="1441"/>
      <c r="MRF439" s="1441"/>
      <c r="MRG439" s="1441"/>
      <c r="MRH439" s="1441"/>
      <c r="MRI439" s="1441"/>
      <c r="MRJ439" s="1441"/>
      <c r="MRK439" s="1441"/>
      <c r="MRL439" s="1441"/>
      <c r="MRM439" s="1441"/>
      <c r="MRN439" s="1441"/>
      <c r="MRO439" s="1441"/>
      <c r="MRP439" s="1441"/>
      <c r="MRQ439" s="1441"/>
      <c r="MRR439" s="1441"/>
      <c r="MRS439" s="1441"/>
      <c r="MRT439" s="1441"/>
      <c r="MRU439" s="1441"/>
      <c r="MRV439" s="1441"/>
      <c r="MRW439" s="1441"/>
      <c r="MRX439" s="1441"/>
      <c r="MRY439" s="1441"/>
      <c r="MRZ439" s="1441"/>
      <c r="MSA439" s="1441"/>
      <c r="MSB439" s="1441"/>
      <c r="MSC439" s="1441"/>
      <c r="MSD439" s="1441"/>
      <c r="MSE439" s="1441"/>
      <c r="MSF439" s="1441"/>
      <c r="MSG439" s="1441"/>
      <c r="MSH439" s="1441"/>
      <c r="MSI439" s="1441"/>
      <c r="MSJ439" s="1441"/>
      <c r="MSK439" s="1441"/>
      <c r="MSL439" s="1441"/>
      <c r="MSM439" s="1441"/>
      <c r="MSN439" s="1441"/>
      <c r="MSO439" s="1441"/>
      <c r="MSP439" s="1441"/>
      <c r="MSQ439" s="1441"/>
      <c r="MSR439" s="1441"/>
      <c r="MSS439" s="1441"/>
      <c r="MST439" s="1441"/>
      <c r="MSU439" s="1441"/>
      <c r="MSV439" s="1441"/>
      <c r="MSW439" s="1441"/>
      <c r="MSX439" s="1441"/>
      <c r="MSY439" s="1441"/>
      <c r="MSZ439" s="1441"/>
      <c r="MTA439" s="1441"/>
      <c r="MTB439" s="1441"/>
      <c r="MTC439" s="1441"/>
      <c r="MTD439" s="1441"/>
      <c r="MTE439" s="1441"/>
      <c r="MTF439" s="1441"/>
      <c r="MTG439" s="1441"/>
      <c r="MTH439" s="1441"/>
      <c r="MTI439" s="1441"/>
      <c r="MTJ439" s="1441"/>
      <c r="MTK439" s="1441"/>
      <c r="MTL439" s="1441"/>
      <c r="MTM439" s="1441"/>
      <c r="MTN439" s="1441"/>
      <c r="MTO439" s="1441"/>
      <c r="MTP439" s="1441"/>
      <c r="MTQ439" s="1441"/>
      <c r="MTR439" s="1441"/>
      <c r="MTS439" s="1441"/>
      <c r="MTT439" s="1441"/>
      <c r="MTU439" s="1441"/>
      <c r="MTV439" s="1441"/>
      <c r="MTW439" s="1441"/>
      <c r="MTX439" s="1441"/>
      <c r="MTY439" s="1441"/>
      <c r="MTZ439" s="1441"/>
      <c r="MUA439" s="1441"/>
      <c r="MUB439" s="1441"/>
      <c r="MUC439" s="1441"/>
      <c r="MUD439" s="1441"/>
      <c r="MUE439" s="1441"/>
      <c r="MUF439" s="1441"/>
      <c r="MUG439" s="1441"/>
      <c r="MUH439" s="1441"/>
      <c r="MUI439" s="1441"/>
      <c r="MUJ439" s="1441"/>
      <c r="MUK439" s="1441"/>
      <c r="MUL439" s="1441"/>
      <c r="MUM439" s="1441"/>
      <c r="MUN439" s="1441"/>
      <c r="MUO439" s="1441"/>
      <c r="MUP439" s="1441"/>
      <c r="MUQ439" s="1441"/>
      <c r="MUR439" s="1441"/>
      <c r="MUS439" s="1441"/>
      <c r="MUT439" s="1441"/>
      <c r="MUU439" s="1441"/>
      <c r="MUV439" s="1441"/>
      <c r="MUW439" s="1441"/>
      <c r="MUX439" s="1441"/>
      <c r="MUY439" s="1441"/>
      <c r="MUZ439" s="1441"/>
      <c r="MVA439" s="1441"/>
      <c r="MVB439" s="1441"/>
      <c r="MVC439" s="1441"/>
      <c r="MVD439" s="1441"/>
      <c r="MVE439" s="1441"/>
      <c r="MVF439" s="1441"/>
      <c r="MVG439" s="1441"/>
      <c r="MVH439" s="1441"/>
      <c r="MVI439" s="1441"/>
      <c r="MVJ439" s="1441"/>
      <c r="MVK439" s="1441"/>
      <c r="MVL439" s="1441"/>
      <c r="MVM439" s="1441"/>
      <c r="MVN439" s="1441"/>
      <c r="MVO439" s="1441"/>
      <c r="MVP439" s="1441"/>
      <c r="MVQ439" s="1441"/>
      <c r="MVR439" s="1441"/>
      <c r="MVS439" s="1441"/>
      <c r="MVT439" s="1441"/>
      <c r="MVU439" s="1441"/>
      <c r="MVV439" s="1441"/>
      <c r="MVW439" s="1441"/>
      <c r="MVX439" s="1441"/>
      <c r="MVY439" s="1441"/>
      <c r="MVZ439" s="1441"/>
      <c r="MWA439" s="1441"/>
      <c r="MWB439" s="1441"/>
      <c r="MWC439" s="1441"/>
      <c r="MWD439" s="1441"/>
      <c r="MWE439" s="1441"/>
      <c r="MWF439" s="1441"/>
      <c r="MWG439" s="1441"/>
      <c r="MWH439" s="1441"/>
      <c r="MWI439" s="1441"/>
      <c r="MWJ439" s="1441"/>
      <c r="MWK439" s="1441"/>
      <c r="MWL439" s="1441"/>
      <c r="MWM439" s="1441"/>
      <c r="MWN439" s="1441"/>
      <c r="MWO439" s="1441"/>
      <c r="MWP439" s="1441"/>
      <c r="MWQ439" s="1441"/>
      <c r="MWR439" s="1441"/>
      <c r="MWS439" s="1441"/>
      <c r="MWT439" s="1441"/>
      <c r="MWU439" s="1441"/>
      <c r="MWV439" s="1441"/>
      <c r="MWW439" s="1441"/>
      <c r="MWX439" s="1441"/>
      <c r="MWY439" s="1441"/>
      <c r="MWZ439" s="1441"/>
      <c r="MXA439" s="1441"/>
      <c r="MXB439" s="1441"/>
      <c r="MXC439" s="1441"/>
      <c r="MXD439" s="1441"/>
      <c r="MXE439" s="1441"/>
      <c r="MXF439" s="1441"/>
      <c r="MXG439" s="1441"/>
      <c r="MXH439" s="1441"/>
      <c r="MXI439" s="1441"/>
      <c r="MXJ439" s="1441"/>
      <c r="MXK439" s="1441"/>
      <c r="MXL439" s="1441"/>
      <c r="MXM439" s="1441"/>
      <c r="MXN439" s="1441"/>
      <c r="MXO439" s="1441"/>
      <c r="MXP439" s="1441"/>
      <c r="MXQ439" s="1441"/>
      <c r="MXR439" s="1441"/>
      <c r="MXS439" s="1441"/>
      <c r="MXT439" s="1441"/>
      <c r="MXU439" s="1441"/>
      <c r="MXV439" s="1441"/>
      <c r="MXW439" s="1441"/>
      <c r="MXX439" s="1441"/>
      <c r="MXY439" s="1441"/>
      <c r="MXZ439" s="1441"/>
      <c r="MYA439" s="1441"/>
      <c r="MYB439" s="1441"/>
      <c r="MYC439" s="1441"/>
      <c r="MYD439" s="1441"/>
      <c r="MYE439" s="1441"/>
      <c r="MYF439" s="1441"/>
      <c r="MYG439" s="1441"/>
      <c r="MYH439" s="1441"/>
      <c r="MYI439" s="1441"/>
      <c r="MYJ439" s="1441"/>
      <c r="MYK439" s="1441"/>
      <c r="MYL439" s="1441"/>
      <c r="MYM439" s="1441"/>
      <c r="MYN439" s="1441"/>
      <c r="MYO439" s="1441"/>
      <c r="MYP439" s="1441"/>
      <c r="MYQ439" s="1441"/>
      <c r="MYR439" s="1441"/>
      <c r="MYS439" s="1441"/>
      <c r="MYT439" s="1441"/>
      <c r="MYU439" s="1441"/>
      <c r="MYV439" s="1441"/>
      <c r="MYW439" s="1441"/>
      <c r="MYX439" s="1441"/>
      <c r="MYY439" s="1441"/>
      <c r="MYZ439" s="1441"/>
      <c r="MZA439" s="1441"/>
      <c r="MZB439" s="1441"/>
      <c r="MZC439" s="1441"/>
      <c r="MZD439" s="1441"/>
      <c r="MZE439" s="1441"/>
      <c r="MZF439" s="1441"/>
      <c r="MZG439" s="1441"/>
      <c r="MZH439" s="1441"/>
      <c r="MZI439" s="1441"/>
      <c r="MZJ439" s="1441"/>
      <c r="MZK439" s="1441"/>
      <c r="MZL439" s="1441"/>
      <c r="MZM439" s="1441"/>
      <c r="MZN439" s="1441"/>
      <c r="MZO439" s="1441"/>
      <c r="MZP439" s="1441"/>
      <c r="MZQ439" s="1441"/>
      <c r="MZR439" s="1441"/>
      <c r="MZS439" s="1441"/>
      <c r="MZT439" s="1441"/>
      <c r="MZU439" s="1441"/>
      <c r="MZV439" s="1441"/>
      <c r="MZW439" s="1441"/>
      <c r="MZX439" s="1441"/>
      <c r="MZY439" s="1441"/>
      <c r="MZZ439" s="1441"/>
      <c r="NAA439" s="1441"/>
      <c r="NAB439" s="1441"/>
      <c r="NAC439" s="1441"/>
      <c r="NAD439" s="1441"/>
      <c r="NAE439" s="1441"/>
      <c r="NAF439" s="1441"/>
      <c r="NAG439" s="1441"/>
      <c r="NAH439" s="1441"/>
      <c r="NAI439" s="1441"/>
      <c r="NAJ439" s="1441"/>
      <c r="NAK439" s="1441"/>
      <c r="NAL439" s="1441"/>
      <c r="NAM439" s="1441"/>
      <c r="NAN439" s="1441"/>
      <c r="NAO439" s="1441"/>
      <c r="NAP439" s="1441"/>
      <c r="NAQ439" s="1441"/>
      <c r="NAR439" s="1441"/>
      <c r="NAS439" s="1441"/>
      <c r="NAT439" s="1441"/>
      <c r="NAU439" s="1441"/>
      <c r="NAV439" s="1441"/>
      <c r="NAW439" s="1441"/>
      <c r="NAX439" s="1441"/>
      <c r="NAY439" s="1441"/>
      <c r="NAZ439" s="1441"/>
      <c r="NBA439" s="1441"/>
      <c r="NBB439" s="1441"/>
      <c r="NBC439" s="1441"/>
      <c r="NBD439" s="1441"/>
      <c r="NBE439" s="1441"/>
      <c r="NBF439" s="1441"/>
      <c r="NBG439" s="1441"/>
      <c r="NBH439" s="1441"/>
      <c r="NBI439" s="1441"/>
      <c r="NBJ439" s="1441"/>
      <c r="NBK439" s="1441"/>
      <c r="NBL439" s="1441"/>
      <c r="NBM439" s="1441"/>
      <c r="NBN439" s="1441"/>
      <c r="NBO439" s="1441"/>
      <c r="NBP439" s="1441"/>
      <c r="NBQ439" s="1441"/>
      <c r="NBR439" s="1441"/>
      <c r="NBS439" s="1441"/>
      <c r="NBT439" s="1441"/>
      <c r="NBU439" s="1441"/>
      <c r="NBV439" s="1441"/>
      <c r="NBW439" s="1441"/>
      <c r="NBX439" s="1441"/>
      <c r="NBY439" s="1441"/>
      <c r="NBZ439" s="1441"/>
      <c r="NCA439" s="1441"/>
      <c r="NCB439" s="1441"/>
      <c r="NCC439" s="1441"/>
      <c r="NCD439" s="1441"/>
      <c r="NCE439" s="1441"/>
      <c r="NCF439" s="1441"/>
      <c r="NCG439" s="1441"/>
      <c r="NCH439" s="1441"/>
      <c r="NCI439" s="1441"/>
      <c r="NCJ439" s="1441"/>
      <c r="NCK439" s="1441"/>
      <c r="NCL439" s="1441"/>
      <c r="NCM439" s="1441"/>
      <c r="NCN439" s="1441"/>
      <c r="NCO439" s="1441"/>
      <c r="NCP439" s="1441"/>
      <c r="NCQ439" s="1441"/>
      <c r="NCR439" s="1441"/>
      <c r="NCS439" s="1441"/>
      <c r="NCT439" s="1441"/>
      <c r="NCU439" s="1441"/>
      <c r="NCV439" s="1441"/>
      <c r="NCW439" s="1441"/>
      <c r="NCX439" s="1441"/>
      <c r="NCY439" s="1441"/>
      <c r="NCZ439" s="1441"/>
      <c r="NDA439" s="1441"/>
      <c r="NDB439" s="1441"/>
      <c r="NDC439" s="1441"/>
      <c r="NDD439" s="1441"/>
      <c r="NDE439" s="1441"/>
      <c r="NDF439" s="1441"/>
      <c r="NDG439" s="1441"/>
      <c r="NDH439" s="1441"/>
      <c r="NDI439" s="1441"/>
      <c r="NDJ439" s="1441"/>
      <c r="NDK439" s="1441"/>
      <c r="NDL439" s="1441"/>
      <c r="NDM439" s="1441"/>
      <c r="NDN439" s="1441"/>
      <c r="NDO439" s="1441"/>
      <c r="NDP439" s="1441"/>
      <c r="NDQ439" s="1441"/>
      <c r="NDR439" s="1441"/>
      <c r="NDS439" s="1441"/>
      <c r="NDT439" s="1441"/>
      <c r="NDU439" s="1441"/>
      <c r="NDV439" s="1441"/>
      <c r="NDW439" s="1441"/>
      <c r="NDX439" s="1441"/>
      <c r="NDY439" s="1441"/>
      <c r="NDZ439" s="1441"/>
      <c r="NEA439" s="1441"/>
      <c r="NEB439" s="1441"/>
      <c r="NEC439" s="1441"/>
      <c r="NED439" s="1441"/>
      <c r="NEE439" s="1441"/>
      <c r="NEF439" s="1441"/>
      <c r="NEG439" s="1441"/>
      <c r="NEH439" s="1441"/>
      <c r="NEI439" s="1441"/>
      <c r="NEJ439" s="1441"/>
      <c r="NEK439" s="1441"/>
      <c r="NEL439" s="1441"/>
      <c r="NEM439" s="1441"/>
      <c r="NEN439" s="1441"/>
      <c r="NEO439" s="1441"/>
      <c r="NEP439" s="1441"/>
      <c r="NEQ439" s="1441"/>
      <c r="NER439" s="1441"/>
      <c r="NES439" s="1441"/>
      <c r="NET439" s="1441"/>
      <c r="NEU439" s="1441"/>
      <c r="NEV439" s="1441"/>
      <c r="NEW439" s="1441"/>
      <c r="NEX439" s="1441"/>
      <c r="NEY439" s="1441"/>
      <c r="NEZ439" s="1441"/>
      <c r="NFA439" s="1441"/>
      <c r="NFB439" s="1441"/>
      <c r="NFC439" s="1441"/>
      <c r="NFD439" s="1441"/>
      <c r="NFE439" s="1441"/>
      <c r="NFF439" s="1441"/>
      <c r="NFG439" s="1441"/>
      <c r="NFH439" s="1441"/>
      <c r="NFI439" s="1441"/>
      <c r="NFJ439" s="1441"/>
      <c r="NFK439" s="1441"/>
      <c r="NFL439" s="1441"/>
      <c r="NFM439" s="1441"/>
      <c r="NFN439" s="1441"/>
      <c r="NFO439" s="1441"/>
      <c r="NFP439" s="1441"/>
      <c r="NFQ439" s="1441"/>
      <c r="NFR439" s="1441"/>
      <c r="NFS439" s="1441"/>
      <c r="NFT439" s="1441"/>
      <c r="NFU439" s="1441"/>
      <c r="NFV439" s="1441"/>
      <c r="NFW439" s="1441"/>
      <c r="NFX439" s="1441"/>
      <c r="NFY439" s="1441"/>
      <c r="NFZ439" s="1441"/>
      <c r="NGA439" s="1441"/>
      <c r="NGB439" s="1441"/>
      <c r="NGC439" s="1441"/>
      <c r="NGD439" s="1441"/>
      <c r="NGE439" s="1441"/>
      <c r="NGF439" s="1441"/>
      <c r="NGG439" s="1441"/>
      <c r="NGH439" s="1441"/>
      <c r="NGI439" s="1441"/>
      <c r="NGJ439" s="1441"/>
      <c r="NGK439" s="1441"/>
      <c r="NGL439" s="1441"/>
      <c r="NGM439" s="1441"/>
      <c r="NGN439" s="1441"/>
      <c r="NGO439" s="1441"/>
      <c r="NGP439" s="1441"/>
      <c r="NGQ439" s="1441"/>
      <c r="NGR439" s="1441"/>
      <c r="NGS439" s="1441"/>
      <c r="NGT439" s="1441"/>
      <c r="NGU439" s="1441"/>
      <c r="NGV439" s="1441"/>
      <c r="NGW439" s="1441"/>
      <c r="NGX439" s="1441"/>
      <c r="NGY439" s="1441"/>
      <c r="NGZ439" s="1441"/>
      <c r="NHA439" s="1441"/>
      <c r="NHB439" s="1441"/>
      <c r="NHC439" s="1441"/>
      <c r="NHD439" s="1441"/>
      <c r="NHE439" s="1441"/>
      <c r="NHF439" s="1441"/>
      <c r="NHG439" s="1441"/>
      <c r="NHH439" s="1441"/>
      <c r="NHI439" s="1441"/>
      <c r="NHJ439" s="1441"/>
      <c r="NHK439" s="1441"/>
      <c r="NHL439" s="1441"/>
      <c r="NHM439" s="1441"/>
      <c r="NHN439" s="1441"/>
      <c r="NHO439" s="1441"/>
      <c r="NHP439" s="1441"/>
      <c r="NHQ439" s="1441"/>
      <c r="NHR439" s="1441"/>
      <c r="NHS439" s="1441"/>
      <c r="NHT439" s="1441"/>
      <c r="NHU439" s="1441"/>
      <c r="NHV439" s="1441"/>
      <c r="NHW439" s="1441"/>
      <c r="NHX439" s="1441"/>
      <c r="NHY439" s="1441"/>
      <c r="NHZ439" s="1441"/>
      <c r="NIA439" s="1441"/>
      <c r="NIB439" s="1441"/>
      <c r="NIC439" s="1441"/>
      <c r="NID439" s="1441"/>
      <c r="NIE439" s="1441"/>
      <c r="NIF439" s="1441"/>
      <c r="NIG439" s="1441"/>
      <c r="NIH439" s="1441"/>
      <c r="NII439" s="1441"/>
      <c r="NIJ439" s="1441"/>
      <c r="NIK439" s="1441"/>
      <c r="NIL439" s="1441"/>
      <c r="NIM439" s="1441"/>
      <c r="NIN439" s="1441"/>
      <c r="NIO439" s="1441"/>
      <c r="NIP439" s="1441"/>
      <c r="NIQ439" s="1441"/>
      <c r="NIR439" s="1441"/>
      <c r="NIS439" s="1441"/>
      <c r="NIT439" s="1441"/>
      <c r="NIU439" s="1441"/>
      <c r="NIV439" s="1441"/>
      <c r="NIW439" s="1441"/>
      <c r="NIX439" s="1441"/>
      <c r="NIY439" s="1441"/>
      <c r="NIZ439" s="1441"/>
      <c r="NJA439" s="1441"/>
      <c r="NJB439" s="1441"/>
      <c r="NJC439" s="1441"/>
      <c r="NJD439" s="1441"/>
      <c r="NJE439" s="1441"/>
      <c r="NJF439" s="1441"/>
      <c r="NJG439" s="1441"/>
      <c r="NJH439" s="1441"/>
      <c r="NJI439" s="1441"/>
      <c r="NJJ439" s="1441"/>
      <c r="NJK439" s="1441"/>
      <c r="NJL439" s="1441"/>
      <c r="NJM439" s="1441"/>
      <c r="NJN439" s="1441"/>
      <c r="NJO439" s="1441"/>
      <c r="NJP439" s="1441"/>
      <c r="NJQ439" s="1441"/>
      <c r="NJR439" s="1441"/>
      <c r="NJS439" s="1441"/>
      <c r="NJT439" s="1441"/>
      <c r="NJU439" s="1441"/>
      <c r="NJV439" s="1441"/>
      <c r="NJW439" s="1441"/>
      <c r="NJX439" s="1441"/>
      <c r="NJY439" s="1441"/>
      <c r="NJZ439" s="1441"/>
      <c r="NKA439" s="1441"/>
      <c r="NKB439" s="1441"/>
      <c r="NKC439" s="1441"/>
      <c r="NKD439" s="1441"/>
      <c r="NKE439" s="1441"/>
      <c r="NKF439" s="1441"/>
      <c r="NKG439" s="1441"/>
      <c r="NKH439" s="1441"/>
      <c r="NKI439" s="1441"/>
      <c r="NKJ439" s="1441"/>
      <c r="NKK439" s="1441"/>
      <c r="NKL439" s="1441"/>
      <c r="NKM439" s="1441"/>
      <c r="NKN439" s="1441"/>
      <c r="NKO439" s="1441"/>
      <c r="NKP439" s="1441"/>
      <c r="NKQ439" s="1441"/>
      <c r="NKR439" s="1441"/>
      <c r="NKS439" s="1441"/>
      <c r="NKT439" s="1441"/>
      <c r="NKU439" s="1441"/>
      <c r="NKV439" s="1441"/>
      <c r="NKW439" s="1441"/>
      <c r="NKX439" s="1441"/>
      <c r="NKY439" s="1441"/>
      <c r="NKZ439" s="1441"/>
      <c r="NLA439" s="1441"/>
      <c r="NLB439" s="1441"/>
      <c r="NLC439" s="1441"/>
      <c r="NLD439" s="1441"/>
      <c r="NLE439" s="1441"/>
      <c r="NLF439" s="1441"/>
      <c r="NLG439" s="1441"/>
      <c r="NLH439" s="1441"/>
      <c r="NLI439" s="1441"/>
      <c r="NLJ439" s="1441"/>
      <c r="NLK439" s="1441"/>
      <c r="NLL439" s="1441"/>
      <c r="NLM439" s="1441"/>
      <c r="NLN439" s="1441"/>
      <c r="NLO439" s="1441"/>
      <c r="NLP439" s="1441"/>
      <c r="NLQ439" s="1441"/>
      <c r="NLR439" s="1441"/>
      <c r="NLS439" s="1441"/>
      <c r="NLT439" s="1441"/>
      <c r="NLU439" s="1441"/>
      <c r="NLV439" s="1441"/>
      <c r="NLW439" s="1441"/>
      <c r="NLX439" s="1441"/>
      <c r="NLY439" s="1441"/>
      <c r="NLZ439" s="1441"/>
      <c r="NMA439" s="1441"/>
      <c r="NMB439" s="1441"/>
      <c r="NMC439" s="1441"/>
      <c r="NMD439" s="1441"/>
      <c r="NME439" s="1441"/>
      <c r="NMF439" s="1441"/>
      <c r="NMG439" s="1441"/>
      <c r="NMH439" s="1441"/>
      <c r="NMI439" s="1441"/>
      <c r="NMJ439" s="1441"/>
      <c r="NMK439" s="1441"/>
      <c r="NML439" s="1441"/>
      <c r="NMM439" s="1441"/>
      <c r="NMN439" s="1441"/>
      <c r="NMO439" s="1441"/>
      <c r="NMP439" s="1441"/>
      <c r="NMQ439" s="1441"/>
      <c r="NMR439" s="1441"/>
      <c r="NMS439" s="1441"/>
      <c r="NMT439" s="1441"/>
      <c r="NMU439" s="1441"/>
      <c r="NMV439" s="1441"/>
      <c r="NMW439" s="1441"/>
      <c r="NMX439" s="1441"/>
      <c r="NMY439" s="1441"/>
      <c r="NMZ439" s="1441"/>
      <c r="NNA439" s="1441"/>
      <c r="NNB439" s="1441"/>
      <c r="NNC439" s="1441"/>
      <c r="NND439" s="1441"/>
      <c r="NNE439" s="1441"/>
      <c r="NNF439" s="1441"/>
      <c r="NNG439" s="1441"/>
      <c r="NNH439" s="1441"/>
      <c r="NNI439" s="1441"/>
      <c r="NNJ439" s="1441"/>
      <c r="NNK439" s="1441"/>
      <c r="NNL439" s="1441"/>
      <c r="NNM439" s="1441"/>
      <c r="NNN439" s="1441"/>
      <c r="NNO439" s="1441"/>
      <c r="NNP439" s="1441"/>
      <c r="NNQ439" s="1441"/>
      <c r="NNR439" s="1441"/>
      <c r="NNS439" s="1441"/>
      <c r="NNT439" s="1441"/>
      <c r="NNU439" s="1441"/>
      <c r="NNV439" s="1441"/>
      <c r="NNW439" s="1441"/>
      <c r="NNX439" s="1441"/>
      <c r="NNY439" s="1441"/>
      <c r="NNZ439" s="1441"/>
      <c r="NOA439" s="1441"/>
      <c r="NOB439" s="1441"/>
      <c r="NOC439" s="1441"/>
      <c r="NOD439" s="1441"/>
      <c r="NOE439" s="1441"/>
      <c r="NOF439" s="1441"/>
      <c r="NOG439" s="1441"/>
      <c r="NOH439" s="1441"/>
      <c r="NOI439" s="1441"/>
      <c r="NOJ439" s="1441"/>
      <c r="NOK439" s="1441"/>
      <c r="NOL439" s="1441"/>
      <c r="NOM439" s="1441"/>
      <c r="NON439" s="1441"/>
      <c r="NOO439" s="1441"/>
      <c r="NOP439" s="1441"/>
      <c r="NOQ439" s="1441"/>
      <c r="NOR439" s="1441"/>
      <c r="NOS439" s="1441"/>
      <c r="NOT439" s="1441"/>
      <c r="NOU439" s="1441"/>
      <c r="NOV439" s="1441"/>
      <c r="NOW439" s="1441"/>
      <c r="NOX439" s="1441"/>
      <c r="NOY439" s="1441"/>
      <c r="NOZ439" s="1441"/>
      <c r="NPA439" s="1441"/>
      <c r="NPB439" s="1441"/>
      <c r="NPC439" s="1441"/>
      <c r="NPD439" s="1441"/>
      <c r="NPE439" s="1441"/>
      <c r="NPF439" s="1441"/>
      <c r="NPG439" s="1441"/>
      <c r="NPH439" s="1441"/>
      <c r="NPI439" s="1441"/>
      <c r="NPJ439" s="1441"/>
      <c r="NPK439" s="1441"/>
      <c r="NPL439" s="1441"/>
      <c r="NPM439" s="1441"/>
      <c r="NPN439" s="1441"/>
      <c r="NPO439" s="1441"/>
      <c r="NPP439" s="1441"/>
      <c r="NPQ439" s="1441"/>
      <c r="NPR439" s="1441"/>
      <c r="NPS439" s="1441"/>
      <c r="NPT439" s="1441"/>
      <c r="NPU439" s="1441"/>
      <c r="NPV439" s="1441"/>
      <c r="NPW439" s="1441"/>
      <c r="NPX439" s="1441"/>
      <c r="NPY439" s="1441"/>
      <c r="NPZ439" s="1441"/>
      <c r="NQA439" s="1441"/>
      <c r="NQB439" s="1441"/>
      <c r="NQC439" s="1441"/>
      <c r="NQD439" s="1441"/>
      <c r="NQE439" s="1441"/>
      <c r="NQF439" s="1441"/>
      <c r="NQG439" s="1441"/>
      <c r="NQH439" s="1441"/>
      <c r="NQI439" s="1441"/>
      <c r="NQJ439" s="1441"/>
      <c r="NQK439" s="1441"/>
      <c r="NQL439" s="1441"/>
      <c r="NQM439" s="1441"/>
      <c r="NQN439" s="1441"/>
      <c r="NQO439" s="1441"/>
      <c r="NQP439" s="1441"/>
      <c r="NQQ439" s="1441"/>
      <c r="NQR439" s="1441"/>
      <c r="NQS439" s="1441"/>
      <c r="NQT439" s="1441"/>
      <c r="NQU439" s="1441"/>
      <c r="NQV439" s="1441"/>
      <c r="NQW439" s="1441"/>
      <c r="NQX439" s="1441"/>
      <c r="NQY439" s="1441"/>
      <c r="NQZ439" s="1441"/>
      <c r="NRA439" s="1441"/>
      <c r="NRB439" s="1441"/>
      <c r="NRC439" s="1441"/>
      <c r="NRD439" s="1441"/>
      <c r="NRE439" s="1441"/>
      <c r="NRF439" s="1441"/>
      <c r="NRG439" s="1441"/>
      <c r="NRH439" s="1441"/>
      <c r="NRI439" s="1441"/>
      <c r="NRJ439" s="1441"/>
      <c r="NRK439" s="1441"/>
      <c r="NRL439" s="1441"/>
      <c r="NRM439" s="1441"/>
      <c r="NRN439" s="1441"/>
      <c r="NRO439" s="1441"/>
      <c r="NRP439" s="1441"/>
      <c r="NRQ439" s="1441"/>
      <c r="NRR439" s="1441"/>
      <c r="NRS439" s="1441"/>
      <c r="NRT439" s="1441"/>
      <c r="NRU439" s="1441"/>
      <c r="NRV439" s="1441"/>
      <c r="NRW439" s="1441"/>
      <c r="NRX439" s="1441"/>
      <c r="NRY439" s="1441"/>
      <c r="NRZ439" s="1441"/>
      <c r="NSA439" s="1441"/>
      <c r="NSB439" s="1441"/>
      <c r="NSC439" s="1441"/>
      <c r="NSD439" s="1441"/>
      <c r="NSE439" s="1441"/>
      <c r="NSF439" s="1441"/>
      <c r="NSG439" s="1441"/>
      <c r="NSH439" s="1441"/>
      <c r="NSI439" s="1441"/>
      <c r="NSJ439" s="1441"/>
      <c r="NSK439" s="1441"/>
      <c r="NSL439" s="1441"/>
      <c r="NSM439" s="1441"/>
      <c r="NSN439" s="1441"/>
      <c r="NSO439" s="1441"/>
      <c r="NSP439" s="1441"/>
      <c r="NSQ439" s="1441"/>
      <c r="NSR439" s="1441"/>
      <c r="NSS439" s="1441"/>
      <c r="NST439" s="1441"/>
      <c r="NSU439" s="1441"/>
      <c r="NSV439" s="1441"/>
      <c r="NSW439" s="1441"/>
      <c r="NSX439" s="1441"/>
      <c r="NSY439" s="1441"/>
      <c r="NSZ439" s="1441"/>
      <c r="NTA439" s="1441"/>
      <c r="NTB439" s="1441"/>
      <c r="NTC439" s="1441"/>
      <c r="NTD439" s="1441"/>
      <c r="NTE439" s="1441"/>
      <c r="NTF439" s="1441"/>
      <c r="NTG439" s="1441"/>
      <c r="NTH439" s="1441"/>
      <c r="NTI439" s="1441"/>
      <c r="NTJ439" s="1441"/>
      <c r="NTK439" s="1441"/>
      <c r="NTL439" s="1441"/>
      <c r="NTM439" s="1441"/>
      <c r="NTN439" s="1441"/>
      <c r="NTO439" s="1441"/>
      <c r="NTP439" s="1441"/>
      <c r="NTQ439" s="1441"/>
      <c r="NTR439" s="1441"/>
      <c r="NTS439" s="1441"/>
      <c r="NTT439" s="1441"/>
      <c r="NTU439" s="1441"/>
      <c r="NTV439" s="1441"/>
      <c r="NTW439" s="1441"/>
      <c r="NTX439" s="1441"/>
      <c r="NTY439" s="1441"/>
      <c r="NTZ439" s="1441"/>
      <c r="NUA439" s="1441"/>
      <c r="NUB439" s="1441"/>
      <c r="NUC439" s="1441"/>
      <c r="NUD439" s="1441"/>
      <c r="NUE439" s="1441"/>
      <c r="NUF439" s="1441"/>
      <c r="NUG439" s="1441"/>
      <c r="NUH439" s="1441"/>
      <c r="NUI439" s="1441"/>
      <c r="NUJ439" s="1441"/>
      <c r="NUK439" s="1441"/>
      <c r="NUL439" s="1441"/>
      <c r="NUM439" s="1441"/>
      <c r="NUN439" s="1441"/>
      <c r="NUO439" s="1441"/>
      <c r="NUP439" s="1441"/>
      <c r="NUQ439" s="1441"/>
      <c r="NUR439" s="1441"/>
      <c r="NUS439" s="1441"/>
      <c r="NUT439" s="1441"/>
      <c r="NUU439" s="1441"/>
      <c r="NUV439" s="1441"/>
      <c r="NUW439" s="1441"/>
      <c r="NUX439" s="1441"/>
      <c r="NUY439" s="1441"/>
      <c r="NUZ439" s="1441"/>
      <c r="NVA439" s="1441"/>
      <c r="NVB439" s="1441"/>
      <c r="NVC439" s="1441"/>
      <c r="NVD439" s="1441"/>
      <c r="NVE439" s="1441"/>
      <c r="NVF439" s="1441"/>
      <c r="NVG439" s="1441"/>
      <c r="NVH439" s="1441"/>
      <c r="NVI439" s="1441"/>
      <c r="NVJ439" s="1441"/>
      <c r="NVK439" s="1441"/>
      <c r="NVL439" s="1441"/>
      <c r="NVM439" s="1441"/>
      <c r="NVN439" s="1441"/>
      <c r="NVO439" s="1441"/>
      <c r="NVP439" s="1441"/>
      <c r="NVQ439" s="1441"/>
      <c r="NVR439" s="1441"/>
      <c r="NVS439" s="1441"/>
      <c r="NVT439" s="1441"/>
      <c r="NVU439" s="1441"/>
      <c r="NVV439" s="1441"/>
      <c r="NVW439" s="1441"/>
      <c r="NVX439" s="1441"/>
      <c r="NVY439" s="1441"/>
      <c r="NVZ439" s="1441"/>
      <c r="NWA439" s="1441"/>
      <c r="NWB439" s="1441"/>
      <c r="NWC439" s="1441"/>
      <c r="NWD439" s="1441"/>
      <c r="NWE439" s="1441"/>
      <c r="NWF439" s="1441"/>
      <c r="NWG439" s="1441"/>
      <c r="NWH439" s="1441"/>
      <c r="NWI439" s="1441"/>
      <c r="NWJ439" s="1441"/>
      <c r="NWK439" s="1441"/>
      <c r="NWL439" s="1441"/>
      <c r="NWM439" s="1441"/>
      <c r="NWN439" s="1441"/>
      <c r="NWO439" s="1441"/>
      <c r="NWP439" s="1441"/>
      <c r="NWQ439" s="1441"/>
      <c r="NWR439" s="1441"/>
      <c r="NWS439" s="1441"/>
      <c r="NWT439" s="1441"/>
      <c r="NWU439" s="1441"/>
      <c r="NWV439" s="1441"/>
      <c r="NWW439" s="1441"/>
      <c r="NWX439" s="1441"/>
      <c r="NWY439" s="1441"/>
      <c r="NWZ439" s="1441"/>
      <c r="NXA439" s="1441"/>
      <c r="NXB439" s="1441"/>
      <c r="NXC439" s="1441"/>
      <c r="NXD439" s="1441"/>
      <c r="NXE439" s="1441"/>
      <c r="NXF439" s="1441"/>
      <c r="NXG439" s="1441"/>
      <c r="NXH439" s="1441"/>
      <c r="NXI439" s="1441"/>
      <c r="NXJ439" s="1441"/>
      <c r="NXK439" s="1441"/>
      <c r="NXL439" s="1441"/>
      <c r="NXM439" s="1441"/>
      <c r="NXN439" s="1441"/>
      <c r="NXO439" s="1441"/>
      <c r="NXP439" s="1441"/>
      <c r="NXQ439" s="1441"/>
      <c r="NXR439" s="1441"/>
      <c r="NXS439" s="1441"/>
      <c r="NXT439" s="1441"/>
      <c r="NXU439" s="1441"/>
      <c r="NXV439" s="1441"/>
      <c r="NXW439" s="1441"/>
      <c r="NXX439" s="1441"/>
      <c r="NXY439" s="1441"/>
      <c r="NXZ439" s="1441"/>
      <c r="NYA439" s="1441"/>
      <c r="NYB439" s="1441"/>
      <c r="NYC439" s="1441"/>
      <c r="NYD439" s="1441"/>
      <c r="NYE439" s="1441"/>
      <c r="NYF439" s="1441"/>
      <c r="NYG439" s="1441"/>
      <c r="NYH439" s="1441"/>
      <c r="NYI439" s="1441"/>
      <c r="NYJ439" s="1441"/>
      <c r="NYK439" s="1441"/>
      <c r="NYL439" s="1441"/>
      <c r="NYM439" s="1441"/>
      <c r="NYN439" s="1441"/>
      <c r="NYO439" s="1441"/>
      <c r="NYP439" s="1441"/>
      <c r="NYQ439" s="1441"/>
      <c r="NYR439" s="1441"/>
      <c r="NYS439" s="1441"/>
      <c r="NYT439" s="1441"/>
      <c r="NYU439" s="1441"/>
      <c r="NYV439" s="1441"/>
      <c r="NYW439" s="1441"/>
      <c r="NYX439" s="1441"/>
      <c r="NYY439" s="1441"/>
      <c r="NYZ439" s="1441"/>
      <c r="NZA439" s="1441"/>
      <c r="NZB439" s="1441"/>
      <c r="NZC439" s="1441"/>
      <c r="NZD439" s="1441"/>
      <c r="NZE439" s="1441"/>
      <c r="NZF439" s="1441"/>
      <c r="NZG439" s="1441"/>
      <c r="NZH439" s="1441"/>
      <c r="NZI439" s="1441"/>
      <c r="NZJ439" s="1441"/>
      <c r="NZK439" s="1441"/>
      <c r="NZL439" s="1441"/>
      <c r="NZM439" s="1441"/>
      <c r="NZN439" s="1441"/>
      <c r="NZO439" s="1441"/>
      <c r="NZP439" s="1441"/>
      <c r="NZQ439" s="1441"/>
      <c r="NZR439" s="1441"/>
      <c r="NZS439" s="1441"/>
      <c r="NZT439" s="1441"/>
      <c r="NZU439" s="1441"/>
      <c r="NZV439" s="1441"/>
      <c r="NZW439" s="1441"/>
      <c r="NZX439" s="1441"/>
      <c r="NZY439" s="1441"/>
      <c r="NZZ439" s="1441"/>
      <c r="OAA439" s="1441"/>
      <c r="OAB439" s="1441"/>
      <c r="OAC439" s="1441"/>
      <c r="OAD439" s="1441"/>
      <c r="OAE439" s="1441"/>
      <c r="OAF439" s="1441"/>
      <c r="OAG439" s="1441"/>
      <c r="OAH439" s="1441"/>
      <c r="OAI439" s="1441"/>
      <c r="OAJ439" s="1441"/>
      <c r="OAK439" s="1441"/>
      <c r="OAL439" s="1441"/>
      <c r="OAM439" s="1441"/>
      <c r="OAN439" s="1441"/>
      <c r="OAO439" s="1441"/>
      <c r="OAP439" s="1441"/>
      <c r="OAQ439" s="1441"/>
      <c r="OAR439" s="1441"/>
      <c r="OAS439" s="1441"/>
      <c r="OAT439" s="1441"/>
      <c r="OAU439" s="1441"/>
      <c r="OAV439" s="1441"/>
      <c r="OAW439" s="1441"/>
      <c r="OAX439" s="1441"/>
      <c r="OAY439" s="1441"/>
      <c r="OAZ439" s="1441"/>
      <c r="OBA439" s="1441"/>
      <c r="OBB439" s="1441"/>
      <c r="OBC439" s="1441"/>
      <c r="OBD439" s="1441"/>
      <c r="OBE439" s="1441"/>
      <c r="OBF439" s="1441"/>
      <c r="OBG439" s="1441"/>
      <c r="OBH439" s="1441"/>
      <c r="OBI439" s="1441"/>
      <c r="OBJ439" s="1441"/>
      <c r="OBK439" s="1441"/>
      <c r="OBL439" s="1441"/>
      <c r="OBM439" s="1441"/>
      <c r="OBN439" s="1441"/>
      <c r="OBO439" s="1441"/>
      <c r="OBP439" s="1441"/>
      <c r="OBQ439" s="1441"/>
      <c r="OBR439" s="1441"/>
      <c r="OBS439" s="1441"/>
      <c r="OBT439" s="1441"/>
      <c r="OBU439" s="1441"/>
      <c r="OBV439" s="1441"/>
      <c r="OBW439" s="1441"/>
      <c r="OBX439" s="1441"/>
      <c r="OBY439" s="1441"/>
      <c r="OBZ439" s="1441"/>
      <c r="OCA439" s="1441"/>
      <c r="OCB439" s="1441"/>
      <c r="OCC439" s="1441"/>
      <c r="OCD439" s="1441"/>
      <c r="OCE439" s="1441"/>
      <c r="OCF439" s="1441"/>
      <c r="OCG439" s="1441"/>
      <c r="OCH439" s="1441"/>
      <c r="OCI439" s="1441"/>
      <c r="OCJ439" s="1441"/>
      <c r="OCK439" s="1441"/>
      <c r="OCL439" s="1441"/>
      <c r="OCM439" s="1441"/>
      <c r="OCN439" s="1441"/>
      <c r="OCO439" s="1441"/>
      <c r="OCP439" s="1441"/>
      <c r="OCQ439" s="1441"/>
      <c r="OCR439" s="1441"/>
      <c r="OCS439" s="1441"/>
      <c r="OCT439" s="1441"/>
      <c r="OCU439" s="1441"/>
      <c r="OCV439" s="1441"/>
      <c r="OCW439" s="1441"/>
      <c r="OCX439" s="1441"/>
      <c r="OCY439" s="1441"/>
      <c r="OCZ439" s="1441"/>
      <c r="ODA439" s="1441"/>
      <c r="ODB439" s="1441"/>
      <c r="ODC439" s="1441"/>
      <c r="ODD439" s="1441"/>
      <c r="ODE439" s="1441"/>
      <c r="ODF439" s="1441"/>
      <c r="ODG439" s="1441"/>
      <c r="ODH439" s="1441"/>
      <c r="ODI439" s="1441"/>
      <c r="ODJ439" s="1441"/>
      <c r="ODK439" s="1441"/>
      <c r="ODL439" s="1441"/>
      <c r="ODM439" s="1441"/>
      <c r="ODN439" s="1441"/>
      <c r="ODO439" s="1441"/>
      <c r="ODP439" s="1441"/>
      <c r="ODQ439" s="1441"/>
      <c r="ODR439" s="1441"/>
      <c r="ODS439" s="1441"/>
      <c r="ODT439" s="1441"/>
      <c r="ODU439" s="1441"/>
      <c r="ODV439" s="1441"/>
      <c r="ODW439" s="1441"/>
      <c r="ODX439" s="1441"/>
      <c r="ODY439" s="1441"/>
      <c r="ODZ439" s="1441"/>
      <c r="OEA439" s="1441"/>
      <c r="OEB439" s="1441"/>
      <c r="OEC439" s="1441"/>
      <c r="OED439" s="1441"/>
      <c r="OEE439" s="1441"/>
      <c r="OEF439" s="1441"/>
      <c r="OEG439" s="1441"/>
      <c r="OEH439" s="1441"/>
      <c r="OEI439" s="1441"/>
      <c r="OEJ439" s="1441"/>
      <c r="OEK439" s="1441"/>
      <c r="OEL439" s="1441"/>
      <c r="OEM439" s="1441"/>
      <c r="OEN439" s="1441"/>
      <c r="OEO439" s="1441"/>
      <c r="OEP439" s="1441"/>
      <c r="OEQ439" s="1441"/>
      <c r="OER439" s="1441"/>
      <c r="OES439" s="1441"/>
      <c r="OET439" s="1441"/>
      <c r="OEU439" s="1441"/>
      <c r="OEV439" s="1441"/>
      <c r="OEW439" s="1441"/>
      <c r="OEX439" s="1441"/>
      <c r="OEY439" s="1441"/>
      <c r="OEZ439" s="1441"/>
      <c r="OFA439" s="1441"/>
      <c r="OFB439" s="1441"/>
      <c r="OFC439" s="1441"/>
      <c r="OFD439" s="1441"/>
      <c r="OFE439" s="1441"/>
      <c r="OFF439" s="1441"/>
      <c r="OFG439" s="1441"/>
      <c r="OFH439" s="1441"/>
      <c r="OFI439" s="1441"/>
      <c r="OFJ439" s="1441"/>
      <c r="OFK439" s="1441"/>
      <c r="OFL439" s="1441"/>
      <c r="OFM439" s="1441"/>
      <c r="OFN439" s="1441"/>
      <c r="OFO439" s="1441"/>
      <c r="OFP439" s="1441"/>
      <c r="OFQ439" s="1441"/>
      <c r="OFR439" s="1441"/>
      <c r="OFS439" s="1441"/>
      <c r="OFT439" s="1441"/>
      <c r="OFU439" s="1441"/>
      <c r="OFV439" s="1441"/>
      <c r="OFW439" s="1441"/>
      <c r="OFX439" s="1441"/>
      <c r="OFY439" s="1441"/>
      <c r="OFZ439" s="1441"/>
      <c r="OGA439" s="1441"/>
      <c r="OGB439" s="1441"/>
      <c r="OGC439" s="1441"/>
      <c r="OGD439" s="1441"/>
      <c r="OGE439" s="1441"/>
      <c r="OGF439" s="1441"/>
      <c r="OGG439" s="1441"/>
      <c r="OGH439" s="1441"/>
      <c r="OGI439" s="1441"/>
      <c r="OGJ439" s="1441"/>
      <c r="OGK439" s="1441"/>
      <c r="OGL439" s="1441"/>
      <c r="OGM439" s="1441"/>
      <c r="OGN439" s="1441"/>
      <c r="OGO439" s="1441"/>
      <c r="OGP439" s="1441"/>
      <c r="OGQ439" s="1441"/>
      <c r="OGR439" s="1441"/>
      <c r="OGS439" s="1441"/>
      <c r="OGT439" s="1441"/>
      <c r="OGU439" s="1441"/>
      <c r="OGV439" s="1441"/>
      <c r="OGW439" s="1441"/>
      <c r="OGX439" s="1441"/>
      <c r="OGY439" s="1441"/>
      <c r="OGZ439" s="1441"/>
      <c r="OHA439" s="1441"/>
      <c r="OHB439" s="1441"/>
      <c r="OHC439" s="1441"/>
      <c r="OHD439" s="1441"/>
      <c r="OHE439" s="1441"/>
      <c r="OHF439" s="1441"/>
      <c r="OHG439" s="1441"/>
      <c r="OHH439" s="1441"/>
      <c r="OHI439" s="1441"/>
      <c r="OHJ439" s="1441"/>
      <c r="OHK439" s="1441"/>
      <c r="OHL439" s="1441"/>
      <c r="OHM439" s="1441"/>
      <c r="OHN439" s="1441"/>
      <c r="OHO439" s="1441"/>
      <c r="OHP439" s="1441"/>
      <c r="OHQ439" s="1441"/>
      <c r="OHR439" s="1441"/>
      <c r="OHS439" s="1441"/>
      <c r="OHT439" s="1441"/>
      <c r="OHU439" s="1441"/>
      <c r="OHV439" s="1441"/>
      <c r="OHW439" s="1441"/>
      <c r="OHX439" s="1441"/>
      <c r="OHY439" s="1441"/>
      <c r="OHZ439" s="1441"/>
      <c r="OIA439" s="1441"/>
      <c r="OIB439" s="1441"/>
      <c r="OIC439" s="1441"/>
      <c r="OID439" s="1441"/>
      <c r="OIE439" s="1441"/>
      <c r="OIF439" s="1441"/>
      <c r="OIG439" s="1441"/>
      <c r="OIH439" s="1441"/>
      <c r="OII439" s="1441"/>
      <c r="OIJ439" s="1441"/>
      <c r="OIK439" s="1441"/>
      <c r="OIL439" s="1441"/>
      <c r="OIM439" s="1441"/>
      <c r="OIN439" s="1441"/>
      <c r="OIO439" s="1441"/>
      <c r="OIP439" s="1441"/>
      <c r="OIQ439" s="1441"/>
      <c r="OIR439" s="1441"/>
      <c r="OIS439" s="1441"/>
      <c r="OIT439" s="1441"/>
      <c r="OIU439" s="1441"/>
      <c r="OIV439" s="1441"/>
      <c r="OIW439" s="1441"/>
      <c r="OIX439" s="1441"/>
      <c r="OIY439" s="1441"/>
      <c r="OIZ439" s="1441"/>
      <c r="OJA439" s="1441"/>
      <c r="OJB439" s="1441"/>
      <c r="OJC439" s="1441"/>
      <c r="OJD439" s="1441"/>
      <c r="OJE439" s="1441"/>
      <c r="OJF439" s="1441"/>
      <c r="OJG439" s="1441"/>
      <c r="OJH439" s="1441"/>
      <c r="OJI439" s="1441"/>
      <c r="OJJ439" s="1441"/>
      <c r="OJK439" s="1441"/>
      <c r="OJL439" s="1441"/>
      <c r="OJM439" s="1441"/>
      <c r="OJN439" s="1441"/>
      <c r="OJO439" s="1441"/>
      <c r="OJP439" s="1441"/>
      <c r="OJQ439" s="1441"/>
      <c r="OJR439" s="1441"/>
      <c r="OJS439" s="1441"/>
      <c r="OJT439" s="1441"/>
      <c r="OJU439" s="1441"/>
      <c r="OJV439" s="1441"/>
      <c r="OJW439" s="1441"/>
      <c r="OJX439" s="1441"/>
      <c r="OJY439" s="1441"/>
      <c r="OJZ439" s="1441"/>
      <c r="OKA439" s="1441"/>
      <c r="OKB439" s="1441"/>
      <c r="OKC439" s="1441"/>
      <c r="OKD439" s="1441"/>
      <c r="OKE439" s="1441"/>
      <c r="OKF439" s="1441"/>
      <c r="OKG439" s="1441"/>
      <c r="OKH439" s="1441"/>
      <c r="OKI439" s="1441"/>
      <c r="OKJ439" s="1441"/>
      <c r="OKK439" s="1441"/>
      <c r="OKL439" s="1441"/>
      <c r="OKM439" s="1441"/>
      <c r="OKN439" s="1441"/>
      <c r="OKO439" s="1441"/>
      <c r="OKP439" s="1441"/>
      <c r="OKQ439" s="1441"/>
      <c r="OKR439" s="1441"/>
      <c r="OKS439" s="1441"/>
      <c r="OKT439" s="1441"/>
      <c r="OKU439" s="1441"/>
      <c r="OKV439" s="1441"/>
      <c r="OKW439" s="1441"/>
      <c r="OKX439" s="1441"/>
      <c r="OKY439" s="1441"/>
      <c r="OKZ439" s="1441"/>
      <c r="OLA439" s="1441"/>
      <c r="OLB439" s="1441"/>
      <c r="OLC439" s="1441"/>
      <c r="OLD439" s="1441"/>
      <c r="OLE439" s="1441"/>
      <c r="OLF439" s="1441"/>
      <c r="OLG439" s="1441"/>
      <c r="OLH439" s="1441"/>
      <c r="OLI439" s="1441"/>
      <c r="OLJ439" s="1441"/>
      <c r="OLK439" s="1441"/>
      <c r="OLL439" s="1441"/>
      <c r="OLM439" s="1441"/>
      <c r="OLN439" s="1441"/>
      <c r="OLO439" s="1441"/>
      <c r="OLP439" s="1441"/>
      <c r="OLQ439" s="1441"/>
      <c r="OLR439" s="1441"/>
      <c r="OLS439" s="1441"/>
      <c r="OLT439" s="1441"/>
      <c r="OLU439" s="1441"/>
      <c r="OLV439" s="1441"/>
      <c r="OLW439" s="1441"/>
      <c r="OLX439" s="1441"/>
      <c r="OLY439" s="1441"/>
      <c r="OLZ439" s="1441"/>
      <c r="OMA439" s="1441"/>
      <c r="OMB439" s="1441"/>
      <c r="OMC439" s="1441"/>
      <c r="OMD439" s="1441"/>
      <c r="OME439" s="1441"/>
      <c r="OMF439" s="1441"/>
      <c r="OMG439" s="1441"/>
      <c r="OMH439" s="1441"/>
      <c r="OMI439" s="1441"/>
      <c r="OMJ439" s="1441"/>
      <c r="OMK439" s="1441"/>
      <c r="OML439" s="1441"/>
      <c r="OMM439" s="1441"/>
      <c r="OMN439" s="1441"/>
      <c r="OMO439" s="1441"/>
      <c r="OMP439" s="1441"/>
      <c r="OMQ439" s="1441"/>
      <c r="OMR439" s="1441"/>
      <c r="OMS439" s="1441"/>
      <c r="OMT439" s="1441"/>
      <c r="OMU439" s="1441"/>
      <c r="OMV439" s="1441"/>
      <c r="OMW439" s="1441"/>
      <c r="OMX439" s="1441"/>
      <c r="OMY439" s="1441"/>
      <c r="OMZ439" s="1441"/>
      <c r="ONA439" s="1441"/>
      <c r="ONB439" s="1441"/>
      <c r="ONC439" s="1441"/>
      <c r="OND439" s="1441"/>
      <c r="ONE439" s="1441"/>
      <c r="ONF439" s="1441"/>
      <c r="ONG439" s="1441"/>
      <c r="ONH439" s="1441"/>
      <c r="ONI439" s="1441"/>
      <c r="ONJ439" s="1441"/>
      <c r="ONK439" s="1441"/>
      <c r="ONL439" s="1441"/>
      <c r="ONM439" s="1441"/>
      <c r="ONN439" s="1441"/>
      <c r="ONO439" s="1441"/>
      <c r="ONP439" s="1441"/>
      <c r="ONQ439" s="1441"/>
      <c r="ONR439" s="1441"/>
      <c r="ONS439" s="1441"/>
      <c r="ONT439" s="1441"/>
      <c r="ONU439" s="1441"/>
      <c r="ONV439" s="1441"/>
      <c r="ONW439" s="1441"/>
      <c r="ONX439" s="1441"/>
      <c r="ONY439" s="1441"/>
      <c r="ONZ439" s="1441"/>
      <c r="OOA439" s="1441"/>
      <c r="OOB439" s="1441"/>
      <c r="OOC439" s="1441"/>
      <c r="OOD439" s="1441"/>
      <c r="OOE439" s="1441"/>
      <c r="OOF439" s="1441"/>
      <c r="OOG439" s="1441"/>
      <c r="OOH439" s="1441"/>
      <c r="OOI439" s="1441"/>
      <c r="OOJ439" s="1441"/>
      <c r="OOK439" s="1441"/>
      <c r="OOL439" s="1441"/>
      <c r="OOM439" s="1441"/>
      <c r="OON439" s="1441"/>
      <c r="OOO439" s="1441"/>
      <c r="OOP439" s="1441"/>
      <c r="OOQ439" s="1441"/>
      <c r="OOR439" s="1441"/>
      <c r="OOS439" s="1441"/>
      <c r="OOT439" s="1441"/>
      <c r="OOU439" s="1441"/>
      <c r="OOV439" s="1441"/>
      <c r="OOW439" s="1441"/>
      <c r="OOX439" s="1441"/>
      <c r="OOY439" s="1441"/>
      <c r="OOZ439" s="1441"/>
      <c r="OPA439" s="1441"/>
      <c r="OPB439" s="1441"/>
      <c r="OPC439" s="1441"/>
      <c r="OPD439" s="1441"/>
      <c r="OPE439" s="1441"/>
      <c r="OPF439" s="1441"/>
      <c r="OPG439" s="1441"/>
      <c r="OPH439" s="1441"/>
      <c r="OPI439" s="1441"/>
      <c r="OPJ439" s="1441"/>
      <c r="OPK439" s="1441"/>
      <c r="OPL439" s="1441"/>
      <c r="OPM439" s="1441"/>
      <c r="OPN439" s="1441"/>
      <c r="OPO439" s="1441"/>
      <c r="OPP439" s="1441"/>
      <c r="OPQ439" s="1441"/>
      <c r="OPR439" s="1441"/>
      <c r="OPS439" s="1441"/>
      <c r="OPT439" s="1441"/>
      <c r="OPU439" s="1441"/>
      <c r="OPV439" s="1441"/>
      <c r="OPW439" s="1441"/>
      <c r="OPX439" s="1441"/>
      <c r="OPY439" s="1441"/>
      <c r="OPZ439" s="1441"/>
      <c r="OQA439" s="1441"/>
      <c r="OQB439" s="1441"/>
      <c r="OQC439" s="1441"/>
      <c r="OQD439" s="1441"/>
      <c r="OQE439" s="1441"/>
      <c r="OQF439" s="1441"/>
      <c r="OQG439" s="1441"/>
      <c r="OQH439" s="1441"/>
      <c r="OQI439" s="1441"/>
      <c r="OQJ439" s="1441"/>
      <c r="OQK439" s="1441"/>
      <c r="OQL439" s="1441"/>
      <c r="OQM439" s="1441"/>
      <c r="OQN439" s="1441"/>
      <c r="OQO439" s="1441"/>
      <c r="OQP439" s="1441"/>
      <c r="OQQ439" s="1441"/>
      <c r="OQR439" s="1441"/>
      <c r="OQS439" s="1441"/>
      <c r="OQT439" s="1441"/>
      <c r="OQU439" s="1441"/>
      <c r="OQV439" s="1441"/>
      <c r="OQW439" s="1441"/>
      <c r="OQX439" s="1441"/>
      <c r="OQY439" s="1441"/>
      <c r="OQZ439" s="1441"/>
      <c r="ORA439" s="1441"/>
      <c r="ORB439" s="1441"/>
      <c r="ORC439" s="1441"/>
      <c r="ORD439" s="1441"/>
      <c r="ORE439" s="1441"/>
      <c r="ORF439" s="1441"/>
      <c r="ORG439" s="1441"/>
      <c r="ORH439" s="1441"/>
      <c r="ORI439" s="1441"/>
      <c r="ORJ439" s="1441"/>
      <c r="ORK439" s="1441"/>
      <c r="ORL439" s="1441"/>
      <c r="ORM439" s="1441"/>
      <c r="ORN439" s="1441"/>
      <c r="ORO439" s="1441"/>
      <c r="ORP439" s="1441"/>
      <c r="ORQ439" s="1441"/>
      <c r="ORR439" s="1441"/>
      <c r="ORS439" s="1441"/>
      <c r="ORT439" s="1441"/>
      <c r="ORU439" s="1441"/>
      <c r="ORV439" s="1441"/>
      <c r="ORW439" s="1441"/>
      <c r="ORX439" s="1441"/>
      <c r="ORY439" s="1441"/>
      <c r="ORZ439" s="1441"/>
      <c r="OSA439" s="1441"/>
      <c r="OSB439" s="1441"/>
      <c r="OSC439" s="1441"/>
      <c r="OSD439" s="1441"/>
      <c r="OSE439" s="1441"/>
      <c r="OSF439" s="1441"/>
      <c r="OSG439" s="1441"/>
      <c r="OSH439" s="1441"/>
      <c r="OSI439" s="1441"/>
      <c r="OSJ439" s="1441"/>
      <c r="OSK439" s="1441"/>
      <c r="OSL439" s="1441"/>
      <c r="OSM439" s="1441"/>
      <c r="OSN439" s="1441"/>
      <c r="OSO439" s="1441"/>
      <c r="OSP439" s="1441"/>
      <c r="OSQ439" s="1441"/>
      <c r="OSR439" s="1441"/>
      <c r="OSS439" s="1441"/>
      <c r="OST439" s="1441"/>
      <c r="OSU439" s="1441"/>
      <c r="OSV439" s="1441"/>
      <c r="OSW439" s="1441"/>
      <c r="OSX439" s="1441"/>
      <c r="OSY439" s="1441"/>
      <c r="OSZ439" s="1441"/>
      <c r="OTA439" s="1441"/>
      <c r="OTB439" s="1441"/>
      <c r="OTC439" s="1441"/>
      <c r="OTD439" s="1441"/>
      <c r="OTE439" s="1441"/>
      <c r="OTF439" s="1441"/>
      <c r="OTG439" s="1441"/>
      <c r="OTH439" s="1441"/>
      <c r="OTI439" s="1441"/>
      <c r="OTJ439" s="1441"/>
      <c r="OTK439" s="1441"/>
      <c r="OTL439" s="1441"/>
      <c r="OTM439" s="1441"/>
      <c r="OTN439" s="1441"/>
      <c r="OTO439" s="1441"/>
      <c r="OTP439" s="1441"/>
      <c r="OTQ439" s="1441"/>
      <c r="OTR439" s="1441"/>
      <c r="OTS439" s="1441"/>
      <c r="OTT439" s="1441"/>
      <c r="OTU439" s="1441"/>
      <c r="OTV439" s="1441"/>
      <c r="OTW439" s="1441"/>
      <c r="OTX439" s="1441"/>
      <c r="OTY439" s="1441"/>
      <c r="OTZ439" s="1441"/>
      <c r="OUA439" s="1441"/>
      <c r="OUB439" s="1441"/>
      <c r="OUC439" s="1441"/>
      <c r="OUD439" s="1441"/>
      <c r="OUE439" s="1441"/>
      <c r="OUF439" s="1441"/>
      <c r="OUG439" s="1441"/>
      <c r="OUH439" s="1441"/>
      <c r="OUI439" s="1441"/>
      <c r="OUJ439" s="1441"/>
      <c r="OUK439" s="1441"/>
      <c r="OUL439" s="1441"/>
      <c r="OUM439" s="1441"/>
      <c r="OUN439" s="1441"/>
      <c r="OUO439" s="1441"/>
      <c r="OUP439" s="1441"/>
      <c r="OUQ439" s="1441"/>
      <c r="OUR439" s="1441"/>
      <c r="OUS439" s="1441"/>
      <c r="OUT439" s="1441"/>
      <c r="OUU439" s="1441"/>
      <c r="OUV439" s="1441"/>
      <c r="OUW439" s="1441"/>
      <c r="OUX439" s="1441"/>
      <c r="OUY439" s="1441"/>
      <c r="OUZ439" s="1441"/>
      <c r="OVA439" s="1441"/>
      <c r="OVB439" s="1441"/>
      <c r="OVC439" s="1441"/>
      <c r="OVD439" s="1441"/>
      <c r="OVE439" s="1441"/>
      <c r="OVF439" s="1441"/>
      <c r="OVG439" s="1441"/>
      <c r="OVH439" s="1441"/>
      <c r="OVI439" s="1441"/>
      <c r="OVJ439" s="1441"/>
      <c r="OVK439" s="1441"/>
      <c r="OVL439" s="1441"/>
      <c r="OVM439" s="1441"/>
      <c r="OVN439" s="1441"/>
      <c r="OVO439" s="1441"/>
      <c r="OVP439" s="1441"/>
      <c r="OVQ439" s="1441"/>
      <c r="OVR439" s="1441"/>
      <c r="OVS439" s="1441"/>
      <c r="OVT439" s="1441"/>
      <c r="OVU439" s="1441"/>
      <c r="OVV439" s="1441"/>
      <c r="OVW439" s="1441"/>
      <c r="OVX439" s="1441"/>
      <c r="OVY439" s="1441"/>
      <c r="OVZ439" s="1441"/>
      <c r="OWA439" s="1441"/>
      <c r="OWB439" s="1441"/>
      <c r="OWC439" s="1441"/>
      <c r="OWD439" s="1441"/>
      <c r="OWE439" s="1441"/>
      <c r="OWF439" s="1441"/>
      <c r="OWG439" s="1441"/>
      <c r="OWH439" s="1441"/>
      <c r="OWI439" s="1441"/>
      <c r="OWJ439" s="1441"/>
      <c r="OWK439" s="1441"/>
      <c r="OWL439" s="1441"/>
      <c r="OWM439" s="1441"/>
      <c r="OWN439" s="1441"/>
      <c r="OWO439" s="1441"/>
      <c r="OWP439" s="1441"/>
      <c r="OWQ439" s="1441"/>
      <c r="OWR439" s="1441"/>
      <c r="OWS439" s="1441"/>
      <c r="OWT439" s="1441"/>
      <c r="OWU439" s="1441"/>
      <c r="OWV439" s="1441"/>
      <c r="OWW439" s="1441"/>
      <c r="OWX439" s="1441"/>
      <c r="OWY439" s="1441"/>
      <c r="OWZ439" s="1441"/>
      <c r="OXA439" s="1441"/>
      <c r="OXB439" s="1441"/>
      <c r="OXC439" s="1441"/>
      <c r="OXD439" s="1441"/>
      <c r="OXE439" s="1441"/>
      <c r="OXF439" s="1441"/>
      <c r="OXG439" s="1441"/>
      <c r="OXH439" s="1441"/>
      <c r="OXI439" s="1441"/>
      <c r="OXJ439" s="1441"/>
      <c r="OXK439" s="1441"/>
      <c r="OXL439" s="1441"/>
      <c r="OXM439" s="1441"/>
      <c r="OXN439" s="1441"/>
      <c r="OXO439" s="1441"/>
      <c r="OXP439" s="1441"/>
      <c r="OXQ439" s="1441"/>
      <c r="OXR439" s="1441"/>
      <c r="OXS439" s="1441"/>
      <c r="OXT439" s="1441"/>
      <c r="OXU439" s="1441"/>
      <c r="OXV439" s="1441"/>
      <c r="OXW439" s="1441"/>
      <c r="OXX439" s="1441"/>
      <c r="OXY439" s="1441"/>
      <c r="OXZ439" s="1441"/>
      <c r="OYA439" s="1441"/>
      <c r="OYB439" s="1441"/>
      <c r="OYC439" s="1441"/>
      <c r="OYD439" s="1441"/>
      <c r="OYE439" s="1441"/>
      <c r="OYF439" s="1441"/>
      <c r="OYG439" s="1441"/>
      <c r="OYH439" s="1441"/>
      <c r="OYI439" s="1441"/>
      <c r="OYJ439" s="1441"/>
      <c r="OYK439" s="1441"/>
      <c r="OYL439" s="1441"/>
      <c r="OYM439" s="1441"/>
      <c r="OYN439" s="1441"/>
      <c r="OYO439" s="1441"/>
      <c r="OYP439" s="1441"/>
      <c r="OYQ439" s="1441"/>
      <c r="OYR439" s="1441"/>
      <c r="OYS439" s="1441"/>
      <c r="OYT439" s="1441"/>
      <c r="OYU439" s="1441"/>
      <c r="OYV439" s="1441"/>
      <c r="OYW439" s="1441"/>
      <c r="OYX439" s="1441"/>
      <c r="OYY439" s="1441"/>
      <c r="OYZ439" s="1441"/>
      <c r="OZA439" s="1441"/>
      <c r="OZB439" s="1441"/>
      <c r="OZC439" s="1441"/>
      <c r="OZD439" s="1441"/>
      <c r="OZE439" s="1441"/>
      <c r="OZF439" s="1441"/>
      <c r="OZG439" s="1441"/>
      <c r="OZH439" s="1441"/>
      <c r="OZI439" s="1441"/>
      <c r="OZJ439" s="1441"/>
      <c r="OZK439" s="1441"/>
      <c r="OZL439" s="1441"/>
      <c r="OZM439" s="1441"/>
      <c r="OZN439" s="1441"/>
      <c r="OZO439" s="1441"/>
      <c r="OZP439" s="1441"/>
      <c r="OZQ439" s="1441"/>
      <c r="OZR439" s="1441"/>
      <c r="OZS439" s="1441"/>
      <c r="OZT439" s="1441"/>
      <c r="OZU439" s="1441"/>
      <c r="OZV439" s="1441"/>
      <c r="OZW439" s="1441"/>
      <c r="OZX439" s="1441"/>
      <c r="OZY439" s="1441"/>
      <c r="OZZ439" s="1441"/>
      <c r="PAA439" s="1441"/>
      <c r="PAB439" s="1441"/>
      <c r="PAC439" s="1441"/>
      <c r="PAD439" s="1441"/>
      <c r="PAE439" s="1441"/>
      <c r="PAF439" s="1441"/>
      <c r="PAG439" s="1441"/>
      <c r="PAH439" s="1441"/>
      <c r="PAI439" s="1441"/>
      <c r="PAJ439" s="1441"/>
      <c r="PAK439" s="1441"/>
      <c r="PAL439" s="1441"/>
      <c r="PAM439" s="1441"/>
      <c r="PAN439" s="1441"/>
      <c r="PAO439" s="1441"/>
      <c r="PAP439" s="1441"/>
      <c r="PAQ439" s="1441"/>
      <c r="PAR439" s="1441"/>
      <c r="PAS439" s="1441"/>
      <c r="PAT439" s="1441"/>
      <c r="PAU439" s="1441"/>
      <c r="PAV439" s="1441"/>
      <c r="PAW439" s="1441"/>
      <c r="PAX439" s="1441"/>
      <c r="PAY439" s="1441"/>
      <c r="PAZ439" s="1441"/>
      <c r="PBA439" s="1441"/>
      <c r="PBB439" s="1441"/>
      <c r="PBC439" s="1441"/>
      <c r="PBD439" s="1441"/>
      <c r="PBE439" s="1441"/>
      <c r="PBF439" s="1441"/>
      <c r="PBG439" s="1441"/>
      <c r="PBH439" s="1441"/>
      <c r="PBI439" s="1441"/>
      <c r="PBJ439" s="1441"/>
      <c r="PBK439" s="1441"/>
      <c r="PBL439" s="1441"/>
      <c r="PBM439" s="1441"/>
      <c r="PBN439" s="1441"/>
      <c r="PBO439" s="1441"/>
      <c r="PBP439" s="1441"/>
      <c r="PBQ439" s="1441"/>
      <c r="PBR439" s="1441"/>
      <c r="PBS439" s="1441"/>
      <c r="PBT439" s="1441"/>
      <c r="PBU439" s="1441"/>
      <c r="PBV439" s="1441"/>
      <c r="PBW439" s="1441"/>
      <c r="PBX439" s="1441"/>
      <c r="PBY439" s="1441"/>
      <c r="PBZ439" s="1441"/>
      <c r="PCA439" s="1441"/>
      <c r="PCB439" s="1441"/>
      <c r="PCC439" s="1441"/>
      <c r="PCD439" s="1441"/>
      <c r="PCE439" s="1441"/>
      <c r="PCF439" s="1441"/>
      <c r="PCG439" s="1441"/>
      <c r="PCH439" s="1441"/>
      <c r="PCI439" s="1441"/>
      <c r="PCJ439" s="1441"/>
      <c r="PCK439" s="1441"/>
      <c r="PCL439" s="1441"/>
      <c r="PCM439" s="1441"/>
      <c r="PCN439" s="1441"/>
      <c r="PCO439" s="1441"/>
      <c r="PCP439" s="1441"/>
      <c r="PCQ439" s="1441"/>
      <c r="PCR439" s="1441"/>
      <c r="PCS439" s="1441"/>
      <c r="PCT439" s="1441"/>
      <c r="PCU439" s="1441"/>
      <c r="PCV439" s="1441"/>
      <c r="PCW439" s="1441"/>
      <c r="PCX439" s="1441"/>
      <c r="PCY439" s="1441"/>
      <c r="PCZ439" s="1441"/>
      <c r="PDA439" s="1441"/>
      <c r="PDB439" s="1441"/>
      <c r="PDC439" s="1441"/>
      <c r="PDD439" s="1441"/>
      <c r="PDE439" s="1441"/>
      <c r="PDF439" s="1441"/>
      <c r="PDG439" s="1441"/>
      <c r="PDH439" s="1441"/>
      <c r="PDI439" s="1441"/>
      <c r="PDJ439" s="1441"/>
      <c r="PDK439" s="1441"/>
      <c r="PDL439" s="1441"/>
      <c r="PDM439" s="1441"/>
      <c r="PDN439" s="1441"/>
      <c r="PDO439" s="1441"/>
      <c r="PDP439" s="1441"/>
      <c r="PDQ439" s="1441"/>
      <c r="PDR439" s="1441"/>
      <c r="PDS439" s="1441"/>
      <c r="PDT439" s="1441"/>
      <c r="PDU439" s="1441"/>
      <c r="PDV439" s="1441"/>
      <c r="PDW439" s="1441"/>
      <c r="PDX439" s="1441"/>
      <c r="PDY439" s="1441"/>
      <c r="PDZ439" s="1441"/>
      <c r="PEA439" s="1441"/>
      <c r="PEB439" s="1441"/>
      <c r="PEC439" s="1441"/>
      <c r="PED439" s="1441"/>
      <c r="PEE439" s="1441"/>
      <c r="PEF439" s="1441"/>
      <c r="PEG439" s="1441"/>
      <c r="PEH439" s="1441"/>
      <c r="PEI439" s="1441"/>
      <c r="PEJ439" s="1441"/>
      <c r="PEK439" s="1441"/>
      <c r="PEL439" s="1441"/>
      <c r="PEM439" s="1441"/>
      <c r="PEN439" s="1441"/>
      <c r="PEO439" s="1441"/>
      <c r="PEP439" s="1441"/>
      <c r="PEQ439" s="1441"/>
      <c r="PER439" s="1441"/>
      <c r="PES439" s="1441"/>
      <c r="PET439" s="1441"/>
      <c r="PEU439" s="1441"/>
      <c r="PEV439" s="1441"/>
      <c r="PEW439" s="1441"/>
      <c r="PEX439" s="1441"/>
      <c r="PEY439" s="1441"/>
      <c r="PEZ439" s="1441"/>
      <c r="PFA439" s="1441"/>
      <c r="PFB439" s="1441"/>
      <c r="PFC439" s="1441"/>
      <c r="PFD439" s="1441"/>
      <c r="PFE439" s="1441"/>
      <c r="PFF439" s="1441"/>
      <c r="PFG439" s="1441"/>
      <c r="PFH439" s="1441"/>
      <c r="PFI439" s="1441"/>
      <c r="PFJ439" s="1441"/>
      <c r="PFK439" s="1441"/>
      <c r="PFL439" s="1441"/>
      <c r="PFM439" s="1441"/>
      <c r="PFN439" s="1441"/>
      <c r="PFO439" s="1441"/>
      <c r="PFP439" s="1441"/>
      <c r="PFQ439" s="1441"/>
      <c r="PFR439" s="1441"/>
      <c r="PFS439" s="1441"/>
      <c r="PFT439" s="1441"/>
      <c r="PFU439" s="1441"/>
      <c r="PFV439" s="1441"/>
      <c r="PFW439" s="1441"/>
      <c r="PFX439" s="1441"/>
      <c r="PFY439" s="1441"/>
      <c r="PFZ439" s="1441"/>
      <c r="PGA439" s="1441"/>
      <c r="PGB439" s="1441"/>
      <c r="PGC439" s="1441"/>
      <c r="PGD439" s="1441"/>
      <c r="PGE439" s="1441"/>
      <c r="PGF439" s="1441"/>
      <c r="PGG439" s="1441"/>
      <c r="PGH439" s="1441"/>
      <c r="PGI439" s="1441"/>
      <c r="PGJ439" s="1441"/>
      <c r="PGK439" s="1441"/>
      <c r="PGL439" s="1441"/>
      <c r="PGM439" s="1441"/>
      <c r="PGN439" s="1441"/>
      <c r="PGO439" s="1441"/>
      <c r="PGP439" s="1441"/>
      <c r="PGQ439" s="1441"/>
      <c r="PGR439" s="1441"/>
      <c r="PGS439" s="1441"/>
      <c r="PGT439" s="1441"/>
      <c r="PGU439" s="1441"/>
      <c r="PGV439" s="1441"/>
      <c r="PGW439" s="1441"/>
      <c r="PGX439" s="1441"/>
      <c r="PGY439" s="1441"/>
      <c r="PGZ439" s="1441"/>
      <c r="PHA439" s="1441"/>
      <c r="PHB439" s="1441"/>
      <c r="PHC439" s="1441"/>
      <c r="PHD439" s="1441"/>
      <c r="PHE439" s="1441"/>
      <c r="PHF439" s="1441"/>
      <c r="PHG439" s="1441"/>
      <c r="PHH439" s="1441"/>
      <c r="PHI439" s="1441"/>
      <c r="PHJ439" s="1441"/>
      <c r="PHK439" s="1441"/>
      <c r="PHL439" s="1441"/>
      <c r="PHM439" s="1441"/>
      <c r="PHN439" s="1441"/>
      <c r="PHO439" s="1441"/>
      <c r="PHP439" s="1441"/>
      <c r="PHQ439" s="1441"/>
      <c r="PHR439" s="1441"/>
      <c r="PHS439" s="1441"/>
      <c r="PHT439" s="1441"/>
      <c r="PHU439" s="1441"/>
      <c r="PHV439" s="1441"/>
      <c r="PHW439" s="1441"/>
      <c r="PHX439" s="1441"/>
      <c r="PHY439" s="1441"/>
      <c r="PHZ439" s="1441"/>
      <c r="PIA439" s="1441"/>
      <c r="PIB439" s="1441"/>
      <c r="PIC439" s="1441"/>
      <c r="PID439" s="1441"/>
      <c r="PIE439" s="1441"/>
      <c r="PIF439" s="1441"/>
      <c r="PIG439" s="1441"/>
      <c r="PIH439" s="1441"/>
      <c r="PII439" s="1441"/>
      <c r="PIJ439" s="1441"/>
      <c r="PIK439" s="1441"/>
      <c r="PIL439" s="1441"/>
      <c r="PIM439" s="1441"/>
      <c r="PIN439" s="1441"/>
      <c r="PIO439" s="1441"/>
      <c r="PIP439" s="1441"/>
      <c r="PIQ439" s="1441"/>
      <c r="PIR439" s="1441"/>
      <c r="PIS439" s="1441"/>
      <c r="PIT439" s="1441"/>
      <c r="PIU439" s="1441"/>
      <c r="PIV439" s="1441"/>
      <c r="PIW439" s="1441"/>
      <c r="PIX439" s="1441"/>
      <c r="PIY439" s="1441"/>
      <c r="PIZ439" s="1441"/>
      <c r="PJA439" s="1441"/>
      <c r="PJB439" s="1441"/>
      <c r="PJC439" s="1441"/>
      <c r="PJD439" s="1441"/>
      <c r="PJE439" s="1441"/>
      <c r="PJF439" s="1441"/>
      <c r="PJG439" s="1441"/>
      <c r="PJH439" s="1441"/>
      <c r="PJI439" s="1441"/>
      <c r="PJJ439" s="1441"/>
      <c r="PJK439" s="1441"/>
      <c r="PJL439" s="1441"/>
      <c r="PJM439" s="1441"/>
      <c r="PJN439" s="1441"/>
      <c r="PJO439" s="1441"/>
      <c r="PJP439" s="1441"/>
      <c r="PJQ439" s="1441"/>
      <c r="PJR439" s="1441"/>
      <c r="PJS439" s="1441"/>
      <c r="PJT439" s="1441"/>
      <c r="PJU439" s="1441"/>
      <c r="PJV439" s="1441"/>
      <c r="PJW439" s="1441"/>
      <c r="PJX439" s="1441"/>
      <c r="PJY439" s="1441"/>
      <c r="PJZ439" s="1441"/>
      <c r="PKA439" s="1441"/>
      <c r="PKB439" s="1441"/>
      <c r="PKC439" s="1441"/>
      <c r="PKD439" s="1441"/>
      <c r="PKE439" s="1441"/>
      <c r="PKF439" s="1441"/>
      <c r="PKG439" s="1441"/>
      <c r="PKH439" s="1441"/>
      <c r="PKI439" s="1441"/>
      <c r="PKJ439" s="1441"/>
      <c r="PKK439" s="1441"/>
      <c r="PKL439" s="1441"/>
      <c r="PKM439" s="1441"/>
      <c r="PKN439" s="1441"/>
      <c r="PKO439" s="1441"/>
      <c r="PKP439" s="1441"/>
      <c r="PKQ439" s="1441"/>
      <c r="PKR439" s="1441"/>
      <c r="PKS439" s="1441"/>
      <c r="PKT439" s="1441"/>
      <c r="PKU439" s="1441"/>
      <c r="PKV439" s="1441"/>
      <c r="PKW439" s="1441"/>
      <c r="PKX439" s="1441"/>
      <c r="PKY439" s="1441"/>
      <c r="PKZ439" s="1441"/>
      <c r="PLA439" s="1441"/>
      <c r="PLB439" s="1441"/>
      <c r="PLC439" s="1441"/>
      <c r="PLD439" s="1441"/>
      <c r="PLE439" s="1441"/>
      <c r="PLF439" s="1441"/>
      <c r="PLG439" s="1441"/>
      <c r="PLH439" s="1441"/>
      <c r="PLI439" s="1441"/>
      <c r="PLJ439" s="1441"/>
      <c r="PLK439" s="1441"/>
      <c r="PLL439" s="1441"/>
      <c r="PLM439" s="1441"/>
      <c r="PLN439" s="1441"/>
      <c r="PLO439" s="1441"/>
      <c r="PLP439" s="1441"/>
      <c r="PLQ439" s="1441"/>
      <c r="PLR439" s="1441"/>
      <c r="PLS439" s="1441"/>
      <c r="PLT439" s="1441"/>
      <c r="PLU439" s="1441"/>
      <c r="PLV439" s="1441"/>
      <c r="PLW439" s="1441"/>
      <c r="PLX439" s="1441"/>
      <c r="PLY439" s="1441"/>
      <c r="PLZ439" s="1441"/>
      <c r="PMA439" s="1441"/>
      <c r="PMB439" s="1441"/>
      <c r="PMC439" s="1441"/>
      <c r="PMD439" s="1441"/>
      <c r="PME439" s="1441"/>
      <c r="PMF439" s="1441"/>
      <c r="PMG439" s="1441"/>
      <c r="PMH439" s="1441"/>
      <c r="PMI439" s="1441"/>
      <c r="PMJ439" s="1441"/>
      <c r="PMK439" s="1441"/>
      <c r="PML439" s="1441"/>
      <c r="PMM439" s="1441"/>
      <c r="PMN439" s="1441"/>
      <c r="PMO439" s="1441"/>
      <c r="PMP439" s="1441"/>
      <c r="PMQ439" s="1441"/>
      <c r="PMR439" s="1441"/>
      <c r="PMS439" s="1441"/>
      <c r="PMT439" s="1441"/>
      <c r="PMU439" s="1441"/>
      <c r="PMV439" s="1441"/>
      <c r="PMW439" s="1441"/>
      <c r="PMX439" s="1441"/>
      <c r="PMY439" s="1441"/>
      <c r="PMZ439" s="1441"/>
      <c r="PNA439" s="1441"/>
      <c r="PNB439" s="1441"/>
      <c r="PNC439" s="1441"/>
      <c r="PND439" s="1441"/>
      <c r="PNE439" s="1441"/>
      <c r="PNF439" s="1441"/>
      <c r="PNG439" s="1441"/>
      <c r="PNH439" s="1441"/>
      <c r="PNI439" s="1441"/>
      <c r="PNJ439" s="1441"/>
      <c r="PNK439" s="1441"/>
      <c r="PNL439" s="1441"/>
      <c r="PNM439" s="1441"/>
      <c r="PNN439" s="1441"/>
      <c r="PNO439" s="1441"/>
      <c r="PNP439" s="1441"/>
      <c r="PNQ439" s="1441"/>
      <c r="PNR439" s="1441"/>
      <c r="PNS439" s="1441"/>
      <c r="PNT439" s="1441"/>
      <c r="PNU439" s="1441"/>
      <c r="PNV439" s="1441"/>
      <c r="PNW439" s="1441"/>
      <c r="PNX439" s="1441"/>
      <c r="PNY439" s="1441"/>
      <c r="PNZ439" s="1441"/>
      <c r="POA439" s="1441"/>
      <c r="POB439" s="1441"/>
      <c r="POC439" s="1441"/>
      <c r="POD439" s="1441"/>
      <c r="POE439" s="1441"/>
      <c r="POF439" s="1441"/>
      <c r="POG439" s="1441"/>
      <c r="POH439" s="1441"/>
      <c r="POI439" s="1441"/>
      <c r="POJ439" s="1441"/>
      <c r="POK439" s="1441"/>
      <c r="POL439" s="1441"/>
      <c r="POM439" s="1441"/>
      <c r="PON439" s="1441"/>
      <c r="POO439" s="1441"/>
      <c r="POP439" s="1441"/>
      <c r="POQ439" s="1441"/>
      <c r="POR439" s="1441"/>
      <c r="POS439" s="1441"/>
      <c r="POT439" s="1441"/>
      <c r="POU439" s="1441"/>
      <c r="POV439" s="1441"/>
      <c r="POW439" s="1441"/>
      <c r="POX439" s="1441"/>
      <c r="POY439" s="1441"/>
      <c r="POZ439" s="1441"/>
      <c r="PPA439" s="1441"/>
      <c r="PPB439" s="1441"/>
      <c r="PPC439" s="1441"/>
      <c r="PPD439" s="1441"/>
      <c r="PPE439" s="1441"/>
      <c r="PPF439" s="1441"/>
      <c r="PPG439" s="1441"/>
      <c r="PPH439" s="1441"/>
      <c r="PPI439" s="1441"/>
      <c r="PPJ439" s="1441"/>
      <c r="PPK439" s="1441"/>
      <c r="PPL439" s="1441"/>
      <c r="PPM439" s="1441"/>
      <c r="PPN439" s="1441"/>
      <c r="PPO439" s="1441"/>
      <c r="PPP439" s="1441"/>
      <c r="PPQ439" s="1441"/>
      <c r="PPR439" s="1441"/>
      <c r="PPS439" s="1441"/>
      <c r="PPT439" s="1441"/>
      <c r="PPU439" s="1441"/>
      <c r="PPV439" s="1441"/>
      <c r="PPW439" s="1441"/>
      <c r="PPX439" s="1441"/>
      <c r="PPY439" s="1441"/>
      <c r="PPZ439" s="1441"/>
      <c r="PQA439" s="1441"/>
      <c r="PQB439" s="1441"/>
      <c r="PQC439" s="1441"/>
      <c r="PQD439" s="1441"/>
      <c r="PQE439" s="1441"/>
      <c r="PQF439" s="1441"/>
      <c r="PQG439" s="1441"/>
      <c r="PQH439" s="1441"/>
      <c r="PQI439" s="1441"/>
      <c r="PQJ439" s="1441"/>
      <c r="PQK439" s="1441"/>
      <c r="PQL439" s="1441"/>
      <c r="PQM439" s="1441"/>
      <c r="PQN439" s="1441"/>
      <c r="PQO439" s="1441"/>
      <c r="PQP439" s="1441"/>
      <c r="PQQ439" s="1441"/>
      <c r="PQR439" s="1441"/>
      <c r="PQS439" s="1441"/>
      <c r="PQT439" s="1441"/>
      <c r="PQU439" s="1441"/>
      <c r="PQV439" s="1441"/>
      <c r="PQW439" s="1441"/>
      <c r="PQX439" s="1441"/>
      <c r="PQY439" s="1441"/>
      <c r="PQZ439" s="1441"/>
      <c r="PRA439" s="1441"/>
      <c r="PRB439" s="1441"/>
      <c r="PRC439" s="1441"/>
      <c r="PRD439" s="1441"/>
      <c r="PRE439" s="1441"/>
      <c r="PRF439" s="1441"/>
      <c r="PRG439" s="1441"/>
      <c r="PRH439" s="1441"/>
      <c r="PRI439" s="1441"/>
      <c r="PRJ439" s="1441"/>
      <c r="PRK439" s="1441"/>
      <c r="PRL439" s="1441"/>
      <c r="PRM439" s="1441"/>
      <c r="PRN439" s="1441"/>
      <c r="PRO439" s="1441"/>
      <c r="PRP439" s="1441"/>
      <c r="PRQ439" s="1441"/>
      <c r="PRR439" s="1441"/>
      <c r="PRS439" s="1441"/>
      <c r="PRT439" s="1441"/>
      <c r="PRU439" s="1441"/>
      <c r="PRV439" s="1441"/>
      <c r="PRW439" s="1441"/>
      <c r="PRX439" s="1441"/>
      <c r="PRY439" s="1441"/>
      <c r="PRZ439" s="1441"/>
      <c r="PSA439" s="1441"/>
      <c r="PSB439" s="1441"/>
      <c r="PSC439" s="1441"/>
      <c r="PSD439" s="1441"/>
      <c r="PSE439" s="1441"/>
      <c r="PSF439" s="1441"/>
      <c r="PSG439" s="1441"/>
      <c r="PSH439" s="1441"/>
      <c r="PSI439" s="1441"/>
      <c r="PSJ439" s="1441"/>
      <c r="PSK439" s="1441"/>
      <c r="PSL439" s="1441"/>
      <c r="PSM439" s="1441"/>
      <c r="PSN439" s="1441"/>
      <c r="PSO439" s="1441"/>
      <c r="PSP439" s="1441"/>
      <c r="PSQ439" s="1441"/>
      <c r="PSR439" s="1441"/>
      <c r="PSS439" s="1441"/>
      <c r="PST439" s="1441"/>
      <c r="PSU439" s="1441"/>
      <c r="PSV439" s="1441"/>
      <c r="PSW439" s="1441"/>
      <c r="PSX439" s="1441"/>
      <c r="PSY439" s="1441"/>
      <c r="PSZ439" s="1441"/>
      <c r="PTA439" s="1441"/>
      <c r="PTB439" s="1441"/>
      <c r="PTC439" s="1441"/>
      <c r="PTD439" s="1441"/>
      <c r="PTE439" s="1441"/>
      <c r="PTF439" s="1441"/>
      <c r="PTG439" s="1441"/>
      <c r="PTH439" s="1441"/>
      <c r="PTI439" s="1441"/>
      <c r="PTJ439" s="1441"/>
      <c r="PTK439" s="1441"/>
      <c r="PTL439" s="1441"/>
      <c r="PTM439" s="1441"/>
      <c r="PTN439" s="1441"/>
      <c r="PTO439" s="1441"/>
      <c r="PTP439" s="1441"/>
      <c r="PTQ439" s="1441"/>
      <c r="PTR439" s="1441"/>
      <c r="PTS439" s="1441"/>
      <c r="PTT439" s="1441"/>
      <c r="PTU439" s="1441"/>
      <c r="PTV439" s="1441"/>
      <c r="PTW439" s="1441"/>
      <c r="PTX439" s="1441"/>
      <c r="PTY439" s="1441"/>
      <c r="PTZ439" s="1441"/>
      <c r="PUA439" s="1441"/>
      <c r="PUB439" s="1441"/>
      <c r="PUC439" s="1441"/>
      <c r="PUD439" s="1441"/>
      <c r="PUE439" s="1441"/>
      <c r="PUF439" s="1441"/>
      <c r="PUG439" s="1441"/>
      <c r="PUH439" s="1441"/>
      <c r="PUI439" s="1441"/>
      <c r="PUJ439" s="1441"/>
      <c r="PUK439" s="1441"/>
      <c r="PUL439" s="1441"/>
      <c r="PUM439" s="1441"/>
      <c r="PUN439" s="1441"/>
      <c r="PUO439" s="1441"/>
      <c r="PUP439" s="1441"/>
      <c r="PUQ439" s="1441"/>
      <c r="PUR439" s="1441"/>
      <c r="PUS439" s="1441"/>
      <c r="PUT439" s="1441"/>
      <c r="PUU439" s="1441"/>
      <c r="PUV439" s="1441"/>
      <c r="PUW439" s="1441"/>
      <c r="PUX439" s="1441"/>
      <c r="PUY439" s="1441"/>
      <c r="PUZ439" s="1441"/>
      <c r="PVA439" s="1441"/>
      <c r="PVB439" s="1441"/>
      <c r="PVC439" s="1441"/>
      <c r="PVD439" s="1441"/>
      <c r="PVE439" s="1441"/>
      <c r="PVF439" s="1441"/>
      <c r="PVG439" s="1441"/>
      <c r="PVH439" s="1441"/>
      <c r="PVI439" s="1441"/>
      <c r="PVJ439" s="1441"/>
      <c r="PVK439" s="1441"/>
      <c r="PVL439" s="1441"/>
      <c r="PVM439" s="1441"/>
      <c r="PVN439" s="1441"/>
      <c r="PVO439" s="1441"/>
      <c r="PVP439" s="1441"/>
      <c r="PVQ439" s="1441"/>
      <c r="PVR439" s="1441"/>
      <c r="PVS439" s="1441"/>
      <c r="PVT439" s="1441"/>
      <c r="PVU439" s="1441"/>
      <c r="PVV439" s="1441"/>
      <c r="PVW439" s="1441"/>
      <c r="PVX439" s="1441"/>
      <c r="PVY439" s="1441"/>
      <c r="PVZ439" s="1441"/>
      <c r="PWA439" s="1441"/>
      <c r="PWB439" s="1441"/>
      <c r="PWC439" s="1441"/>
      <c r="PWD439" s="1441"/>
      <c r="PWE439" s="1441"/>
      <c r="PWF439" s="1441"/>
      <c r="PWG439" s="1441"/>
      <c r="PWH439" s="1441"/>
      <c r="PWI439" s="1441"/>
      <c r="PWJ439" s="1441"/>
      <c r="PWK439" s="1441"/>
      <c r="PWL439" s="1441"/>
      <c r="PWM439" s="1441"/>
      <c r="PWN439" s="1441"/>
      <c r="PWO439" s="1441"/>
      <c r="PWP439" s="1441"/>
      <c r="PWQ439" s="1441"/>
      <c r="PWR439" s="1441"/>
      <c r="PWS439" s="1441"/>
      <c r="PWT439" s="1441"/>
      <c r="PWU439" s="1441"/>
      <c r="PWV439" s="1441"/>
      <c r="PWW439" s="1441"/>
      <c r="PWX439" s="1441"/>
      <c r="PWY439" s="1441"/>
      <c r="PWZ439" s="1441"/>
      <c r="PXA439" s="1441"/>
      <c r="PXB439" s="1441"/>
      <c r="PXC439" s="1441"/>
      <c r="PXD439" s="1441"/>
      <c r="PXE439" s="1441"/>
      <c r="PXF439" s="1441"/>
      <c r="PXG439" s="1441"/>
      <c r="PXH439" s="1441"/>
      <c r="PXI439" s="1441"/>
      <c r="PXJ439" s="1441"/>
      <c r="PXK439" s="1441"/>
      <c r="PXL439" s="1441"/>
      <c r="PXM439" s="1441"/>
      <c r="PXN439" s="1441"/>
      <c r="PXO439" s="1441"/>
      <c r="PXP439" s="1441"/>
      <c r="PXQ439" s="1441"/>
      <c r="PXR439" s="1441"/>
      <c r="PXS439" s="1441"/>
      <c r="PXT439" s="1441"/>
      <c r="PXU439" s="1441"/>
      <c r="PXV439" s="1441"/>
      <c r="PXW439" s="1441"/>
      <c r="PXX439" s="1441"/>
      <c r="PXY439" s="1441"/>
      <c r="PXZ439" s="1441"/>
      <c r="PYA439" s="1441"/>
      <c r="PYB439" s="1441"/>
      <c r="PYC439" s="1441"/>
      <c r="PYD439" s="1441"/>
      <c r="PYE439" s="1441"/>
      <c r="PYF439" s="1441"/>
      <c r="PYG439" s="1441"/>
      <c r="PYH439" s="1441"/>
      <c r="PYI439" s="1441"/>
      <c r="PYJ439" s="1441"/>
      <c r="PYK439" s="1441"/>
      <c r="PYL439" s="1441"/>
      <c r="PYM439" s="1441"/>
      <c r="PYN439" s="1441"/>
      <c r="PYO439" s="1441"/>
      <c r="PYP439" s="1441"/>
      <c r="PYQ439" s="1441"/>
      <c r="PYR439" s="1441"/>
      <c r="PYS439" s="1441"/>
      <c r="PYT439" s="1441"/>
      <c r="PYU439" s="1441"/>
      <c r="PYV439" s="1441"/>
      <c r="PYW439" s="1441"/>
      <c r="PYX439" s="1441"/>
      <c r="PYY439" s="1441"/>
      <c r="PYZ439" s="1441"/>
      <c r="PZA439" s="1441"/>
      <c r="PZB439" s="1441"/>
      <c r="PZC439" s="1441"/>
      <c r="PZD439" s="1441"/>
      <c r="PZE439" s="1441"/>
      <c r="PZF439" s="1441"/>
      <c r="PZG439" s="1441"/>
      <c r="PZH439" s="1441"/>
      <c r="PZI439" s="1441"/>
      <c r="PZJ439" s="1441"/>
      <c r="PZK439" s="1441"/>
      <c r="PZL439" s="1441"/>
      <c r="PZM439" s="1441"/>
      <c r="PZN439" s="1441"/>
      <c r="PZO439" s="1441"/>
      <c r="PZP439" s="1441"/>
      <c r="PZQ439" s="1441"/>
      <c r="PZR439" s="1441"/>
      <c r="PZS439" s="1441"/>
      <c r="PZT439" s="1441"/>
      <c r="PZU439" s="1441"/>
      <c r="PZV439" s="1441"/>
      <c r="PZW439" s="1441"/>
      <c r="PZX439" s="1441"/>
      <c r="PZY439" s="1441"/>
      <c r="PZZ439" s="1441"/>
      <c r="QAA439" s="1441"/>
      <c r="QAB439" s="1441"/>
      <c r="QAC439" s="1441"/>
      <c r="QAD439" s="1441"/>
      <c r="QAE439" s="1441"/>
      <c r="QAF439" s="1441"/>
      <c r="QAG439" s="1441"/>
      <c r="QAH439" s="1441"/>
      <c r="QAI439" s="1441"/>
      <c r="QAJ439" s="1441"/>
      <c r="QAK439" s="1441"/>
      <c r="QAL439" s="1441"/>
      <c r="QAM439" s="1441"/>
      <c r="QAN439" s="1441"/>
      <c r="QAO439" s="1441"/>
      <c r="QAP439" s="1441"/>
      <c r="QAQ439" s="1441"/>
      <c r="QAR439" s="1441"/>
      <c r="QAS439" s="1441"/>
      <c r="QAT439" s="1441"/>
      <c r="QAU439" s="1441"/>
      <c r="QAV439" s="1441"/>
      <c r="QAW439" s="1441"/>
      <c r="QAX439" s="1441"/>
      <c r="QAY439" s="1441"/>
      <c r="QAZ439" s="1441"/>
      <c r="QBA439" s="1441"/>
      <c r="QBB439" s="1441"/>
      <c r="QBC439" s="1441"/>
      <c r="QBD439" s="1441"/>
      <c r="QBE439" s="1441"/>
      <c r="QBF439" s="1441"/>
      <c r="QBG439" s="1441"/>
      <c r="QBH439" s="1441"/>
      <c r="QBI439" s="1441"/>
      <c r="QBJ439" s="1441"/>
      <c r="QBK439" s="1441"/>
      <c r="QBL439" s="1441"/>
      <c r="QBM439" s="1441"/>
      <c r="QBN439" s="1441"/>
      <c r="QBO439" s="1441"/>
      <c r="QBP439" s="1441"/>
      <c r="QBQ439" s="1441"/>
      <c r="QBR439" s="1441"/>
      <c r="QBS439" s="1441"/>
      <c r="QBT439" s="1441"/>
      <c r="QBU439" s="1441"/>
      <c r="QBV439" s="1441"/>
      <c r="QBW439" s="1441"/>
      <c r="QBX439" s="1441"/>
      <c r="QBY439" s="1441"/>
      <c r="QBZ439" s="1441"/>
      <c r="QCA439" s="1441"/>
      <c r="QCB439" s="1441"/>
      <c r="QCC439" s="1441"/>
      <c r="QCD439" s="1441"/>
      <c r="QCE439" s="1441"/>
      <c r="QCF439" s="1441"/>
      <c r="QCG439" s="1441"/>
      <c r="QCH439" s="1441"/>
      <c r="QCI439" s="1441"/>
      <c r="QCJ439" s="1441"/>
      <c r="QCK439" s="1441"/>
      <c r="QCL439" s="1441"/>
      <c r="QCM439" s="1441"/>
      <c r="QCN439" s="1441"/>
      <c r="QCO439" s="1441"/>
      <c r="QCP439" s="1441"/>
      <c r="QCQ439" s="1441"/>
      <c r="QCR439" s="1441"/>
      <c r="QCS439" s="1441"/>
      <c r="QCT439" s="1441"/>
      <c r="QCU439" s="1441"/>
      <c r="QCV439" s="1441"/>
      <c r="QCW439" s="1441"/>
      <c r="QCX439" s="1441"/>
      <c r="QCY439" s="1441"/>
      <c r="QCZ439" s="1441"/>
      <c r="QDA439" s="1441"/>
      <c r="QDB439" s="1441"/>
      <c r="QDC439" s="1441"/>
      <c r="QDD439" s="1441"/>
      <c r="QDE439" s="1441"/>
      <c r="QDF439" s="1441"/>
      <c r="QDG439" s="1441"/>
      <c r="QDH439" s="1441"/>
      <c r="QDI439" s="1441"/>
      <c r="QDJ439" s="1441"/>
      <c r="QDK439" s="1441"/>
      <c r="QDL439" s="1441"/>
      <c r="QDM439" s="1441"/>
      <c r="QDN439" s="1441"/>
      <c r="QDO439" s="1441"/>
      <c r="QDP439" s="1441"/>
      <c r="QDQ439" s="1441"/>
      <c r="QDR439" s="1441"/>
      <c r="QDS439" s="1441"/>
      <c r="QDT439" s="1441"/>
      <c r="QDU439" s="1441"/>
      <c r="QDV439" s="1441"/>
      <c r="QDW439" s="1441"/>
      <c r="QDX439" s="1441"/>
      <c r="QDY439" s="1441"/>
      <c r="QDZ439" s="1441"/>
      <c r="QEA439" s="1441"/>
      <c r="QEB439" s="1441"/>
      <c r="QEC439" s="1441"/>
      <c r="QED439" s="1441"/>
      <c r="QEE439" s="1441"/>
      <c r="QEF439" s="1441"/>
      <c r="QEG439" s="1441"/>
      <c r="QEH439" s="1441"/>
      <c r="QEI439" s="1441"/>
      <c r="QEJ439" s="1441"/>
      <c r="QEK439" s="1441"/>
      <c r="QEL439" s="1441"/>
      <c r="QEM439" s="1441"/>
      <c r="QEN439" s="1441"/>
      <c r="QEO439" s="1441"/>
      <c r="QEP439" s="1441"/>
      <c r="QEQ439" s="1441"/>
      <c r="QER439" s="1441"/>
      <c r="QES439" s="1441"/>
      <c r="QET439" s="1441"/>
      <c r="QEU439" s="1441"/>
      <c r="QEV439" s="1441"/>
      <c r="QEW439" s="1441"/>
      <c r="QEX439" s="1441"/>
      <c r="QEY439" s="1441"/>
      <c r="QEZ439" s="1441"/>
      <c r="QFA439" s="1441"/>
      <c r="QFB439" s="1441"/>
      <c r="QFC439" s="1441"/>
      <c r="QFD439" s="1441"/>
      <c r="QFE439" s="1441"/>
      <c r="QFF439" s="1441"/>
      <c r="QFG439" s="1441"/>
      <c r="QFH439" s="1441"/>
      <c r="QFI439" s="1441"/>
      <c r="QFJ439" s="1441"/>
      <c r="QFK439" s="1441"/>
      <c r="QFL439" s="1441"/>
      <c r="QFM439" s="1441"/>
      <c r="QFN439" s="1441"/>
      <c r="QFO439" s="1441"/>
      <c r="QFP439" s="1441"/>
      <c r="QFQ439" s="1441"/>
      <c r="QFR439" s="1441"/>
      <c r="QFS439" s="1441"/>
      <c r="QFT439" s="1441"/>
      <c r="QFU439" s="1441"/>
      <c r="QFV439" s="1441"/>
      <c r="QFW439" s="1441"/>
      <c r="QFX439" s="1441"/>
      <c r="QFY439" s="1441"/>
      <c r="QFZ439" s="1441"/>
      <c r="QGA439" s="1441"/>
      <c r="QGB439" s="1441"/>
      <c r="QGC439" s="1441"/>
      <c r="QGD439" s="1441"/>
      <c r="QGE439" s="1441"/>
      <c r="QGF439" s="1441"/>
      <c r="QGG439" s="1441"/>
      <c r="QGH439" s="1441"/>
      <c r="QGI439" s="1441"/>
      <c r="QGJ439" s="1441"/>
      <c r="QGK439" s="1441"/>
      <c r="QGL439" s="1441"/>
      <c r="QGM439" s="1441"/>
      <c r="QGN439" s="1441"/>
      <c r="QGO439" s="1441"/>
      <c r="QGP439" s="1441"/>
      <c r="QGQ439" s="1441"/>
      <c r="QGR439" s="1441"/>
      <c r="QGS439" s="1441"/>
      <c r="QGT439" s="1441"/>
      <c r="QGU439" s="1441"/>
      <c r="QGV439" s="1441"/>
      <c r="QGW439" s="1441"/>
      <c r="QGX439" s="1441"/>
      <c r="QGY439" s="1441"/>
      <c r="QGZ439" s="1441"/>
      <c r="QHA439" s="1441"/>
      <c r="QHB439" s="1441"/>
      <c r="QHC439" s="1441"/>
      <c r="QHD439" s="1441"/>
      <c r="QHE439" s="1441"/>
      <c r="QHF439" s="1441"/>
      <c r="QHG439" s="1441"/>
      <c r="QHH439" s="1441"/>
      <c r="QHI439" s="1441"/>
      <c r="QHJ439" s="1441"/>
      <c r="QHK439" s="1441"/>
      <c r="QHL439" s="1441"/>
      <c r="QHM439" s="1441"/>
      <c r="QHN439" s="1441"/>
      <c r="QHO439" s="1441"/>
      <c r="QHP439" s="1441"/>
      <c r="QHQ439" s="1441"/>
      <c r="QHR439" s="1441"/>
      <c r="QHS439" s="1441"/>
      <c r="QHT439" s="1441"/>
      <c r="QHU439" s="1441"/>
      <c r="QHV439" s="1441"/>
      <c r="QHW439" s="1441"/>
      <c r="QHX439" s="1441"/>
      <c r="QHY439" s="1441"/>
      <c r="QHZ439" s="1441"/>
      <c r="QIA439" s="1441"/>
      <c r="QIB439" s="1441"/>
      <c r="QIC439" s="1441"/>
      <c r="QID439" s="1441"/>
      <c r="QIE439" s="1441"/>
      <c r="QIF439" s="1441"/>
      <c r="QIG439" s="1441"/>
      <c r="QIH439" s="1441"/>
      <c r="QII439" s="1441"/>
      <c r="QIJ439" s="1441"/>
      <c r="QIK439" s="1441"/>
      <c r="QIL439" s="1441"/>
      <c r="QIM439" s="1441"/>
      <c r="QIN439" s="1441"/>
      <c r="QIO439" s="1441"/>
      <c r="QIP439" s="1441"/>
      <c r="QIQ439" s="1441"/>
      <c r="QIR439" s="1441"/>
      <c r="QIS439" s="1441"/>
      <c r="QIT439" s="1441"/>
      <c r="QIU439" s="1441"/>
      <c r="QIV439" s="1441"/>
      <c r="QIW439" s="1441"/>
      <c r="QIX439" s="1441"/>
      <c r="QIY439" s="1441"/>
      <c r="QIZ439" s="1441"/>
      <c r="QJA439" s="1441"/>
      <c r="QJB439" s="1441"/>
      <c r="QJC439" s="1441"/>
      <c r="QJD439" s="1441"/>
      <c r="QJE439" s="1441"/>
      <c r="QJF439" s="1441"/>
      <c r="QJG439" s="1441"/>
      <c r="QJH439" s="1441"/>
      <c r="QJI439" s="1441"/>
      <c r="QJJ439" s="1441"/>
      <c r="QJK439" s="1441"/>
      <c r="QJL439" s="1441"/>
      <c r="QJM439" s="1441"/>
      <c r="QJN439" s="1441"/>
      <c r="QJO439" s="1441"/>
      <c r="QJP439" s="1441"/>
      <c r="QJQ439" s="1441"/>
      <c r="QJR439" s="1441"/>
      <c r="QJS439" s="1441"/>
      <c r="QJT439" s="1441"/>
      <c r="QJU439" s="1441"/>
      <c r="QJV439" s="1441"/>
      <c r="QJW439" s="1441"/>
      <c r="QJX439" s="1441"/>
      <c r="QJY439" s="1441"/>
      <c r="QJZ439" s="1441"/>
      <c r="QKA439" s="1441"/>
      <c r="QKB439" s="1441"/>
      <c r="QKC439" s="1441"/>
      <c r="QKD439" s="1441"/>
      <c r="QKE439" s="1441"/>
      <c r="QKF439" s="1441"/>
      <c r="QKG439" s="1441"/>
      <c r="QKH439" s="1441"/>
      <c r="QKI439" s="1441"/>
      <c r="QKJ439" s="1441"/>
      <c r="QKK439" s="1441"/>
      <c r="QKL439" s="1441"/>
      <c r="QKM439" s="1441"/>
      <c r="QKN439" s="1441"/>
      <c r="QKO439" s="1441"/>
      <c r="QKP439" s="1441"/>
      <c r="QKQ439" s="1441"/>
      <c r="QKR439" s="1441"/>
      <c r="QKS439" s="1441"/>
      <c r="QKT439" s="1441"/>
      <c r="QKU439" s="1441"/>
      <c r="QKV439" s="1441"/>
      <c r="QKW439" s="1441"/>
      <c r="QKX439" s="1441"/>
      <c r="QKY439" s="1441"/>
      <c r="QKZ439" s="1441"/>
      <c r="QLA439" s="1441"/>
      <c r="QLB439" s="1441"/>
      <c r="QLC439" s="1441"/>
      <c r="QLD439" s="1441"/>
      <c r="QLE439" s="1441"/>
      <c r="QLF439" s="1441"/>
      <c r="QLG439" s="1441"/>
      <c r="QLH439" s="1441"/>
      <c r="QLI439" s="1441"/>
      <c r="QLJ439" s="1441"/>
      <c r="QLK439" s="1441"/>
      <c r="QLL439" s="1441"/>
      <c r="QLM439" s="1441"/>
      <c r="QLN439" s="1441"/>
      <c r="QLO439" s="1441"/>
      <c r="QLP439" s="1441"/>
      <c r="QLQ439" s="1441"/>
      <c r="QLR439" s="1441"/>
      <c r="QLS439" s="1441"/>
      <c r="QLT439" s="1441"/>
      <c r="QLU439" s="1441"/>
      <c r="QLV439" s="1441"/>
      <c r="QLW439" s="1441"/>
      <c r="QLX439" s="1441"/>
      <c r="QLY439" s="1441"/>
      <c r="QLZ439" s="1441"/>
      <c r="QMA439" s="1441"/>
      <c r="QMB439" s="1441"/>
      <c r="QMC439" s="1441"/>
      <c r="QMD439" s="1441"/>
      <c r="QME439" s="1441"/>
      <c r="QMF439" s="1441"/>
      <c r="QMG439" s="1441"/>
      <c r="QMH439" s="1441"/>
      <c r="QMI439" s="1441"/>
      <c r="QMJ439" s="1441"/>
      <c r="QMK439" s="1441"/>
      <c r="QML439" s="1441"/>
      <c r="QMM439" s="1441"/>
      <c r="QMN439" s="1441"/>
      <c r="QMO439" s="1441"/>
      <c r="QMP439" s="1441"/>
      <c r="QMQ439" s="1441"/>
      <c r="QMR439" s="1441"/>
      <c r="QMS439" s="1441"/>
      <c r="QMT439" s="1441"/>
      <c r="QMU439" s="1441"/>
      <c r="QMV439" s="1441"/>
      <c r="QMW439" s="1441"/>
      <c r="QMX439" s="1441"/>
      <c r="QMY439" s="1441"/>
      <c r="QMZ439" s="1441"/>
      <c r="QNA439" s="1441"/>
      <c r="QNB439" s="1441"/>
      <c r="QNC439" s="1441"/>
      <c r="QND439" s="1441"/>
      <c r="QNE439" s="1441"/>
      <c r="QNF439" s="1441"/>
      <c r="QNG439" s="1441"/>
      <c r="QNH439" s="1441"/>
      <c r="QNI439" s="1441"/>
      <c r="QNJ439" s="1441"/>
      <c r="QNK439" s="1441"/>
      <c r="QNL439" s="1441"/>
      <c r="QNM439" s="1441"/>
      <c r="QNN439" s="1441"/>
      <c r="QNO439" s="1441"/>
      <c r="QNP439" s="1441"/>
      <c r="QNQ439" s="1441"/>
      <c r="QNR439" s="1441"/>
      <c r="QNS439" s="1441"/>
      <c r="QNT439" s="1441"/>
      <c r="QNU439" s="1441"/>
      <c r="QNV439" s="1441"/>
      <c r="QNW439" s="1441"/>
      <c r="QNX439" s="1441"/>
      <c r="QNY439" s="1441"/>
      <c r="QNZ439" s="1441"/>
      <c r="QOA439" s="1441"/>
      <c r="QOB439" s="1441"/>
      <c r="QOC439" s="1441"/>
      <c r="QOD439" s="1441"/>
      <c r="QOE439" s="1441"/>
      <c r="QOF439" s="1441"/>
      <c r="QOG439" s="1441"/>
      <c r="QOH439" s="1441"/>
      <c r="QOI439" s="1441"/>
      <c r="QOJ439" s="1441"/>
      <c r="QOK439" s="1441"/>
      <c r="QOL439" s="1441"/>
      <c r="QOM439" s="1441"/>
      <c r="QON439" s="1441"/>
      <c r="QOO439" s="1441"/>
      <c r="QOP439" s="1441"/>
      <c r="QOQ439" s="1441"/>
      <c r="QOR439" s="1441"/>
      <c r="QOS439" s="1441"/>
      <c r="QOT439" s="1441"/>
      <c r="QOU439" s="1441"/>
      <c r="QOV439" s="1441"/>
      <c r="QOW439" s="1441"/>
      <c r="QOX439" s="1441"/>
      <c r="QOY439" s="1441"/>
      <c r="QOZ439" s="1441"/>
      <c r="QPA439" s="1441"/>
      <c r="QPB439" s="1441"/>
      <c r="QPC439" s="1441"/>
      <c r="QPD439" s="1441"/>
      <c r="QPE439" s="1441"/>
      <c r="QPF439" s="1441"/>
      <c r="QPG439" s="1441"/>
      <c r="QPH439" s="1441"/>
      <c r="QPI439" s="1441"/>
      <c r="QPJ439" s="1441"/>
      <c r="QPK439" s="1441"/>
      <c r="QPL439" s="1441"/>
      <c r="QPM439" s="1441"/>
      <c r="QPN439" s="1441"/>
      <c r="QPO439" s="1441"/>
      <c r="QPP439" s="1441"/>
      <c r="QPQ439" s="1441"/>
      <c r="QPR439" s="1441"/>
      <c r="QPS439" s="1441"/>
      <c r="QPT439" s="1441"/>
      <c r="QPU439" s="1441"/>
      <c r="QPV439" s="1441"/>
      <c r="QPW439" s="1441"/>
      <c r="QPX439" s="1441"/>
      <c r="QPY439" s="1441"/>
      <c r="QPZ439" s="1441"/>
      <c r="QQA439" s="1441"/>
      <c r="QQB439" s="1441"/>
      <c r="QQC439" s="1441"/>
      <c r="QQD439" s="1441"/>
      <c r="QQE439" s="1441"/>
      <c r="QQF439" s="1441"/>
      <c r="QQG439" s="1441"/>
      <c r="QQH439" s="1441"/>
      <c r="QQI439" s="1441"/>
      <c r="QQJ439" s="1441"/>
      <c r="QQK439" s="1441"/>
      <c r="QQL439" s="1441"/>
      <c r="QQM439" s="1441"/>
      <c r="QQN439" s="1441"/>
      <c r="QQO439" s="1441"/>
      <c r="QQP439" s="1441"/>
      <c r="QQQ439" s="1441"/>
      <c r="QQR439" s="1441"/>
      <c r="QQS439" s="1441"/>
      <c r="QQT439" s="1441"/>
      <c r="QQU439" s="1441"/>
      <c r="QQV439" s="1441"/>
      <c r="QQW439" s="1441"/>
      <c r="QQX439" s="1441"/>
      <c r="QQY439" s="1441"/>
      <c r="QQZ439" s="1441"/>
      <c r="QRA439" s="1441"/>
      <c r="QRB439" s="1441"/>
      <c r="QRC439" s="1441"/>
      <c r="QRD439" s="1441"/>
      <c r="QRE439" s="1441"/>
      <c r="QRF439" s="1441"/>
      <c r="QRG439" s="1441"/>
      <c r="QRH439" s="1441"/>
      <c r="QRI439" s="1441"/>
      <c r="QRJ439" s="1441"/>
      <c r="QRK439" s="1441"/>
      <c r="QRL439" s="1441"/>
      <c r="QRM439" s="1441"/>
      <c r="QRN439" s="1441"/>
      <c r="QRO439" s="1441"/>
      <c r="QRP439" s="1441"/>
      <c r="QRQ439" s="1441"/>
      <c r="QRR439" s="1441"/>
      <c r="QRS439" s="1441"/>
      <c r="QRT439" s="1441"/>
      <c r="QRU439" s="1441"/>
      <c r="QRV439" s="1441"/>
      <c r="QRW439" s="1441"/>
      <c r="QRX439" s="1441"/>
      <c r="QRY439" s="1441"/>
      <c r="QRZ439" s="1441"/>
      <c r="QSA439" s="1441"/>
      <c r="QSB439" s="1441"/>
      <c r="QSC439" s="1441"/>
      <c r="QSD439" s="1441"/>
      <c r="QSE439" s="1441"/>
      <c r="QSF439" s="1441"/>
      <c r="QSG439" s="1441"/>
      <c r="QSH439" s="1441"/>
      <c r="QSI439" s="1441"/>
      <c r="QSJ439" s="1441"/>
      <c r="QSK439" s="1441"/>
      <c r="QSL439" s="1441"/>
      <c r="QSM439" s="1441"/>
      <c r="QSN439" s="1441"/>
      <c r="QSO439" s="1441"/>
      <c r="QSP439" s="1441"/>
      <c r="QSQ439" s="1441"/>
      <c r="QSR439" s="1441"/>
      <c r="QSS439" s="1441"/>
      <c r="QST439" s="1441"/>
      <c r="QSU439" s="1441"/>
      <c r="QSV439" s="1441"/>
      <c r="QSW439" s="1441"/>
      <c r="QSX439" s="1441"/>
      <c r="QSY439" s="1441"/>
      <c r="QSZ439" s="1441"/>
      <c r="QTA439" s="1441"/>
      <c r="QTB439" s="1441"/>
      <c r="QTC439" s="1441"/>
      <c r="QTD439" s="1441"/>
      <c r="QTE439" s="1441"/>
      <c r="QTF439" s="1441"/>
      <c r="QTG439" s="1441"/>
      <c r="QTH439" s="1441"/>
      <c r="QTI439" s="1441"/>
      <c r="QTJ439" s="1441"/>
      <c r="QTK439" s="1441"/>
      <c r="QTL439" s="1441"/>
      <c r="QTM439" s="1441"/>
      <c r="QTN439" s="1441"/>
      <c r="QTO439" s="1441"/>
      <c r="QTP439" s="1441"/>
      <c r="QTQ439" s="1441"/>
      <c r="QTR439" s="1441"/>
      <c r="QTS439" s="1441"/>
      <c r="QTT439" s="1441"/>
      <c r="QTU439" s="1441"/>
      <c r="QTV439" s="1441"/>
      <c r="QTW439" s="1441"/>
      <c r="QTX439" s="1441"/>
      <c r="QTY439" s="1441"/>
      <c r="QTZ439" s="1441"/>
      <c r="QUA439" s="1441"/>
      <c r="QUB439" s="1441"/>
      <c r="QUC439" s="1441"/>
      <c r="QUD439" s="1441"/>
      <c r="QUE439" s="1441"/>
      <c r="QUF439" s="1441"/>
      <c r="QUG439" s="1441"/>
      <c r="QUH439" s="1441"/>
      <c r="QUI439" s="1441"/>
      <c r="QUJ439" s="1441"/>
      <c r="QUK439" s="1441"/>
      <c r="QUL439" s="1441"/>
      <c r="QUM439" s="1441"/>
      <c r="QUN439" s="1441"/>
      <c r="QUO439" s="1441"/>
      <c r="QUP439" s="1441"/>
      <c r="QUQ439" s="1441"/>
      <c r="QUR439" s="1441"/>
      <c r="QUS439" s="1441"/>
      <c r="QUT439" s="1441"/>
      <c r="QUU439" s="1441"/>
      <c r="QUV439" s="1441"/>
      <c r="QUW439" s="1441"/>
      <c r="QUX439" s="1441"/>
      <c r="QUY439" s="1441"/>
      <c r="QUZ439" s="1441"/>
      <c r="QVA439" s="1441"/>
      <c r="QVB439" s="1441"/>
      <c r="QVC439" s="1441"/>
      <c r="QVD439" s="1441"/>
      <c r="QVE439" s="1441"/>
      <c r="QVF439" s="1441"/>
      <c r="QVG439" s="1441"/>
      <c r="QVH439" s="1441"/>
      <c r="QVI439" s="1441"/>
      <c r="QVJ439" s="1441"/>
      <c r="QVK439" s="1441"/>
      <c r="QVL439" s="1441"/>
      <c r="QVM439" s="1441"/>
      <c r="QVN439" s="1441"/>
      <c r="QVO439" s="1441"/>
      <c r="QVP439" s="1441"/>
      <c r="QVQ439" s="1441"/>
      <c r="QVR439" s="1441"/>
      <c r="QVS439" s="1441"/>
      <c r="QVT439" s="1441"/>
      <c r="QVU439" s="1441"/>
      <c r="QVV439" s="1441"/>
      <c r="QVW439" s="1441"/>
      <c r="QVX439" s="1441"/>
      <c r="QVY439" s="1441"/>
      <c r="QVZ439" s="1441"/>
      <c r="QWA439" s="1441"/>
      <c r="QWB439" s="1441"/>
      <c r="QWC439" s="1441"/>
      <c r="QWD439" s="1441"/>
      <c r="QWE439" s="1441"/>
      <c r="QWF439" s="1441"/>
      <c r="QWG439" s="1441"/>
      <c r="QWH439" s="1441"/>
      <c r="QWI439" s="1441"/>
      <c r="QWJ439" s="1441"/>
      <c r="QWK439" s="1441"/>
      <c r="QWL439" s="1441"/>
      <c r="QWM439" s="1441"/>
      <c r="QWN439" s="1441"/>
      <c r="QWO439" s="1441"/>
      <c r="QWP439" s="1441"/>
      <c r="QWQ439" s="1441"/>
      <c r="QWR439" s="1441"/>
      <c r="QWS439" s="1441"/>
      <c r="QWT439" s="1441"/>
      <c r="QWU439" s="1441"/>
      <c r="QWV439" s="1441"/>
      <c r="QWW439" s="1441"/>
      <c r="QWX439" s="1441"/>
      <c r="QWY439" s="1441"/>
      <c r="QWZ439" s="1441"/>
      <c r="QXA439" s="1441"/>
      <c r="QXB439" s="1441"/>
      <c r="QXC439" s="1441"/>
      <c r="QXD439" s="1441"/>
      <c r="QXE439" s="1441"/>
      <c r="QXF439" s="1441"/>
      <c r="QXG439" s="1441"/>
      <c r="QXH439" s="1441"/>
      <c r="QXI439" s="1441"/>
      <c r="QXJ439" s="1441"/>
      <c r="QXK439" s="1441"/>
      <c r="QXL439" s="1441"/>
      <c r="QXM439" s="1441"/>
      <c r="QXN439" s="1441"/>
      <c r="QXO439" s="1441"/>
      <c r="QXP439" s="1441"/>
      <c r="QXQ439" s="1441"/>
      <c r="QXR439" s="1441"/>
      <c r="QXS439" s="1441"/>
      <c r="QXT439" s="1441"/>
      <c r="QXU439" s="1441"/>
      <c r="QXV439" s="1441"/>
      <c r="QXW439" s="1441"/>
      <c r="QXX439" s="1441"/>
      <c r="QXY439" s="1441"/>
      <c r="QXZ439" s="1441"/>
      <c r="QYA439" s="1441"/>
      <c r="QYB439" s="1441"/>
      <c r="QYC439" s="1441"/>
      <c r="QYD439" s="1441"/>
      <c r="QYE439" s="1441"/>
      <c r="QYF439" s="1441"/>
      <c r="QYG439" s="1441"/>
      <c r="QYH439" s="1441"/>
      <c r="QYI439" s="1441"/>
      <c r="QYJ439" s="1441"/>
      <c r="QYK439" s="1441"/>
      <c r="QYL439" s="1441"/>
      <c r="QYM439" s="1441"/>
      <c r="QYN439" s="1441"/>
      <c r="QYO439" s="1441"/>
      <c r="QYP439" s="1441"/>
      <c r="QYQ439" s="1441"/>
      <c r="QYR439" s="1441"/>
      <c r="QYS439" s="1441"/>
      <c r="QYT439" s="1441"/>
      <c r="QYU439" s="1441"/>
      <c r="QYV439" s="1441"/>
      <c r="QYW439" s="1441"/>
      <c r="QYX439" s="1441"/>
      <c r="QYY439" s="1441"/>
      <c r="QYZ439" s="1441"/>
      <c r="QZA439" s="1441"/>
      <c r="QZB439" s="1441"/>
      <c r="QZC439" s="1441"/>
      <c r="QZD439" s="1441"/>
      <c r="QZE439" s="1441"/>
      <c r="QZF439" s="1441"/>
      <c r="QZG439" s="1441"/>
      <c r="QZH439" s="1441"/>
      <c r="QZI439" s="1441"/>
      <c r="QZJ439" s="1441"/>
      <c r="QZK439" s="1441"/>
      <c r="QZL439" s="1441"/>
      <c r="QZM439" s="1441"/>
      <c r="QZN439" s="1441"/>
      <c r="QZO439" s="1441"/>
      <c r="QZP439" s="1441"/>
      <c r="QZQ439" s="1441"/>
      <c r="QZR439" s="1441"/>
      <c r="QZS439" s="1441"/>
      <c r="QZT439" s="1441"/>
      <c r="QZU439" s="1441"/>
      <c r="QZV439" s="1441"/>
      <c r="QZW439" s="1441"/>
      <c r="QZX439" s="1441"/>
      <c r="QZY439" s="1441"/>
      <c r="QZZ439" s="1441"/>
      <c r="RAA439" s="1441"/>
      <c r="RAB439" s="1441"/>
      <c r="RAC439" s="1441"/>
      <c r="RAD439" s="1441"/>
      <c r="RAE439" s="1441"/>
      <c r="RAF439" s="1441"/>
      <c r="RAG439" s="1441"/>
      <c r="RAH439" s="1441"/>
      <c r="RAI439" s="1441"/>
      <c r="RAJ439" s="1441"/>
      <c r="RAK439" s="1441"/>
      <c r="RAL439" s="1441"/>
      <c r="RAM439" s="1441"/>
      <c r="RAN439" s="1441"/>
      <c r="RAO439" s="1441"/>
      <c r="RAP439" s="1441"/>
      <c r="RAQ439" s="1441"/>
      <c r="RAR439" s="1441"/>
      <c r="RAS439" s="1441"/>
      <c r="RAT439" s="1441"/>
      <c r="RAU439" s="1441"/>
      <c r="RAV439" s="1441"/>
      <c r="RAW439" s="1441"/>
      <c r="RAX439" s="1441"/>
      <c r="RAY439" s="1441"/>
      <c r="RAZ439" s="1441"/>
      <c r="RBA439" s="1441"/>
      <c r="RBB439" s="1441"/>
      <c r="RBC439" s="1441"/>
      <c r="RBD439" s="1441"/>
      <c r="RBE439" s="1441"/>
      <c r="RBF439" s="1441"/>
      <c r="RBG439" s="1441"/>
      <c r="RBH439" s="1441"/>
      <c r="RBI439" s="1441"/>
      <c r="RBJ439" s="1441"/>
      <c r="RBK439" s="1441"/>
      <c r="RBL439" s="1441"/>
      <c r="RBM439" s="1441"/>
      <c r="RBN439" s="1441"/>
      <c r="RBO439" s="1441"/>
      <c r="RBP439" s="1441"/>
      <c r="RBQ439" s="1441"/>
      <c r="RBR439" s="1441"/>
      <c r="RBS439" s="1441"/>
      <c r="RBT439" s="1441"/>
      <c r="RBU439" s="1441"/>
      <c r="RBV439" s="1441"/>
      <c r="RBW439" s="1441"/>
      <c r="RBX439" s="1441"/>
      <c r="RBY439" s="1441"/>
      <c r="RBZ439" s="1441"/>
      <c r="RCA439" s="1441"/>
      <c r="RCB439" s="1441"/>
      <c r="RCC439" s="1441"/>
      <c r="RCD439" s="1441"/>
      <c r="RCE439" s="1441"/>
      <c r="RCF439" s="1441"/>
      <c r="RCG439" s="1441"/>
      <c r="RCH439" s="1441"/>
      <c r="RCI439" s="1441"/>
      <c r="RCJ439" s="1441"/>
      <c r="RCK439" s="1441"/>
      <c r="RCL439" s="1441"/>
      <c r="RCM439" s="1441"/>
      <c r="RCN439" s="1441"/>
      <c r="RCO439" s="1441"/>
      <c r="RCP439" s="1441"/>
      <c r="RCQ439" s="1441"/>
      <c r="RCR439" s="1441"/>
      <c r="RCS439" s="1441"/>
      <c r="RCT439" s="1441"/>
      <c r="RCU439" s="1441"/>
      <c r="RCV439" s="1441"/>
      <c r="RCW439" s="1441"/>
      <c r="RCX439" s="1441"/>
      <c r="RCY439" s="1441"/>
      <c r="RCZ439" s="1441"/>
      <c r="RDA439" s="1441"/>
      <c r="RDB439" s="1441"/>
      <c r="RDC439" s="1441"/>
      <c r="RDD439" s="1441"/>
      <c r="RDE439" s="1441"/>
      <c r="RDF439" s="1441"/>
      <c r="RDG439" s="1441"/>
      <c r="RDH439" s="1441"/>
      <c r="RDI439" s="1441"/>
      <c r="RDJ439" s="1441"/>
      <c r="RDK439" s="1441"/>
      <c r="RDL439" s="1441"/>
      <c r="RDM439" s="1441"/>
      <c r="RDN439" s="1441"/>
      <c r="RDO439" s="1441"/>
      <c r="RDP439" s="1441"/>
      <c r="RDQ439" s="1441"/>
      <c r="RDR439" s="1441"/>
      <c r="RDS439" s="1441"/>
      <c r="RDT439" s="1441"/>
      <c r="RDU439" s="1441"/>
      <c r="RDV439" s="1441"/>
      <c r="RDW439" s="1441"/>
      <c r="RDX439" s="1441"/>
      <c r="RDY439" s="1441"/>
      <c r="RDZ439" s="1441"/>
      <c r="REA439" s="1441"/>
      <c r="REB439" s="1441"/>
      <c r="REC439" s="1441"/>
      <c r="RED439" s="1441"/>
      <c r="REE439" s="1441"/>
      <c r="REF439" s="1441"/>
      <c r="REG439" s="1441"/>
      <c r="REH439" s="1441"/>
      <c r="REI439" s="1441"/>
      <c r="REJ439" s="1441"/>
      <c r="REK439" s="1441"/>
      <c r="REL439" s="1441"/>
      <c r="REM439" s="1441"/>
      <c r="REN439" s="1441"/>
      <c r="REO439" s="1441"/>
      <c r="REP439" s="1441"/>
      <c r="REQ439" s="1441"/>
      <c r="RER439" s="1441"/>
      <c r="RES439" s="1441"/>
      <c r="RET439" s="1441"/>
      <c r="REU439" s="1441"/>
      <c r="REV439" s="1441"/>
      <c r="REW439" s="1441"/>
      <c r="REX439" s="1441"/>
      <c r="REY439" s="1441"/>
      <c r="REZ439" s="1441"/>
      <c r="RFA439" s="1441"/>
      <c r="RFB439" s="1441"/>
      <c r="RFC439" s="1441"/>
      <c r="RFD439" s="1441"/>
      <c r="RFE439" s="1441"/>
      <c r="RFF439" s="1441"/>
      <c r="RFG439" s="1441"/>
      <c r="RFH439" s="1441"/>
      <c r="RFI439" s="1441"/>
      <c r="RFJ439" s="1441"/>
      <c r="RFK439" s="1441"/>
      <c r="RFL439" s="1441"/>
      <c r="RFM439" s="1441"/>
      <c r="RFN439" s="1441"/>
      <c r="RFO439" s="1441"/>
      <c r="RFP439" s="1441"/>
      <c r="RFQ439" s="1441"/>
      <c r="RFR439" s="1441"/>
      <c r="RFS439" s="1441"/>
      <c r="RFT439" s="1441"/>
      <c r="RFU439" s="1441"/>
      <c r="RFV439" s="1441"/>
      <c r="RFW439" s="1441"/>
      <c r="RFX439" s="1441"/>
      <c r="RFY439" s="1441"/>
      <c r="RFZ439" s="1441"/>
      <c r="RGA439" s="1441"/>
      <c r="RGB439" s="1441"/>
      <c r="RGC439" s="1441"/>
      <c r="RGD439" s="1441"/>
      <c r="RGE439" s="1441"/>
      <c r="RGF439" s="1441"/>
      <c r="RGG439" s="1441"/>
      <c r="RGH439" s="1441"/>
      <c r="RGI439" s="1441"/>
      <c r="RGJ439" s="1441"/>
      <c r="RGK439" s="1441"/>
      <c r="RGL439" s="1441"/>
      <c r="RGM439" s="1441"/>
      <c r="RGN439" s="1441"/>
      <c r="RGO439" s="1441"/>
      <c r="RGP439" s="1441"/>
      <c r="RGQ439" s="1441"/>
      <c r="RGR439" s="1441"/>
      <c r="RGS439" s="1441"/>
      <c r="RGT439" s="1441"/>
      <c r="RGU439" s="1441"/>
      <c r="RGV439" s="1441"/>
      <c r="RGW439" s="1441"/>
      <c r="RGX439" s="1441"/>
      <c r="RGY439" s="1441"/>
      <c r="RGZ439" s="1441"/>
      <c r="RHA439" s="1441"/>
      <c r="RHB439" s="1441"/>
      <c r="RHC439" s="1441"/>
      <c r="RHD439" s="1441"/>
      <c r="RHE439" s="1441"/>
      <c r="RHF439" s="1441"/>
      <c r="RHG439" s="1441"/>
      <c r="RHH439" s="1441"/>
      <c r="RHI439" s="1441"/>
      <c r="RHJ439" s="1441"/>
      <c r="RHK439" s="1441"/>
      <c r="RHL439" s="1441"/>
      <c r="RHM439" s="1441"/>
      <c r="RHN439" s="1441"/>
      <c r="RHO439" s="1441"/>
      <c r="RHP439" s="1441"/>
      <c r="RHQ439" s="1441"/>
      <c r="RHR439" s="1441"/>
      <c r="RHS439" s="1441"/>
      <c r="RHT439" s="1441"/>
      <c r="RHU439" s="1441"/>
      <c r="RHV439" s="1441"/>
      <c r="RHW439" s="1441"/>
      <c r="RHX439" s="1441"/>
      <c r="RHY439" s="1441"/>
      <c r="RHZ439" s="1441"/>
      <c r="RIA439" s="1441"/>
      <c r="RIB439" s="1441"/>
      <c r="RIC439" s="1441"/>
      <c r="RID439" s="1441"/>
      <c r="RIE439" s="1441"/>
      <c r="RIF439" s="1441"/>
      <c r="RIG439" s="1441"/>
      <c r="RIH439" s="1441"/>
      <c r="RII439" s="1441"/>
      <c r="RIJ439" s="1441"/>
      <c r="RIK439" s="1441"/>
      <c r="RIL439" s="1441"/>
      <c r="RIM439" s="1441"/>
      <c r="RIN439" s="1441"/>
      <c r="RIO439" s="1441"/>
      <c r="RIP439" s="1441"/>
      <c r="RIQ439" s="1441"/>
      <c r="RIR439" s="1441"/>
      <c r="RIS439" s="1441"/>
      <c r="RIT439" s="1441"/>
      <c r="RIU439" s="1441"/>
      <c r="RIV439" s="1441"/>
      <c r="RIW439" s="1441"/>
      <c r="RIX439" s="1441"/>
      <c r="RIY439" s="1441"/>
      <c r="RIZ439" s="1441"/>
      <c r="RJA439" s="1441"/>
      <c r="RJB439" s="1441"/>
      <c r="RJC439" s="1441"/>
      <c r="RJD439" s="1441"/>
      <c r="RJE439" s="1441"/>
      <c r="RJF439" s="1441"/>
      <c r="RJG439" s="1441"/>
      <c r="RJH439" s="1441"/>
      <c r="RJI439" s="1441"/>
      <c r="RJJ439" s="1441"/>
      <c r="RJK439" s="1441"/>
      <c r="RJL439" s="1441"/>
      <c r="RJM439" s="1441"/>
      <c r="RJN439" s="1441"/>
      <c r="RJO439" s="1441"/>
      <c r="RJP439" s="1441"/>
      <c r="RJQ439" s="1441"/>
      <c r="RJR439" s="1441"/>
      <c r="RJS439" s="1441"/>
      <c r="RJT439" s="1441"/>
      <c r="RJU439" s="1441"/>
      <c r="RJV439" s="1441"/>
      <c r="RJW439" s="1441"/>
      <c r="RJX439" s="1441"/>
      <c r="RJY439" s="1441"/>
      <c r="RJZ439" s="1441"/>
      <c r="RKA439" s="1441"/>
      <c r="RKB439" s="1441"/>
      <c r="RKC439" s="1441"/>
      <c r="RKD439" s="1441"/>
      <c r="RKE439" s="1441"/>
      <c r="RKF439" s="1441"/>
      <c r="RKG439" s="1441"/>
      <c r="RKH439" s="1441"/>
      <c r="RKI439" s="1441"/>
      <c r="RKJ439" s="1441"/>
      <c r="RKK439" s="1441"/>
      <c r="RKL439" s="1441"/>
      <c r="RKM439" s="1441"/>
      <c r="RKN439" s="1441"/>
      <c r="RKO439" s="1441"/>
      <c r="RKP439" s="1441"/>
      <c r="RKQ439" s="1441"/>
      <c r="RKR439" s="1441"/>
      <c r="RKS439" s="1441"/>
      <c r="RKT439" s="1441"/>
      <c r="RKU439" s="1441"/>
      <c r="RKV439" s="1441"/>
      <c r="RKW439" s="1441"/>
      <c r="RKX439" s="1441"/>
      <c r="RKY439" s="1441"/>
      <c r="RKZ439" s="1441"/>
      <c r="RLA439" s="1441"/>
      <c r="RLB439" s="1441"/>
      <c r="RLC439" s="1441"/>
      <c r="RLD439" s="1441"/>
      <c r="RLE439" s="1441"/>
      <c r="RLF439" s="1441"/>
      <c r="RLG439" s="1441"/>
      <c r="RLH439" s="1441"/>
      <c r="RLI439" s="1441"/>
      <c r="RLJ439" s="1441"/>
      <c r="RLK439" s="1441"/>
      <c r="RLL439" s="1441"/>
      <c r="RLM439" s="1441"/>
      <c r="RLN439" s="1441"/>
      <c r="RLO439" s="1441"/>
      <c r="RLP439" s="1441"/>
      <c r="RLQ439" s="1441"/>
      <c r="RLR439" s="1441"/>
      <c r="RLS439" s="1441"/>
      <c r="RLT439" s="1441"/>
      <c r="RLU439" s="1441"/>
      <c r="RLV439" s="1441"/>
      <c r="RLW439" s="1441"/>
      <c r="RLX439" s="1441"/>
      <c r="RLY439" s="1441"/>
      <c r="RLZ439" s="1441"/>
      <c r="RMA439" s="1441"/>
      <c r="RMB439" s="1441"/>
      <c r="RMC439" s="1441"/>
      <c r="RMD439" s="1441"/>
      <c r="RME439" s="1441"/>
      <c r="RMF439" s="1441"/>
      <c r="RMG439" s="1441"/>
      <c r="RMH439" s="1441"/>
      <c r="RMI439" s="1441"/>
      <c r="RMJ439" s="1441"/>
      <c r="RMK439" s="1441"/>
      <c r="RML439" s="1441"/>
      <c r="RMM439" s="1441"/>
      <c r="RMN439" s="1441"/>
      <c r="RMO439" s="1441"/>
      <c r="RMP439" s="1441"/>
      <c r="RMQ439" s="1441"/>
      <c r="RMR439" s="1441"/>
      <c r="RMS439" s="1441"/>
      <c r="RMT439" s="1441"/>
      <c r="RMU439" s="1441"/>
      <c r="RMV439" s="1441"/>
      <c r="RMW439" s="1441"/>
      <c r="RMX439" s="1441"/>
      <c r="RMY439" s="1441"/>
      <c r="RMZ439" s="1441"/>
      <c r="RNA439" s="1441"/>
      <c r="RNB439" s="1441"/>
      <c r="RNC439" s="1441"/>
      <c r="RND439" s="1441"/>
      <c r="RNE439" s="1441"/>
      <c r="RNF439" s="1441"/>
      <c r="RNG439" s="1441"/>
      <c r="RNH439" s="1441"/>
      <c r="RNI439" s="1441"/>
      <c r="RNJ439" s="1441"/>
      <c r="RNK439" s="1441"/>
      <c r="RNL439" s="1441"/>
      <c r="RNM439" s="1441"/>
      <c r="RNN439" s="1441"/>
      <c r="RNO439" s="1441"/>
      <c r="RNP439" s="1441"/>
      <c r="RNQ439" s="1441"/>
      <c r="RNR439" s="1441"/>
      <c r="RNS439" s="1441"/>
      <c r="RNT439" s="1441"/>
      <c r="RNU439" s="1441"/>
      <c r="RNV439" s="1441"/>
      <c r="RNW439" s="1441"/>
      <c r="RNX439" s="1441"/>
      <c r="RNY439" s="1441"/>
      <c r="RNZ439" s="1441"/>
      <c r="ROA439" s="1441"/>
      <c r="ROB439" s="1441"/>
      <c r="ROC439" s="1441"/>
      <c r="ROD439" s="1441"/>
      <c r="ROE439" s="1441"/>
      <c r="ROF439" s="1441"/>
      <c r="ROG439" s="1441"/>
      <c r="ROH439" s="1441"/>
      <c r="ROI439" s="1441"/>
      <c r="ROJ439" s="1441"/>
      <c r="ROK439" s="1441"/>
      <c r="ROL439" s="1441"/>
      <c r="ROM439" s="1441"/>
      <c r="RON439" s="1441"/>
      <c r="ROO439" s="1441"/>
      <c r="ROP439" s="1441"/>
      <c r="ROQ439" s="1441"/>
      <c r="ROR439" s="1441"/>
      <c r="ROS439" s="1441"/>
      <c r="ROT439" s="1441"/>
      <c r="ROU439" s="1441"/>
      <c r="ROV439" s="1441"/>
      <c r="ROW439" s="1441"/>
      <c r="ROX439" s="1441"/>
      <c r="ROY439" s="1441"/>
      <c r="ROZ439" s="1441"/>
      <c r="RPA439" s="1441"/>
      <c r="RPB439" s="1441"/>
      <c r="RPC439" s="1441"/>
      <c r="RPD439" s="1441"/>
      <c r="RPE439" s="1441"/>
      <c r="RPF439" s="1441"/>
      <c r="RPG439" s="1441"/>
      <c r="RPH439" s="1441"/>
      <c r="RPI439" s="1441"/>
      <c r="RPJ439" s="1441"/>
      <c r="RPK439" s="1441"/>
      <c r="RPL439" s="1441"/>
      <c r="RPM439" s="1441"/>
      <c r="RPN439" s="1441"/>
      <c r="RPO439" s="1441"/>
      <c r="RPP439" s="1441"/>
      <c r="RPQ439" s="1441"/>
      <c r="RPR439" s="1441"/>
      <c r="RPS439" s="1441"/>
      <c r="RPT439" s="1441"/>
      <c r="RPU439" s="1441"/>
      <c r="RPV439" s="1441"/>
      <c r="RPW439" s="1441"/>
      <c r="RPX439" s="1441"/>
      <c r="RPY439" s="1441"/>
      <c r="RPZ439" s="1441"/>
      <c r="RQA439" s="1441"/>
      <c r="RQB439" s="1441"/>
      <c r="RQC439" s="1441"/>
      <c r="RQD439" s="1441"/>
      <c r="RQE439" s="1441"/>
      <c r="RQF439" s="1441"/>
      <c r="RQG439" s="1441"/>
      <c r="RQH439" s="1441"/>
      <c r="RQI439" s="1441"/>
      <c r="RQJ439" s="1441"/>
      <c r="RQK439" s="1441"/>
      <c r="RQL439" s="1441"/>
      <c r="RQM439" s="1441"/>
      <c r="RQN439" s="1441"/>
      <c r="RQO439" s="1441"/>
      <c r="RQP439" s="1441"/>
      <c r="RQQ439" s="1441"/>
      <c r="RQR439" s="1441"/>
      <c r="RQS439" s="1441"/>
      <c r="RQT439" s="1441"/>
      <c r="RQU439" s="1441"/>
      <c r="RQV439" s="1441"/>
      <c r="RQW439" s="1441"/>
      <c r="RQX439" s="1441"/>
      <c r="RQY439" s="1441"/>
      <c r="RQZ439" s="1441"/>
      <c r="RRA439" s="1441"/>
      <c r="RRB439" s="1441"/>
      <c r="RRC439" s="1441"/>
      <c r="RRD439" s="1441"/>
      <c r="RRE439" s="1441"/>
      <c r="RRF439" s="1441"/>
      <c r="RRG439" s="1441"/>
      <c r="RRH439" s="1441"/>
      <c r="RRI439" s="1441"/>
      <c r="RRJ439" s="1441"/>
      <c r="RRK439" s="1441"/>
      <c r="RRL439" s="1441"/>
      <c r="RRM439" s="1441"/>
      <c r="RRN439" s="1441"/>
      <c r="RRO439" s="1441"/>
      <c r="RRP439" s="1441"/>
      <c r="RRQ439" s="1441"/>
      <c r="RRR439" s="1441"/>
      <c r="RRS439" s="1441"/>
      <c r="RRT439" s="1441"/>
      <c r="RRU439" s="1441"/>
      <c r="RRV439" s="1441"/>
      <c r="RRW439" s="1441"/>
      <c r="RRX439" s="1441"/>
      <c r="RRY439" s="1441"/>
      <c r="RRZ439" s="1441"/>
      <c r="RSA439" s="1441"/>
      <c r="RSB439" s="1441"/>
      <c r="RSC439" s="1441"/>
      <c r="RSD439" s="1441"/>
      <c r="RSE439" s="1441"/>
      <c r="RSF439" s="1441"/>
      <c r="RSG439" s="1441"/>
      <c r="RSH439" s="1441"/>
      <c r="RSI439" s="1441"/>
      <c r="RSJ439" s="1441"/>
      <c r="RSK439" s="1441"/>
      <c r="RSL439" s="1441"/>
      <c r="RSM439" s="1441"/>
      <c r="RSN439" s="1441"/>
      <c r="RSO439" s="1441"/>
      <c r="RSP439" s="1441"/>
      <c r="RSQ439" s="1441"/>
      <c r="RSR439" s="1441"/>
      <c r="RSS439" s="1441"/>
      <c r="RST439" s="1441"/>
      <c r="RSU439" s="1441"/>
      <c r="RSV439" s="1441"/>
      <c r="RSW439" s="1441"/>
      <c r="RSX439" s="1441"/>
      <c r="RSY439" s="1441"/>
      <c r="RSZ439" s="1441"/>
      <c r="RTA439" s="1441"/>
      <c r="RTB439" s="1441"/>
      <c r="RTC439" s="1441"/>
      <c r="RTD439" s="1441"/>
      <c r="RTE439" s="1441"/>
      <c r="RTF439" s="1441"/>
      <c r="RTG439" s="1441"/>
      <c r="RTH439" s="1441"/>
      <c r="RTI439" s="1441"/>
      <c r="RTJ439" s="1441"/>
      <c r="RTK439" s="1441"/>
      <c r="RTL439" s="1441"/>
      <c r="RTM439" s="1441"/>
      <c r="RTN439" s="1441"/>
      <c r="RTO439" s="1441"/>
      <c r="RTP439" s="1441"/>
      <c r="RTQ439" s="1441"/>
      <c r="RTR439" s="1441"/>
      <c r="RTS439" s="1441"/>
      <c r="RTT439" s="1441"/>
      <c r="RTU439" s="1441"/>
      <c r="RTV439" s="1441"/>
      <c r="RTW439" s="1441"/>
      <c r="RTX439" s="1441"/>
      <c r="RTY439" s="1441"/>
      <c r="RTZ439" s="1441"/>
      <c r="RUA439" s="1441"/>
      <c r="RUB439" s="1441"/>
      <c r="RUC439" s="1441"/>
      <c r="RUD439" s="1441"/>
      <c r="RUE439" s="1441"/>
      <c r="RUF439" s="1441"/>
      <c r="RUG439" s="1441"/>
      <c r="RUH439" s="1441"/>
      <c r="RUI439" s="1441"/>
      <c r="RUJ439" s="1441"/>
      <c r="RUK439" s="1441"/>
      <c r="RUL439" s="1441"/>
      <c r="RUM439" s="1441"/>
      <c r="RUN439" s="1441"/>
      <c r="RUO439" s="1441"/>
      <c r="RUP439" s="1441"/>
      <c r="RUQ439" s="1441"/>
      <c r="RUR439" s="1441"/>
      <c r="RUS439" s="1441"/>
      <c r="RUT439" s="1441"/>
      <c r="RUU439" s="1441"/>
      <c r="RUV439" s="1441"/>
      <c r="RUW439" s="1441"/>
      <c r="RUX439" s="1441"/>
      <c r="RUY439" s="1441"/>
      <c r="RUZ439" s="1441"/>
      <c r="RVA439" s="1441"/>
      <c r="RVB439" s="1441"/>
      <c r="RVC439" s="1441"/>
      <c r="RVD439" s="1441"/>
      <c r="RVE439" s="1441"/>
      <c r="RVF439" s="1441"/>
      <c r="RVG439" s="1441"/>
      <c r="RVH439" s="1441"/>
      <c r="RVI439" s="1441"/>
      <c r="RVJ439" s="1441"/>
      <c r="RVK439" s="1441"/>
      <c r="RVL439" s="1441"/>
      <c r="RVM439" s="1441"/>
      <c r="RVN439" s="1441"/>
      <c r="RVO439" s="1441"/>
      <c r="RVP439" s="1441"/>
      <c r="RVQ439" s="1441"/>
      <c r="RVR439" s="1441"/>
      <c r="RVS439" s="1441"/>
      <c r="RVT439" s="1441"/>
      <c r="RVU439" s="1441"/>
      <c r="RVV439" s="1441"/>
      <c r="RVW439" s="1441"/>
      <c r="RVX439" s="1441"/>
      <c r="RVY439" s="1441"/>
      <c r="RVZ439" s="1441"/>
      <c r="RWA439" s="1441"/>
      <c r="RWB439" s="1441"/>
      <c r="RWC439" s="1441"/>
      <c r="RWD439" s="1441"/>
      <c r="RWE439" s="1441"/>
      <c r="RWF439" s="1441"/>
      <c r="RWG439" s="1441"/>
      <c r="RWH439" s="1441"/>
      <c r="RWI439" s="1441"/>
      <c r="RWJ439" s="1441"/>
      <c r="RWK439" s="1441"/>
      <c r="RWL439" s="1441"/>
      <c r="RWM439" s="1441"/>
      <c r="RWN439" s="1441"/>
      <c r="RWO439" s="1441"/>
      <c r="RWP439" s="1441"/>
      <c r="RWQ439" s="1441"/>
      <c r="RWR439" s="1441"/>
      <c r="RWS439" s="1441"/>
      <c r="RWT439" s="1441"/>
      <c r="RWU439" s="1441"/>
      <c r="RWV439" s="1441"/>
      <c r="RWW439" s="1441"/>
      <c r="RWX439" s="1441"/>
      <c r="RWY439" s="1441"/>
      <c r="RWZ439" s="1441"/>
      <c r="RXA439" s="1441"/>
      <c r="RXB439" s="1441"/>
      <c r="RXC439" s="1441"/>
      <c r="RXD439" s="1441"/>
      <c r="RXE439" s="1441"/>
      <c r="RXF439" s="1441"/>
      <c r="RXG439" s="1441"/>
      <c r="RXH439" s="1441"/>
      <c r="RXI439" s="1441"/>
      <c r="RXJ439" s="1441"/>
      <c r="RXK439" s="1441"/>
      <c r="RXL439" s="1441"/>
      <c r="RXM439" s="1441"/>
      <c r="RXN439" s="1441"/>
      <c r="RXO439" s="1441"/>
      <c r="RXP439" s="1441"/>
      <c r="RXQ439" s="1441"/>
      <c r="RXR439" s="1441"/>
      <c r="RXS439" s="1441"/>
      <c r="RXT439" s="1441"/>
      <c r="RXU439" s="1441"/>
      <c r="RXV439" s="1441"/>
      <c r="RXW439" s="1441"/>
      <c r="RXX439" s="1441"/>
      <c r="RXY439" s="1441"/>
      <c r="RXZ439" s="1441"/>
      <c r="RYA439" s="1441"/>
      <c r="RYB439" s="1441"/>
      <c r="RYC439" s="1441"/>
      <c r="RYD439" s="1441"/>
      <c r="RYE439" s="1441"/>
      <c r="RYF439" s="1441"/>
      <c r="RYG439" s="1441"/>
      <c r="RYH439" s="1441"/>
      <c r="RYI439" s="1441"/>
      <c r="RYJ439" s="1441"/>
      <c r="RYK439" s="1441"/>
      <c r="RYL439" s="1441"/>
      <c r="RYM439" s="1441"/>
      <c r="RYN439" s="1441"/>
      <c r="RYO439" s="1441"/>
      <c r="RYP439" s="1441"/>
      <c r="RYQ439" s="1441"/>
      <c r="RYR439" s="1441"/>
      <c r="RYS439" s="1441"/>
      <c r="RYT439" s="1441"/>
      <c r="RYU439" s="1441"/>
      <c r="RYV439" s="1441"/>
      <c r="RYW439" s="1441"/>
      <c r="RYX439" s="1441"/>
      <c r="RYY439" s="1441"/>
      <c r="RYZ439" s="1441"/>
      <c r="RZA439" s="1441"/>
      <c r="RZB439" s="1441"/>
      <c r="RZC439" s="1441"/>
      <c r="RZD439" s="1441"/>
      <c r="RZE439" s="1441"/>
      <c r="RZF439" s="1441"/>
      <c r="RZG439" s="1441"/>
      <c r="RZH439" s="1441"/>
      <c r="RZI439" s="1441"/>
      <c r="RZJ439" s="1441"/>
      <c r="RZK439" s="1441"/>
      <c r="RZL439" s="1441"/>
      <c r="RZM439" s="1441"/>
      <c r="RZN439" s="1441"/>
      <c r="RZO439" s="1441"/>
      <c r="RZP439" s="1441"/>
      <c r="RZQ439" s="1441"/>
      <c r="RZR439" s="1441"/>
      <c r="RZS439" s="1441"/>
      <c r="RZT439" s="1441"/>
      <c r="RZU439" s="1441"/>
      <c r="RZV439" s="1441"/>
      <c r="RZW439" s="1441"/>
      <c r="RZX439" s="1441"/>
      <c r="RZY439" s="1441"/>
      <c r="RZZ439" s="1441"/>
      <c r="SAA439" s="1441"/>
      <c r="SAB439" s="1441"/>
      <c r="SAC439" s="1441"/>
      <c r="SAD439" s="1441"/>
      <c r="SAE439" s="1441"/>
      <c r="SAF439" s="1441"/>
      <c r="SAG439" s="1441"/>
      <c r="SAH439" s="1441"/>
      <c r="SAI439" s="1441"/>
      <c r="SAJ439" s="1441"/>
      <c r="SAK439" s="1441"/>
      <c r="SAL439" s="1441"/>
      <c r="SAM439" s="1441"/>
      <c r="SAN439" s="1441"/>
      <c r="SAO439" s="1441"/>
      <c r="SAP439" s="1441"/>
      <c r="SAQ439" s="1441"/>
      <c r="SAR439" s="1441"/>
      <c r="SAS439" s="1441"/>
      <c r="SAT439" s="1441"/>
      <c r="SAU439" s="1441"/>
      <c r="SAV439" s="1441"/>
      <c r="SAW439" s="1441"/>
      <c r="SAX439" s="1441"/>
      <c r="SAY439" s="1441"/>
      <c r="SAZ439" s="1441"/>
      <c r="SBA439" s="1441"/>
      <c r="SBB439" s="1441"/>
      <c r="SBC439" s="1441"/>
      <c r="SBD439" s="1441"/>
      <c r="SBE439" s="1441"/>
      <c r="SBF439" s="1441"/>
      <c r="SBG439" s="1441"/>
      <c r="SBH439" s="1441"/>
      <c r="SBI439" s="1441"/>
      <c r="SBJ439" s="1441"/>
      <c r="SBK439" s="1441"/>
      <c r="SBL439" s="1441"/>
      <c r="SBM439" s="1441"/>
      <c r="SBN439" s="1441"/>
      <c r="SBO439" s="1441"/>
      <c r="SBP439" s="1441"/>
      <c r="SBQ439" s="1441"/>
      <c r="SBR439" s="1441"/>
      <c r="SBS439" s="1441"/>
      <c r="SBT439" s="1441"/>
      <c r="SBU439" s="1441"/>
      <c r="SBV439" s="1441"/>
      <c r="SBW439" s="1441"/>
      <c r="SBX439" s="1441"/>
      <c r="SBY439" s="1441"/>
      <c r="SBZ439" s="1441"/>
      <c r="SCA439" s="1441"/>
      <c r="SCB439" s="1441"/>
      <c r="SCC439" s="1441"/>
      <c r="SCD439" s="1441"/>
      <c r="SCE439" s="1441"/>
      <c r="SCF439" s="1441"/>
      <c r="SCG439" s="1441"/>
      <c r="SCH439" s="1441"/>
      <c r="SCI439" s="1441"/>
      <c r="SCJ439" s="1441"/>
      <c r="SCK439" s="1441"/>
      <c r="SCL439" s="1441"/>
      <c r="SCM439" s="1441"/>
      <c r="SCN439" s="1441"/>
      <c r="SCO439" s="1441"/>
      <c r="SCP439" s="1441"/>
      <c r="SCQ439" s="1441"/>
      <c r="SCR439" s="1441"/>
      <c r="SCS439" s="1441"/>
      <c r="SCT439" s="1441"/>
      <c r="SCU439" s="1441"/>
      <c r="SCV439" s="1441"/>
      <c r="SCW439" s="1441"/>
      <c r="SCX439" s="1441"/>
      <c r="SCY439" s="1441"/>
      <c r="SCZ439" s="1441"/>
      <c r="SDA439" s="1441"/>
      <c r="SDB439" s="1441"/>
      <c r="SDC439" s="1441"/>
      <c r="SDD439" s="1441"/>
      <c r="SDE439" s="1441"/>
      <c r="SDF439" s="1441"/>
      <c r="SDG439" s="1441"/>
      <c r="SDH439" s="1441"/>
      <c r="SDI439" s="1441"/>
      <c r="SDJ439" s="1441"/>
      <c r="SDK439" s="1441"/>
      <c r="SDL439" s="1441"/>
      <c r="SDM439" s="1441"/>
      <c r="SDN439" s="1441"/>
      <c r="SDO439" s="1441"/>
      <c r="SDP439" s="1441"/>
      <c r="SDQ439" s="1441"/>
      <c r="SDR439" s="1441"/>
      <c r="SDS439" s="1441"/>
      <c r="SDT439" s="1441"/>
      <c r="SDU439" s="1441"/>
      <c r="SDV439" s="1441"/>
      <c r="SDW439" s="1441"/>
      <c r="SDX439" s="1441"/>
      <c r="SDY439" s="1441"/>
      <c r="SDZ439" s="1441"/>
      <c r="SEA439" s="1441"/>
      <c r="SEB439" s="1441"/>
      <c r="SEC439" s="1441"/>
      <c r="SED439" s="1441"/>
      <c r="SEE439" s="1441"/>
      <c r="SEF439" s="1441"/>
      <c r="SEG439" s="1441"/>
      <c r="SEH439" s="1441"/>
      <c r="SEI439" s="1441"/>
      <c r="SEJ439" s="1441"/>
      <c r="SEK439" s="1441"/>
      <c r="SEL439" s="1441"/>
      <c r="SEM439" s="1441"/>
      <c r="SEN439" s="1441"/>
      <c r="SEO439" s="1441"/>
      <c r="SEP439" s="1441"/>
      <c r="SEQ439" s="1441"/>
      <c r="SER439" s="1441"/>
      <c r="SES439" s="1441"/>
      <c r="SET439" s="1441"/>
      <c r="SEU439" s="1441"/>
      <c r="SEV439" s="1441"/>
      <c r="SEW439" s="1441"/>
      <c r="SEX439" s="1441"/>
      <c r="SEY439" s="1441"/>
      <c r="SEZ439" s="1441"/>
      <c r="SFA439" s="1441"/>
      <c r="SFB439" s="1441"/>
      <c r="SFC439" s="1441"/>
      <c r="SFD439" s="1441"/>
      <c r="SFE439" s="1441"/>
      <c r="SFF439" s="1441"/>
      <c r="SFG439" s="1441"/>
      <c r="SFH439" s="1441"/>
      <c r="SFI439" s="1441"/>
      <c r="SFJ439" s="1441"/>
      <c r="SFK439" s="1441"/>
      <c r="SFL439" s="1441"/>
      <c r="SFM439" s="1441"/>
      <c r="SFN439" s="1441"/>
      <c r="SFO439" s="1441"/>
      <c r="SFP439" s="1441"/>
      <c r="SFQ439" s="1441"/>
      <c r="SFR439" s="1441"/>
      <c r="SFS439" s="1441"/>
      <c r="SFT439" s="1441"/>
      <c r="SFU439" s="1441"/>
      <c r="SFV439" s="1441"/>
      <c r="SFW439" s="1441"/>
      <c r="SFX439" s="1441"/>
      <c r="SFY439" s="1441"/>
      <c r="SFZ439" s="1441"/>
      <c r="SGA439" s="1441"/>
      <c r="SGB439" s="1441"/>
      <c r="SGC439" s="1441"/>
      <c r="SGD439" s="1441"/>
      <c r="SGE439" s="1441"/>
      <c r="SGF439" s="1441"/>
      <c r="SGG439" s="1441"/>
      <c r="SGH439" s="1441"/>
      <c r="SGI439" s="1441"/>
      <c r="SGJ439" s="1441"/>
      <c r="SGK439" s="1441"/>
      <c r="SGL439" s="1441"/>
      <c r="SGM439" s="1441"/>
      <c r="SGN439" s="1441"/>
      <c r="SGO439" s="1441"/>
      <c r="SGP439" s="1441"/>
      <c r="SGQ439" s="1441"/>
      <c r="SGR439" s="1441"/>
      <c r="SGS439" s="1441"/>
      <c r="SGT439" s="1441"/>
      <c r="SGU439" s="1441"/>
      <c r="SGV439" s="1441"/>
      <c r="SGW439" s="1441"/>
      <c r="SGX439" s="1441"/>
      <c r="SGY439" s="1441"/>
      <c r="SGZ439" s="1441"/>
      <c r="SHA439" s="1441"/>
      <c r="SHB439" s="1441"/>
      <c r="SHC439" s="1441"/>
      <c r="SHD439" s="1441"/>
      <c r="SHE439" s="1441"/>
      <c r="SHF439" s="1441"/>
      <c r="SHG439" s="1441"/>
      <c r="SHH439" s="1441"/>
      <c r="SHI439" s="1441"/>
      <c r="SHJ439" s="1441"/>
      <c r="SHK439" s="1441"/>
      <c r="SHL439" s="1441"/>
      <c r="SHM439" s="1441"/>
      <c r="SHN439" s="1441"/>
      <c r="SHO439" s="1441"/>
      <c r="SHP439" s="1441"/>
      <c r="SHQ439" s="1441"/>
      <c r="SHR439" s="1441"/>
      <c r="SHS439" s="1441"/>
      <c r="SHT439" s="1441"/>
      <c r="SHU439" s="1441"/>
      <c r="SHV439" s="1441"/>
      <c r="SHW439" s="1441"/>
      <c r="SHX439" s="1441"/>
      <c r="SHY439" s="1441"/>
      <c r="SHZ439" s="1441"/>
      <c r="SIA439" s="1441"/>
      <c r="SIB439" s="1441"/>
      <c r="SIC439" s="1441"/>
      <c r="SID439" s="1441"/>
      <c r="SIE439" s="1441"/>
      <c r="SIF439" s="1441"/>
      <c r="SIG439" s="1441"/>
      <c r="SIH439" s="1441"/>
      <c r="SII439" s="1441"/>
      <c r="SIJ439" s="1441"/>
      <c r="SIK439" s="1441"/>
      <c r="SIL439" s="1441"/>
      <c r="SIM439" s="1441"/>
      <c r="SIN439" s="1441"/>
      <c r="SIO439" s="1441"/>
      <c r="SIP439" s="1441"/>
      <c r="SIQ439" s="1441"/>
      <c r="SIR439" s="1441"/>
      <c r="SIS439" s="1441"/>
      <c r="SIT439" s="1441"/>
      <c r="SIU439" s="1441"/>
      <c r="SIV439" s="1441"/>
      <c r="SIW439" s="1441"/>
      <c r="SIX439" s="1441"/>
      <c r="SIY439" s="1441"/>
      <c r="SIZ439" s="1441"/>
      <c r="SJA439" s="1441"/>
      <c r="SJB439" s="1441"/>
      <c r="SJC439" s="1441"/>
      <c r="SJD439" s="1441"/>
      <c r="SJE439" s="1441"/>
      <c r="SJF439" s="1441"/>
      <c r="SJG439" s="1441"/>
      <c r="SJH439" s="1441"/>
      <c r="SJI439" s="1441"/>
      <c r="SJJ439" s="1441"/>
      <c r="SJK439" s="1441"/>
      <c r="SJL439" s="1441"/>
      <c r="SJM439" s="1441"/>
      <c r="SJN439" s="1441"/>
      <c r="SJO439" s="1441"/>
      <c r="SJP439" s="1441"/>
      <c r="SJQ439" s="1441"/>
      <c r="SJR439" s="1441"/>
      <c r="SJS439" s="1441"/>
      <c r="SJT439" s="1441"/>
      <c r="SJU439" s="1441"/>
      <c r="SJV439" s="1441"/>
      <c r="SJW439" s="1441"/>
      <c r="SJX439" s="1441"/>
      <c r="SJY439" s="1441"/>
      <c r="SJZ439" s="1441"/>
      <c r="SKA439" s="1441"/>
      <c r="SKB439" s="1441"/>
      <c r="SKC439" s="1441"/>
      <c r="SKD439" s="1441"/>
      <c r="SKE439" s="1441"/>
      <c r="SKF439" s="1441"/>
      <c r="SKG439" s="1441"/>
      <c r="SKH439" s="1441"/>
      <c r="SKI439" s="1441"/>
      <c r="SKJ439" s="1441"/>
      <c r="SKK439" s="1441"/>
      <c r="SKL439" s="1441"/>
      <c r="SKM439" s="1441"/>
      <c r="SKN439" s="1441"/>
      <c r="SKO439" s="1441"/>
      <c r="SKP439" s="1441"/>
      <c r="SKQ439" s="1441"/>
      <c r="SKR439" s="1441"/>
      <c r="SKS439" s="1441"/>
      <c r="SKT439" s="1441"/>
      <c r="SKU439" s="1441"/>
      <c r="SKV439" s="1441"/>
      <c r="SKW439" s="1441"/>
      <c r="SKX439" s="1441"/>
      <c r="SKY439" s="1441"/>
      <c r="SKZ439" s="1441"/>
      <c r="SLA439" s="1441"/>
      <c r="SLB439" s="1441"/>
      <c r="SLC439" s="1441"/>
      <c r="SLD439" s="1441"/>
      <c r="SLE439" s="1441"/>
      <c r="SLF439" s="1441"/>
      <c r="SLG439" s="1441"/>
      <c r="SLH439" s="1441"/>
      <c r="SLI439" s="1441"/>
      <c r="SLJ439" s="1441"/>
      <c r="SLK439" s="1441"/>
      <c r="SLL439" s="1441"/>
      <c r="SLM439" s="1441"/>
      <c r="SLN439" s="1441"/>
      <c r="SLO439" s="1441"/>
      <c r="SLP439" s="1441"/>
      <c r="SLQ439" s="1441"/>
      <c r="SLR439" s="1441"/>
      <c r="SLS439" s="1441"/>
      <c r="SLT439" s="1441"/>
      <c r="SLU439" s="1441"/>
      <c r="SLV439" s="1441"/>
      <c r="SLW439" s="1441"/>
      <c r="SLX439" s="1441"/>
      <c r="SLY439" s="1441"/>
      <c r="SLZ439" s="1441"/>
      <c r="SMA439" s="1441"/>
      <c r="SMB439" s="1441"/>
      <c r="SMC439" s="1441"/>
      <c r="SMD439" s="1441"/>
      <c r="SME439" s="1441"/>
      <c r="SMF439" s="1441"/>
      <c r="SMG439" s="1441"/>
      <c r="SMH439" s="1441"/>
      <c r="SMI439" s="1441"/>
      <c r="SMJ439" s="1441"/>
      <c r="SMK439" s="1441"/>
      <c r="SML439" s="1441"/>
      <c r="SMM439" s="1441"/>
      <c r="SMN439" s="1441"/>
      <c r="SMO439" s="1441"/>
      <c r="SMP439" s="1441"/>
      <c r="SMQ439" s="1441"/>
      <c r="SMR439" s="1441"/>
      <c r="SMS439" s="1441"/>
      <c r="SMT439" s="1441"/>
      <c r="SMU439" s="1441"/>
      <c r="SMV439" s="1441"/>
      <c r="SMW439" s="1441"/>
      <c r="SMX439" s="1441"/>
      <c r="SMY439" s="1441"/>
      <c r="SMZ439" s="1441"/>
      <c r="SNA439" s="1441"/>
      <c r="SNB439" s="1441"/>
      <c r="SNC439" s="1441"/>
      <c r="SND439" s="1441"/>
      <c r="SNE439" s="1441"/>
      <c r="SNF439" s="1441"/>
      <c r="SNG439" s="1441"/>
      <c r="SNH439" s="1441"/>
      <c r="SNI439" s="1441"/>
      <c r="SNJ439" s="1441"/>
      <c r="SNK439" s="1441"/>
      <c r="SNL439" s="1441"/>
      <c r="SNM439" s="1441"/>
      <c r="SNN439" s="1441"/>
      <c r="SNO439" s="1441"/>
      <c r="SNP439" s="1441"/>
      <c r="SNQ439" s="1441"/>
      <c r="SNR439" s="1441"/>
      <c r="SNS439" s="1441"/>
      <c r="SNT439" s="1441"/>
      <c r="SNU439" s="1441"/>
      <c r="SNV439" s="1441"/>
      <c r="SNW439" s="1441"/>
      <c r="SNX439" s="1441"/>
      <c r="SNY439" s="1441"/>
      <c r="SNZ439" s="1441"/>
      <c r="SOA439" s="1441"/>
      <c r="SOB439" s="1441"/>
      <c r="SOC439" s="1441"/>
      <c r="SOD439" s="1441"/>
      <c r="SOE439" s="1441"/>
      <c r="SOF439" s="1441"/>
      <c r="SOG439" s="1441"/>
      <c r="SOH439" s="1441"/>
      <c r="SOI439" s="1441"/>
      <c r="SOJ439" s="1441"/>
      <c r="SOK439" s="1441"/>
      <c r="SOL439" s="1441"/>
      <c r="SOM439" s="1441"/>
      <c r="SON439" s="1441"/>
      <c r="SOO439" s="1441"/>
      <c r="SOP439" s="1441"/>
      <c r="SOQ439" s="1441"/>
      <c r="SOR439" s="1441"/>
      <c r="SOS439" s="1441"/>
      <c r="SOT439" s="1441"/>
      <c r="SOU439" s="1441"/>
      <c r="SOV439" s="1441"/>
      <c r="SOW439" s="1441"/>
      <c r="SOX439" s="1441"/>
      <c r="SOY439" s="1441"/>
      <c r="SOZ439" s="1441"/>
      <c r="SPA439" s="1441"/>
      <c r="SPB439" s="1441"/>
      <c r="SPC439" s="1441"/>
      <c r="SPD439" s="1441"/>
      <c r="SPE439" s="1441"/>
      <c r="SPF439" s="1441"/>
      <c r="SPG439" s="1441"/>
      <c r="SPH439" s="1441"/>
      <c r="SPI439" s="1441"/>
      <c r="SPJ439" s="1441"/>
      <c r="SPK439" s="1441"/>
      <c r="SPL439" s="1441"/>
      <c r="SPM439" s="1441"/>
      <c r="SPN439" s="1441"/>
      <c r="SPO439" s="1441"/>
      <c r="SPP439" s="1441"/>
      <c r="SPQ439" s="1441"/>
      <c r="SPR439" s="1441"/>
      <c r="SPS439" s="1441"/>
      <c r="SPT439" s="1441"/>
      <c r="SPU439" s="1441"/>
      <c r="SPV439" s="1441"/>
      <c r="SPW439" s="1441"/>
      <c r="SPX439" s="1441"/>
      <c r="SPY439" s="1441"/>
      <c r="SPZ439" s="1441"/>
      <c r="SQA439" s="1441"/>
      <c r="SQB439" s="1441"/>
      <c r="SQC439" s="1441"/>
      <c r="SQD439" s="1441"/>
      <c r="SQE439" s="1441"/>
      <c r="SQF439" s="1441"/>
      <c r="SQG439" s="1441"/>
      <c r="SQH439" s="1441"/>
      <c r="SQI439" s="1441"/>
      <c r="SQJ439" s="1441"/>
      <c r="SQK439" s="1441"/>
      <c r="SQL439" s="1441"/>
      <c r="SQM439" s="1441"/>
      <c r="SQN439" s="1441"/>
      <c r="SQO439" s="1441"/>
      <c r="SQP439" s="1441"/>
      <c r="SQQ439" s="1441"/>
      <c r="SQR439" s="1441"/>
      <c r="SQS439" s="1441"/>
      <c r="SQT439" s="1441"/>
      <c r="SQU439" s="1441"/>
      <c r="SQV439" s="1441"/>
      <c r="SQW439" s="1441"/>
      <c r="SQX439" s="1441"/>
      <c r="SQY439" s="1441"/>
      <c r="SQZ439" s="1441"/>
      <c r="SRA439" s="1441"/>
      <c r="SRB439" s="1441"/>
      <c r="SRC439" s="1441"/>
      <c r="SRD439" s="1441"/>
      <c r="SRE439" s="1441"/>
      <c r="SRF439" s="1441"/>
      <c r="SRG439" s="1441"/>
      <c r="SRH439" s="1441"/>
      <c r="SRI439" s="1441"/>
      <c r="SRJ439" s="1441"/>
      <c r="SRK439" s="1441"/>
      <c r="SRL439" s="1441"/>
      <c r="SRM439" s="1441"/>
      <c r="SRN439" s="1441"/>
      <c r="SRO439" s="1441"/>
      <c r="SRP439" s="1441"/>
      <c r="SRQ439" s="1441"/>
      <c r="SRR439" s="1441"/>
      <c r="SRS439" s="1441"/>
      <c r="SRT439" s="1441"/>
      <c r="SRU439" s="1441"/>
      <c r="SRV439" s="1441"/>
      <c r="SRW439" s="1441"/>
      <c r="SRX439" s="1441"/>
      <c r="SRY439" s="1441"/>
      <c r="SRZ439" s="1441"/>
      <c r="SSA439" s="1441"/>
      <c r="SSB439" s="1441"/>
      <c r="SSC439" s="1441"/>
      <c r="SSD439" s="1441"/>
      <c r="SSE439" s="1441"/>
      <c r="SSF439" s="1441"/>
      <c r="SSG439" s="1441"/>
      <c r="SSH439" s="1441"/>
      <c r="SSI439" s="1441"/>
      <c r="SSJ439" s="1441"/>
      <c r="SSK439" s="1441"/>
      <c r="SSL439" s="1441"/>
      <c r="SSM439" s="1441"/>
      <c r="SSN439" s="1441"/>
      <c r="SSO439" s="1441"/>
      <c r="SSP439" s="1441"/>
      <c r="SSQ439" s="1441"/>
      <c r="SSR439" s="1441"/>
      <c r="SSS439" s="1441"/>
      <c r="SST439" s="1441"/>
      <c r="SSU439" s="1441"/>
      <c r="SSV439" s="1441"/>
      <c r="SSW439" s="1441"/>
      <c r="SSX439" s="1441"/>
      <c r="SSY439" s="1441"/>
      <c r="SSZ439" s="1441"/>
      <c r="STA439" s="1441"/>
      <c r="STB439" s="1441"/>
      <c r="STC439" s="1441"/>
      <c r="STD439" s="1441"/>
      <c r="STE439" s="1441"/>
      <c r="STF439" s="1441"/>
      <c r="STG439" s="1441"/>
      <c r="STH439" s="1441"/>
      <c r="STI439" s="1441"/>
      <c r="STJ439" s="1441"/>
      <c r="STK439" s="1441"/>
      <c r="STL439" s="1441"/>
      <c r="STM439" s="1441"/>
      <c r="STN439" s="1441"/>
      <c r="STO439" s="1441"/>
      <c r="STP439" s="1441"/>
      <c r="STQ439" s="1441"/>
      <c r="STR439" s="1441"/>
      <c r="STS439" s="1441"/>
      <c r="STT439" s="1441"/>
      <c r="STU439" s="1441"/>
      <c r="STV439" s="1441"/>
      <c r="STW439" s="1441"/>
      <c r="STX439" s="1441"/>
      <c r="STY439" s="1441"/>
      <c r="STZ439" s="1441"/>
      <c r="SUA439" s="1441"/>
      <c r="SUB439" s="1441"/>
      <c r="SUC439" s="1441"/>
      <c r="SUD439" s="1441"/>
      <c r="SUE439" s="1441"/>
      <c r="SUF439" s="1441"/>
      <c r="SUG439" s="1441"/>
      <c r="SUH439" s="1441"/>
      <c r="SUI439" s="1441"/>
      <c r="SUJ439" s="1441"/>
      <c r="SUK439" s="1441"/>
      <c r="SUL439" s="1441"/>
      <c r="SUM439" s="1441"/>
      <c r="SUN439" s="1441"/>
      <c r="SUO439" s="1441"/>
      <c r="SUP439" s="1441"/>
      <c r="SUQ439" s="1441"/>
      <c r="SUR439" s="1441"/>
      <c r="SUS439" s="1441"/>
      <c r="SUT439" s="1441"/>
      <c r="SUU439" s="1441"/>
      <c r="SUV439" s="1441"/>
      <c r="SUW439" s="1441"/>
      <c r="SUX439" s="1441"/>
      <c r="SUY439" s="1441"/>
      <c r="SUZ439" s="1441"/>
      <c r="SVA439" s="1441"/>
      <c r="SVB439" s="1441"/>
      <c r="SVC439" s="1441"/>
      <c r="SVD439" s="1441"/>
      <c r="SVE439" s="1441"/>
      <c r="SVF439" s="1441"/>
      <c r="SVG439" s="1441"/>
      <c r="SVH439" s="1441"/>
      <c r="SVI439" s="1441"/>
      <c r="SVJ439" s="1441"/>
      <c r="SVK439" s="1441"/>
      <c r="SVL439" s="1441"/>
      <c r="SVM439" s="1441"/>
      <c r="SVN439" s="1441"/>
      <c r="SVO439" s="1441"/>
      <c r="SVP439" s="1441"/>
      <c r="SVQ439" s="1441"/>
      <c r="SVR439" s="1441"/>
      <c r="SVS439" s="1441"/>
      <c r="SVT439" s="1441"/>
      <c r="SVU439" s="1441"/>
      <c r="SVV439" s="1441"/>
      <c r="SVW439" s="1441"/>
      <c r="SVX439" s="1441"/>
      <c r="SVY439" s="1441"/>
      <c r="SVZ439" s="1441"/>
      <c r="SWA439" s="1441"/>
      <c r="SWB439" s="1441"/>
      <c r="SWC439" s="1441"/>
      <c r="SWD439" s="1441"/>
      <c r="SWE439" s="1441"/>
      <c r="SWF439" s="1441"/>
      <c r="SWG439" s="1441"/>
      <c r="SWH439" s="1441"/>
      <c r="SWI439" s="1441"/>
      <c r="SWJ439" s="1441"/>
      <c r="SWK439" s="1441"/>
      <c r="SWL439" s="1441"/>
      <c r="SWM439" s="1441"/>
      <c r="SWN439" s="1441"/>
      <c r="SWO439" s="1441"/>
      <c r="SWP439" s="1441"/>
      <c r="SWQ439" s="1441"/>
      <c r="SWR439" s="1441"/>
      <c r="SWS439" s="1441"/>
      <c r="SWT439" s="1441"/>
      <c r="SWU439" s="1441"/>
      <c r="SWV439" s="1441"/>
      <c r="SWW439" s="1441"/>
      <c r="SWX439" s="1441"/>
      <c r="SWY439" s="1441"/>
      <c r="SWZ439" s="1441"/>
      <c r="SXA439" s="1441"/>
      <c r="SXB439" s="1441"/>
      <c r="SXC439" s="1441"/>
      <c r="SXD439" s="1441"/>
      <c r="SXE439" s="1441"/>
      <c r="SXF439" s="1441"/>
      <c r="SXG439" s="1441"/>
      <c r="SXH439" s="1441"/>
      <c r="SXI439" s="1441"/>
      <c r="SXJ439" s="1441"/>
      <c r="SXK439" s="1441"/>
      <c r="SXL439" s="1441"/>
      <c r="SXM439" s="1441"/>
      <c r="SXN439" s="1441"/>
      <c r="SXO439" s="1441"/>
      <c r="SXP439" s="1441"/>
      <c r="SXQ439" s="1441"/>
      <c r="SXR439" s="1441"/>
      <c r="SXS439" s="1441"/>
      <c r="SXT439" s="1441"/>
      <c r="SXU439" s="1441"/>
      <c r="SXV439" s="1441"/>
      <c r="SXW439" s="1441"/>
      <c r="SXX439" s="1441"/>
      <c r="SXY439" s="1441"/>
      <c r="SXZ439" s="1441"/>
      <c r="SYA439" s="1441"/>
      <c r="SYB439" s="1441"/>
      <c r="SYC439" s="1441"/>
      <c r="SYD439" s="1441"/>
      <c r="SYE439" s="1441"/>
      <c r="SYF439" s="1441"/>
      <c r="SYG439" s="1441"/>
      <c r="SYH439" s="1441"/>
      <c r="SYI439" s="1441"/>
      <c r="SYJ439" s="1441"/>
      <c r="SYK439" s="1441"/>
      <c r="SYL439" s="1441"/>
      <c r="SYM439" s="1441"/>
      <c r="SYN439" s="1441"/>
      <c r="SYO439" s="1441"/>
      <c r="SYP439" s="1441"/>
      <c r="SYQ439" s="1441"/>
      <c r="SYR439" s="1441"/>
      <c r="SYS439" s="1441"/>
      <c r="SYT439" s="1441"/>
      <c r="SYU439" s="1441"/>
      <c r="SYV439" s="1441"/>
      <c r="SYW439" s="1441"/>
      <c r="SYX439" s="1441"/>
      <c r="SYY439" s="1441"/>
      <c r="SYZ439" s="1441"/>
      <c r="SZA439" s="1441"/>
      <c r="SZB439" s="1441"/>
      <c r="SZC439" s="1441"/>
      <c r="SZD439" s="1441"/>
      <c r="SZE439" s="1441"/>
      <c r="SZF439" s="1441"/>
      <c r="SZG439" s="1441"/>
      <c r="SZH439" s="1441"/>
      <c r="SZI439" s="1441"/>
      <c r="SZJ439" s="1441"/>
      <c r="SZK439" s="1441"/>
      <c r="SZL439" s="1441"/>
      <c r="SZM439" s="1441"/>
      <c r="SZN439" s="1441"/>
      <c r="SZO439" s="1441"/>
      <c r="SZP439" s="1441"/>
      <c r="SZQ439" s="1441"/>
      <c r="SZR439" s="1441"/>
      <c r="SZS439" s="1441"/>
      <c r="SZT439" s="1441"/>
      <c r="SZU439" s="1441"/>
      <c r="SZV439" s="1441"/>
      <c r="SZW439" s="1441"/>
      <c r="SZX439" s="1441"/>
      <c r="SZY439" s="1441"/>
      <c r="SZZ439" s="1441"/>
      <c r="TAA439" s="1441"/>
      <c r="TAB439" s="1441"/>
      <c r="TAC439" s="1441"/>
      <c r="TAD439" s="1441"/>
      <c r="TAE439" s="1441"/>
      <c r="TAF439" s="1441"/>
      <c r="TAG439" s="1441"/>
      <c r="TAH439" s="1441"/>
      <c r="TAI439" s="1441"/>
      <c r="TAJ439" s="1441"/>
      <c r="TAK439" s="1441"/>
      <c r="TAL439" s="1441"/>
      <c r="TAM439" s="1441"/>
      <c r="TAN439" s="1441"/>
      <c r="TAO439" s="1441"/>
      <c r="TAP439" s="1441"/>
      <c r="TAQ439" s="1441"/>
      <c r="TAR439" s="1441"/>
      <c r="TAS439" s="1441"/>
      <c r="TAT439" s="1441"/>
      <c r="TAU439" s="1441"/>
      <c r="TAV439" s="1441"/>
      <c r="TAW439" s="1441"/>
      <c r="TAX439" s="1441"/>
      <c r="TAY439" s="1441"/>
      <c r="TAZ439" s="1441"/>
      <c r="TBA439" s="1441"/>
      <c r="TBB439" s="1441"/>
      <c r="TBC439" s="1441"/>
      <c r="TBD439" s="1441"/>
      <c r="TBE439" s="1441"/>
      <c r="TBF439" s="1441"/>
      <c r="TBG439" s="1441"/>
      <c r="TBH439" s="1441"/>
      <c r="TBI439" s="1441"/>
      <c r="TBJ439" s="1441"/>
      <c r="TBK439" s="1441"/>
      <c r="TBL439" s="1441"/>
      <c r="TBM439" s="1441"/>
      <c r="TBN439" s="1441"/>
      <c r="TBO439" s="1441"/>
      <c r="TBP439" s="1441"/>
      <c r="TBQ439" s="1441"/>
      <c r="TBR439" s="1441"/>
      <c r="TBS439" s="1441"/>
      <c r="TBT439" s="1441"/>
      <c r="TBU439" s="1441"/>
      <c r="TBV439" s="1441"/>
      <c r="TBW439" s="1441"/>
      <c r="TBX439" s="1441"/>
      <c r="TBY439" s="1441"/>
      <c r="TBZ439" s="1441"/>
      <c r="TCA439" s="1441"/>
      <c r="TCB439" s="1441"/>
      <c r="TCC439" s="1441"/>
      <c r="TCD439" s="1441"/>
      <c r="TCE439" s="1441"/>
      <c r="TCF439" s="1441"/>
      <c r="TCG439" s="1441"/>
      <c r="TCH439" s="1441"/>
      <c r="TCI439" s="1441"/>
      <c r="TCJ439" s="1441"/>
      <c r="TCK439" s="1441"/>
      <c r="TCL439" s="1441"/>
      <c r="TCM439" s="1441"/>
      <c r="TCN439" s="1441"/>
      <c r="TCO439" s="1441"/>
      <c r="TCP439" s="1441"/>
      <c r="TCQ439" s="1441"/>
      <c r="TCR439" s="1441"/>
      <c r="TCS439" s="1441"/>
      <c r="TCT439" s="1441"/>
      <c r="TCU439" s="1441"/>
      <c r="TCV439" s="1441"/>
      <c r="TCW439" s="1441"/>
      <c r="TCX439" s="1441"/>
      <c r="TCY439" s="1441"/>
      <c r="TCZ439" s="1441"/>
      <c r="TDA439" s="1441"/>
      <c r="TDB439" s="1441"/>
      <c r="TDC439" s="1441"/>
      <c r="TDD439" s="1441"/>
      <c r="TDE439" s="1441"/>
      <c r="TDF439" s="1441"/>
      <c r="TDG439" s="1441"/>
      <c r="TDH439" s="1441"/>
      <c r="TDI439" s="1441"/>
      <c r="TDJ439" s="1441"/>
      <c r="TDK439" s="1441"/>
      <c r="TDL439" s="1441"/>
      <c r="TDM439" s="1441"/>
      <c r="TDN439" s="1441"/>
      <c r="TDO439" s="1441"/>
      <c r="TDP439" s="1441"/>
      <c r="TDQ439" s="1441"/>
      <c r="TDR439" s="1441"/>
      <c r="TDS439" s="1441"/>
      <c r="TDT439" s="1441"/>
      <c r="TDU439" s="1441"/>
      <c r="TDV439" s="1441"/>
      <c r="TDW439" s="1441"/>
      <c r="TDX439" s="1441"/>
      <c r="TDY439" s="1441"/>
      <c r="TDZ439" s="1441"/>
      <c r="TEA439" s="1441"/>
      <c r="TEB439" s="1441"/>
      <c r="TEC439" s="1441"/>
      <c r="TED439" s="1441"/>
      <c r="TEE439" s="1441"/>
      <c r="TEF439" s="1441"/>
      <c r="TEG439" s="1441"/>
      <c r="TEH439" s="1441"/>
      <c r="TEI439" s="1441"/>
      <c r="TEJ439" s="1441"/>
      <c r="TEK439" s="1441"/>
      <c r="TEL439" s="1441"/>
      <c r="TEM439" s="1441"/>
      <c r="TEN439" s="1441"/>
      <c r="TEO439" s="1441"/>
      <c r="TEP439" s="1441"/>
      <c r="TEQ439" s="1441"/>
      <c r="TER439" s="1441"/>
      <c r="TES439" s="1441"/>
      <c r="TET439" s="1441"/>
      <c r="TEU439" s="1441"/>
      <c r="TEV439" s="1441"/>
      <c r="TEW439" s="1441"/>
      <c r="TEX439" s="1441"/>
      <c r="TEY439" s="1441"/>
      <c r="TEZ439" s="1441"/>
      <c r="TFA439" s="1441"/>
      <c r="TFB439" s="1441"/>
      <c r="TFC439" s="1441"/>
      <c r="TFD439" s="1441"/>
      <c r="TFE439" s="1441"/>
      <c r="TFF439" s="1441"/>
      <c r="TFG439" s="1441"/>
      <c r="TFH439" s="1441"/>
      <c r="TFI439" s="1441"/>
      <c r="TFJ439" s="1441"/>
      <c r="TFK439" s="1441"/>
      <c r="TFL439" s="1441"/>
      <c r="TFM439" s="1441"/>
      <c r="TFN439" s="1441"/>
      <c r="TFO439" s="1441"/>
      <c r="TFP439" s="1441"/>
      <c r="TFQ439" s="1441"/>
      <c r="TFR439" s="1441"/>
      <c r="TFS439" s="1441"/>
      <c r="TFT439" s="1441"/>
      <c r="TFU439" s="1441"/>
      <c r="TFV439" s="1441"/>
      <c r="TFW439" s="1441"/>
      <c r="TFX439" s="1441"/>
      <c r="TFY439" s="1441"/>
      <c r="TFZ439" s="1441"/>
      <c r="TGA439" s="1441"/>
      <c r="TGB439" s="1441"/>
      <c r="TGC439" s="1441"/>
      <c r="TGD439" s="1441"/>
      <c r="TGE439" s="1441"/>
      <c r="TGF439" s="1441"/>
      <c r="TGG439" s="1441"/>
      <c r="TGH439" s="1441"/>
      <c r="TGI439" s="1441"/>
      <c r="TGJ439" s="1441"/>
      <c r="TGK439" s="1441"/>
      <c r="TGL439" s="1441"/>
      <c r="TGM439" s="1441"/>
      <c r="TGN439" s="1441"/>
      <c r="TGO439" s="1441"/>
      <c r="TGP439" s="1441"/>
      <c r="TGQ439" s="1441"/>
      <c r="TGR439" s="1441"/>
      <c r="TGS439" s="1441"/>
      <c r="TGT439" s="1441"/>
      <c r="TGU439" s="1441"/>
      <c r="TGV439" s="1441"/>
      <c r="TGW439" s="1441"/>
      <c r="TGX439" s="1441"/>
      <c r="TGY439" s="1441"/>
      <c r="TGZ439" s="1441"/>
      <c r="THA439" s="1441"/>
      <c r="THB439" s="1441"/>
      <c r="THC439" s="1441"/>
      <c r="THD439" s="1441"/>
      <c r="THE439" s="1441"/>
      <c r="THF439" s="1441"/>
      <c r="THG439" s="1441"/>
      <c r="THH439" s="1441"/>
      <c r="THI439" s="1441"/>
      <c r="THJ439" s="1441"/>
      <c r="THK439" s="1441"/>
      <c r="THL439" s="1441"/>
      <c r="THM439" s="1441"/>
      <c r="THN439" s="1441"/>
      <c r="THO439" s="1441"/>
      <c r="THP439" s="1441"/>
      <c r="THQ439" s="1441"/>
      <c r="THR439" s="1441"/>
      <c r="THS439" s="1441"/>
      <c r="THT439" s="1441"/>
      <c r="THU439" s="1441"/>
      <c r="THV439" s="1441"/>
      <c r="THW439" s="1441"/>
      <c r="THX439" s="1441"/>
      <c r="THY439" s="1441"/>
      <c r="THZ439" s="1441"/>
      <c r="TIA439" s="1441"/>
      <c r="TIB439" s="1441"/>
      <c r="TIC439" s="1441"/>
      <c r="TID439" s="1441"/>
      <c r="TIE439" s="1441"/>
      <c r="TIF439" s="1441"/>
      <c r="TIG439" s="1441"/>
      <c r="TIH439" s="1441"/>
      <c r="TII439" s="1441"/>
      <c r="TIJ439" s="1441"/>
      <c r="TIK439" s="1441"/>
      <c r="TIL439" s="1441"/>
      <c r="TIM439" s="1441"/>
      <c r="TIN439" s="1441"/>
      <c r="TIO439" s="1441"/>
      <c r="TIP439" s="1441"/>
      <c r="TIQ439" s="1441"/>
      <c r="TIR439" s="1441"/>
      <c r="TIS439" s="1441"/>
      <c r="TIT439" s="1441"/>
      <c r="TIU439" s="1441"/>
      <c r="TIV439" s="1441"/>
      <c r="TIW439" s="1441"/>
      <c r="TIX439" s="1441"/>
      <c r="TIY439" s="1441"/>
      <c r="TIZ439" s="1441"/>
      <c r="TJA439" s="1441"/>
      <c r="TJB439" s="1441"/>
      <c r="TJC439" s="1441"/>
      <c r="TJD439" s="1441"/>
      <c r="TJE439" s="1441"/>
      <c r="TJF439" s="1441"/>
      <c r="TJG439" s="1441"/>
      <c r="TJH439" s="1441"/>
      <c r="TJI439" s="1441"/>
      <c r="TJJ439" s="1441"/>
      <c r="TJK439" s="1441"/>
      <c r="TJL439" s="1441"/>
      <c r="TJM439" s="1441"/>
      <c r="TJN439" s="1441"/>
      <c r="TJO439" s="1441"/>
      <c r="TJP439" s="1441"/>
      <c r="TJQ439" s="1441"/>
      <c r="TJR439" s="1441"/>
      <c r="TJS439" s="1441"/>
      <c r="TJT439" s="1441"/>
      <c r="TJU439" s="1441"/>
      <c r="TJV439" s="1441"/>
      <c r="TJW439" s="1441"/>
      <c r="TJX439" s="1441"/>
      <c r="TJY439" s="1441"/>
      <c r="TJZ439" s="1441"/>
      <c r="TKA439" s="1441"/>
      <c r="TKB439" s="1441"/>
      <c r="TKC439" s="1441"/>
      <c r="TKD439" s="1441"/>
      <c r="TKE439" s="1441"/>
      <c r="TKF439" s="1441"/>
      <c r="TKG439" s="1441"/>
      <c r="TKH439" s="1441"/>
      <c r="TKI439" s="1441"/>
      <c r="TKJ439" s="1441"/>
      <c r="TKK439" s="1441"/>
      <c r="TKL439" s="1441"/>
      <c r="TKM439" s="1441"/>
      <c r="TKN439" s="1441"/>
      <c r="TKO439" s="1441"/>
      <c r="TKP439" s="1441"/>
      <c r="TKQ439" s="1441"/>
      <c r="TKR439" s="1441"/>
      <c r="TKS439" s="1441"/>
      <c r="TKT439" s="1441"/>
      <c r="TKU439" s="1441"/>
      <c r="TKV439" s="1441"/>
      <c r="TKW439" s="1441"/>
      <c r="TKX439" s="1441"/>
      <c r="TKY439" s="1441"/>
      <c r="TKZ439" s="1441"/>
      <c r="TLA439" s="1441"/>
      <c r="TLB439" s="1441"/>
      <c r="TLC439" s="1441"/>
      <c r="TLD439" s="1441"/>
      <c r="TLE439" s="1441"/>
      <c r="TLF439" s="1441"/>
      <c r="TLG439" s="1441"/>
      <c r="TLH439" s="1441"/>
      <c r="TLI439" s="1441"/>
      <c r="TLJ439" s="1441"/>
      <c r="TLK439" s="1441"/>
      <c r="TLL439" s="1441"/>
      <c r="TLM439" s="1441"/>
      <c r="TLN439" s="1441"/>
      <c r="TLO439" s="1441"/>
      <c r="TLP439" s="1441"/>
      <c r="TLQ439" s="1441"/>
      <c r="TLR439" s="1441"/>
      <c r="TLS439" s="1441"/>
      <c r="TLT439" s="1441"/>
      <c r="TLU439" s="1441"/>
      <c r="TLV439" s="1441"/>
      <c r="TLW439" s="1441"/>
      <c r="TLX439" s="1441"/>
      <c r="TLY439" s="1441"/>
      <c r="TLZ439" s="1441"/>
      <c r="TMA439" s="1441"/>
      <c r="TMB439" s="1441"/>
      <c r="TMC439" s="1441"/>
      <c r="TMD439" s="1441"/>
      <c r="TME439" s="1441"/>
      <c r="TMF439" s="1441"/>
      <c r="TMG439" s="1441"/>
      <c r="TMH439" s="1441"/>
      <c r="TMI439" s="1441"/>
      <c r="TMJ439" s="1441"/>
      <c r="TMK439" s="1441"/>
      <c r="TML439" s="1441"/>
      <c r="TMM439" s="1441"/>
      <c r="TMN439" s="1441"/>
      <c r="TMO439" s="1441"/>
      <c r="TMP439" s="1441"/>
      <c r="TMQ439" s="1441"/>
      <c r="TMR439" s="1441"/>
      <c r="TMS439" s="1441"/>
      <c r="TMT439" s="1441"/>
      <c r="TMU439" s="1441"/>
      <c r="TMV439" s="1441"/>
      <c r="TMW439" s="1441"/>
      <c r="TMX439" s="1441"/>
      <c r="TMY439" s="1441"/>
      <c r="TMZ439" s="1441"/>
      <c r="TNA439" s="1441"/>
      <c r="TNB439" s="1441"/>
      <c r="TNC439" s="1441"/>
      <c r="TND439" s="1441"/>
      <c r="TNE439" s="1441"/>
      <c r="TNF439" s="1441"/>
      <c r="TNG439" s="1441"/>
      <c r="TNH439" s="1441"/>
      <c r="TNI439" s="1441"/>
      <c r="TNJ439" s="1441"/>
      <c r="TNK439" s="1441"/>
      <c r="TNL439" s="1441"/>
      <c r="TNM439" s="1441"/>
      <c r="TNN439" s="1441"/>
      <c r="TNO439" s="1441"/>
      <c r="TNP439" s="1441"/>
      <c r="TNQ439" s="1441"/>
      <c r="TNR439" s="1441"/>
      <c r="TNS439" s="1441"/>
      <c r="TNT439" s="1441"/>
      <c r="TNU439" s="1441"/>
      <c r="TNV439" s="1441"/>
      <c r="TNW439" s="1441"/>
      <c r="TNX439" s="1441"/>
      <c r="TNY439" s="1441"/>
      <c r="TNZ439" s="1441"/>
      <c r="TOA439" s="1441"/>
      <c r="TOB439" s="1441"/>
      <c r="TOC439" s="1441"/>
      <c r="TOD439" s="1441"/>
      <c r="TOE439" s="1441"/>
      <c r="TOF439" s="1441"/>
      <c r="TOG439" s="1441"/>
      <c r="TOH439" s="1441"/>
      <c r="TOI439" s="1441"/>
      <c r="TOJ439" s="1441"/>
      <c r="TOK439" s="1441"/>
      <c r="TOL439" s="1441"/>
      <c r="TOM439" s="1441"/>
      <c r="TON439" s="1441"/>
      <c r="TOO439" s="1441"/>
      <c r="TOP439" s="1441"/>
      <c r="TOQ439" s="1441"/>
      <c r="TOR439" s="1441"/>
      <c r="TOS439" s="1441"/>
      <c r="TOT439" s="1441"/>
      <c r="TOU439" s="1441"/>
      <c r="TOV439" s="1441"/>
      <c r="TOW439" s="1441"/>
      <c r="TOX439" s="1441"/>
      <c r="TOY439" s="1441"/>
      <c r="TOZ439" s="1441"/>
      <c r="TPA439" s="1441"/>
      <c r="TPB439" s="1441"/>
      <c r="TPC439" s="1441"/>
      <c r="TPD439" s="1441"/>
      <c r="TPE439" s="1441"/>
      <c r="TPF439" s="1441"/>
      <c r="TPG439" s="1441"/>
      <c r="TPH439" s="1441"/>
      <c r="TPI439" s="1441"/>
      <c r="TPJ439" s="1441"/>
      <c r="TPK439" s="1441"/>
      <c r="TPL439" s="1441"/>
      <c r="TPM439" s="1441"/>
      <c r="TPN439" s="1441"/>
      <c r="TPO439" s="1441"/>
      <c r="TPP439" s="1441"/>
      <c r="TPQ439" s="1441"/>
      <c r="TPR439" s="1441"/>
      <c r="TPS439" s="1441"/>
      <c r="TPT439" s="1441"/>
      <c r="TPU439" s="1441"/>
      <c r="TPV439" s="1441"/>
      <c r="TPW439" s="1441"/>
      <c r="TPX439" s="1441"/>
      <c r="TPY439" s="1441"/>
      <c r="TPZ439" s="1441"/>
      <c r="TQA439" s="1441"/>
      <c r="TQB439" s="1441"/>
      <c r="TQC439" s="1441"/>
      <c r="TQD439" s="1441"/>
      <c r="TQE439" s="1441"/>
      <c r="TQF439" s="1441"/>
      <c r="TQG439" s="1441"/>
      <c r="TQH439" s="1441"/>
      <c r="TQI439" s="1441"/>
      <c r="TQJ439" s="1441"/>
      <c r="TQK439" s="1441"/>
      <c r="TQL439" s="1441"/>
      <c r="TQM439" s="1441"/>
      <c r="TQN439" s="1441"/>
      <c r="TQO439" s="1441"/>
      <c r="TQP439" s="1441"/>
      <c r="TQQ439" s="1441"/>
      <c r="TQR439" s="1441"/>
      <c r="TQS439" s="1441"/>
      <c r="TQT439" s="1441"/>
      <c r="TQU439" s="1441"/>
      <c r="TQV439" s="1441"/>
      <c r="TQW439" s="1441"/>
      <c r="TQX439" s="1441"/>
      <c r="TQY439" s="1441"/>
      <c r="TQZ439" s="1441"/>
      <c r="TRA439" s="1441"/>
      <c r="TRB439" s="1441"/>
      <c r="TRC439" s="1441"/>
      <c r="TRD439" s="1441"/>
      <c r="TRE439" s="1441"/>
      <c r="TRF439" s="1441"/>
      <c r="TRG439" s="1441"/>
      <c r="TRH439" s="1441"/>
      <c r="TRI439" s="1441"/>
      <c r="TRJ439" s="1441"/>
      <c r="TRK439" s="1441"/>
      <c r="TRL439" s="1441"/>
      <c r="TRM439" s="1441"/>
      <c r="TRN439" s="1441"/>
      <c r="TRO439" s="1441"/>
      <c r="TRP439" s="1441"/>
      <c r="TRQ439" s="1441"/>
      <c r="TRR439" s="1441"/>
      <c r="TRS439" s="1441"/>
      <c r="TRT439" s="1441"/>
      <c r="TRU439" s="1441"/>
      <c r="TRV439" s="1441"/>
      <c r="TRW439" s="1441"/>
      <c r="TRX439" s="1441"/>
      <c r="TRY439" s="1441"/>
      <c r="TRZ439" s="1441"/>
      <c r="TSA439" s="1441"/>
      <c r="TSB439" s="1441"/>
      <c r="TSC439" s="1441"/>
      <c r="TSD439" s="1441"/>
      <c r="TSE439" s="1441"/>
      <c r="TSF439" s="1441"/>
      <c r="TSG439" s="1441"/>
      <c r="TSH439" s="1441"/>
      <c r="TSI439" s="1441"/>
      <c r="TSJ439" s="1441"/>
      <c r="TSK439" s="1441"/>
      <c r="TSL439" s="1441"/>
      <c r="TSM439" s="1441"/>
      <c r="TSN439" s="1441"/>
      <c r="TSO439" s="1441"/>
      <c r="TSP439" s="1441"/>
      <c r="TSQ439" s="1441"/>
      <c r="TSR439" s="1441"/>
      <c r="TSS439" s="1441"/>
      <c r="TST439" s="1441"/>
      <c r="TSU439" s="1441"/>
      <c r="TSV439" s="1441"/>
      <c r="TSW439" s="1441"/>
      <c r="TSX439" s="1441"/>
      <c r="TSY439" s="1441"/>
      <c r="TSZ439" s="1441"/>
      <c r="TTA439" s="1441"/>
      <c r="TTB439" s="1441"/>
      <c r="TTC439" s="1441"/>
      <c r="TTD439" s="1441"/>
      <c r="TTE439" s="1441"/>
      <c r="TTF439" s="1441"/>
      <c r="TTG439" s="1441"/>
      <c r="TTH439" s="1441"/>
      <c r="TTI439" s="1441"/>
      <c r="TTJ439" s="1441"/>
      <c r="TTK439" s="1441"/>
      <c r="TTL439" s="1441"/>
      <c r="TTM439" s="1441"/>
      <c r="TTN439" s="1441"/>
      <c r="TTO439" s="1441"/>
      <c r="TTP439" s="1441"/>
      <c r="TTQ439" s="1441"/>
      <c r="TTR439" s="1441"/>
      <c r="TTS439" s="1441"/>
      <c r="TTT439" s="1441"/>
      <c r="TTU439" s="1441"/>
      <c r="TTV439" s="1441"/>
      <c r="TTW439" s="1441"/>
      <c r="TTX439" s="1441"/>
      <c r="TTY439" s="1441"/>
      <c r="TTZ439" s="1441"/>
      <c r="TUA439" s="1441"/>
      <c r="TUB439" s="1441"/>
      <c r="TUC439" s="1441"/>
      <c r="TUD439" s="1441"/>
      <c r="TUE439" s="1441"/>
      <c r="TUF439" s="1441"/>
      <c r="TUG439" s="1441"/>
      <c r="TUH439" s="1441"/>
      <c r="TUI439" s="1441"/>
      <c r="TUJ439" s="1441"/>
      <c r="TUK439" s="1441"/>
      <c r="TUL439" s="1441"/>
      <c r="TUM439" s="1441"/>
      <c r="TUN439" s="1441"/>
      <c r="TUO439" s="1441"/>
      <c r="TUP439" s="1441"/>
      <c r="TUQ439" s="1441"/>
      <c r="TUR439" s="1441"/>
      <c r="TUS439" s="1441"/>
      <c r="TUT439" s="1441"/>
      <c r="TUU439" s="1441"/>
      <c r="TUV439" s="1441"/>
      <c r="TUW439" s="1441"/>
      <c r="TUX439" s="1441"/>
      <c r="TUY439" s="1441"/>
      <c r="TUZ439" s="1441"/>
      <c r="TVA439" s="1441"/>
      <c r="TVB439" s="1441"/>
      <c r="TVC439" s="1441"/>
      <c r="TVD439" s="1441"/>
      <c r="TVE439" s="1441"/>
      <c r="TVF439" s="1441"/>
      <c r="TVG439" s="1441"/>
      <c r="TVH439" s="1441"/>
      <c r="TVI439" s="1441"/>
      <c r="TVJ439" s="1441"/>
      <c r="TVK439" s="1441"/>
      <c r="TVL439" s="1441"/>
      <c r="TVM439" s="1441"/>
      <c r="TVN439" s="1441"/>
      <c r="TVO439" s="1441"/>
      <c r="TVP439" s="1441"/>
      <c r="TVQ439" s="1441"/>
      <c r="TVR439" s="1441"/>
      <c r="TVS439" s="1441"/>
      <c r="TVT439" s="1441"/>
      <c r="TVU439" s="1441"/>
      <c r="TVV439" s="1441"/>
      <c r="TVW439" s="1441"/>
      <c r="TVX439" s="1441"/>
      <c r="TVY439" s="1441"/>
      <c r="TVZ439" s="1441"/>
      <c r="TWA439" s="1441"/>
      <c r="TWB439" s="1441"/>
      <c r="TWC439" s="1441"/>
      <c r="TWD439" s="1441"/>
      <c r="TWE439" s="1441"/>
      <c r="TWF439" s="1441"/>
      <c r="TWG439" s="1441"/>
      <c r="TWH439" s="1441"/>
      <c r="TWI439" s="1441"/>
      <c r="TWJ439" s="1441"/>
      <c r="TWK439" s="1441"/>
      <c r="TWL439" s="1441"/>
      <c r="TWM439" s="1441"/>
      <c r="TWN439" s="1441"/>
      <c r="TWO439" s="1441"/>
      <c r="TWP439" s="1441"/>
      <c r="TWQ439" s="1441"/>
      <c r="TWR439" s="1441"/>
      <c r="TWS439" s="1441"/>
      <c r="TWT439" s="1441"/>
      <c r="TWU439" s="1441"/>
      <c r="TWV439" s="1441"/>
      <c r="TWW439" s="1441"/>
      <c r="TWX439" s="1441"/>
      <c r="TWY439" s="1441"/>
      <c r="TWZ439" s="1441"/>
      <c r="TXA439" s="1441"/>
      <c r="TXB439" s="1441"/>
      <c r="TXC439" s="1441"/>
      <c r="TXD439" s="1441"/>
      <c r="TXE439" s="1441"/>
      <c r="TXF439" s="1441"/>
      <c r="TXG439" s="1441"/>
      <c r="TXH439" s="1441"/>
      <c r="TXI439" s="1441"/>
      <c r="TXJ439" s="1441"/>
      <c r="TXK439" s="1441"/>
      <c r="TXL439" s="1441"/>
      <c r="TXM439" s="1441"/>
      <c r="TXN439" s="1441"/>
      <c r="TXO439" s="1441"/>
      <c r="TXP439" s="1441"/>
      <c r="TXQ439" s="1441"/>
      <c r="TXR439" s="1441"/>
      <c r="TXS439" s="1441"/>
      <c r="TXT439" s="1441"/>
      <c r="TXU439" s="1441"/>
      <c r="TXV439" s="1441"/>
      <c r="TXW439" s="1441"/>
      <c r="TXX439" s="1441"/>
      <c r="TXY439" s="1441"/>
      <c r="TXZ439" s="1441"/>
      <c r="TYA439" s="1441"/>
      <c r="TYB439" s="1441"/>
      <c r="TYC439" s="1441"/>
      <c r="TYD439" s="1441"/>
      <c r="TYE439" s="1441"/>
      <c r="TYF439" s="1441"/>
      <c r="TYG439" s="1441"/>
      <c r="TYH439" s="1441"/>
      <c r="TYI439" s="1441"/>
      <c r="TYJ439" s="1441"/>
      <c r="TYK439" s="1441"/>
      <c r="TYL439" s="1441"/>
      <c r="TYM439" s="1441"/>
      <c r="TYN439" s="1441"/>
      <c r="TYO439" s="1441"/>
      <c r="TYP439" s="1441"/>
      <c r="TYQ439" s="1441"/>
      <c r="TYR439" s="1441"/>
      <c r="TYS439" s="1441"/>
      <c r="TYT439" s="1441"/>
      <c r="TYU439" s="1441"/>
      <c r="TYV439" s="1441"/>
      <c r="TYW439" s="1441"/>
      <c r="TYX439" s="1441"/>
      <c r="TYY439" s="1441"/>
      <c r="TYZ439" s="1441"/>
      <c r="TZA439" s="1441"/>
      <c r="TZB439" s="1441"/>
      <c r="TZC439" s="1441"/>
      <c r="TZD439" s="1441"/>
      <c r="TZE439" s="1441"/>
      <c r="TZF439" s="1441"/>
      <c r="TZG439" s="1441"/>
      <c r="TZH439" s="1441"/>
      <c r="TZI439" s="1441"/>
      <c r="TZJ439" s="1441"/>
      <c r="TZK439" s="1441"/>
      <c r="TZL439" s="1441"/>
      <c r="TZM439" s="1441"/>
      <c r="TZN439" s="1441"/>
      <c r="TZO439" s="1441"/>
      <c r="TZP439" s="1441"/>
      <c r="TZQ439" s="1441"/>
      <c r="TZR439" s="1441"/>
      <c r="TZS439" s="1441"/>
      <c r="TZT439" s="1441"/>
      <c r="TZU439" s="1441"/>
      <c r="TZV439" s="1441"/>
      <c r="TZW439" s="1441"/>
      <c r="TZX439" s="1441"/>
      <c r="TZY439" s="1441"/>
      <c r="TZZ439" s="1441"/>
      <c r="UAA439" s="1441"/>
      <c r="UAB439" s="1441"/>
      <c r="UAC439" s="1441"/>
      <c r="UAD439" s="1441"/>
      <c r="UAE439" s="1441"/>
      <c r="UAF439" s="1441"/>
      <c r="UAG439" s="1441"/>
      <c r="UAH439" s="1441"/>
      <c r="UAI439" s="1441"/>
      <c r="UAJ439" s="1441"/>
      <c r="UAK439" s="1441"/>
      <c r="UAL439" s="1441"/>
      <c r="UAM439" s="1441"/>
      <c r="UAN439" s="1441"/>
      <c r="UAO439" s="1441"/>
      <c r="UAP439" s="1441"/>
      <c r="UAQ439" s="1441"/>
      <c r="UAR439" s="1441"/>
      <c r="UAS439" s="1441"/>
      <c r="UAT439" s="1441"/>
      <c r="UAU439" s="1441"/>
      <c r="UAV439" s="1441"/>
      <c r="UAW439" s="1441"/>
      <c r="UAX439" s="1441"/>
      <c r="UAY439" s="1441"/>
      <c r="UAZ439" s="1441"/>
      <c r="UBA439" s="1441"/>
      <c r="UBB439" s="1441"/>
      <c r="UBC439" s="1441"/>
      <c r="UBD439" s="1441"/>
      <c r="UBE439" s="1441"/>
      <c r="UBF439" s="1441"/>
      <c r="UBG439" s="1441"/>
      <c r="UBH439" s="1441"/>
      <c r="UBI439" s="1441"/>
      <c r="UBJ439" s="1441"/>
      <c r="UBK439" s="1441"/>
      <c r="UBL439" s="1441"/>
      <c r="UBM439" s="1441"/>
      <c r="UBN439" s="1441"/>
      <c r="UBO439" s="1441"/>
      <c r="UBP439" s="1441"/>
      <c r="UBQ439" s="1441"/>
      <c r="UBR439" s="1441"/>
      <c r="UBS439" s="1441"/>
      <c r="UBT439" s="1441"/>
      <c r="UBU439" s="1441"/>
      <c r="UBV439" s="1441"/>
      <c r="UBW439" s="1441"/>
      <c r="UBX439" s="1441"/>
      <c r="UBY439" s="1441"/>
      <c r="UBZ439" s="1441"/>
      <c r="UCA439" s="1441"/>
      <c r="UCB439" s="1441"/>
      <c r="UCC439" s="1441"/>
      <c r="UCD439" s="1441"/>
      <c r="UCE439" s="1441"/>
      <c r="UCF439" s="1441"/>
      <c r="UCG439" s="1441"/>
      <c r="UCH439" s="1441"/>
      <c r="UCI439" s="1441"/>
      <c r="UCJ439" s="1441"/>
      <c r="UCK439" s="1441"/>
      <c r="UCL439" s="1441"/>
      <c r="UCM439" s="1441"/>
      <c r="UCN439" s="1441"/>
      <c r="UCO439" s="1441"/>
      <c r="UCP439" s="1441"/>
      <c r="UCQ439" s="1441"/>
      <c r="UCR439" s="1441"/>
      <c r="UCS439" s="1441"/>
      <c r="UCT439" s="1441"/>
      <c r="UCU439" s="1441"/>
      <c r="UCV439" s="1441"/>
      <c r="UCW439" s="1441"/>
      <c r="UCX439" s="1441"/>
      <c r="UCY439" s="1441"/>
      <c r="UCZ439" s="1441"/>
      <c r="UDA439" s="1441"/>
      <c r="UDB439" s="1441"/>
      <c r="UDC439" s="1441"/>
      <c r="UDD439" s="1441"/>
      <c r="UDE439" s="1441"/>
      <c r="UDF439" s="1441"/>
      <c r="UDG439" s="1441"/>
      <c r="UDH439" s="1441"/>
      <c r="UDI439" s="1441"/>
      <c r="UDJ439" s="1441"/>
      <c r="UDK439" s="1441"/>
      <c r="UDL439" s="1441"/>
      <c r="UDM439" s="1441"/>
      <c r="UDN439" s="1441"/>
      <c r="UDO439" s="1441"/>
      <c r="UDP439" s="1441"/>
      <c r="UDQ439" s="1441"/>
      <c r="UDR439" s="1441"/>
      <c r="UDS439" s="1441"/>
      <c r="UDT439" s="1441"/>
      <c r="UDU439" s="1441"/>
      <c r="UDV439" s="1441"/>
      <c r="UDW439" s="1441"/>
      <c r="UDX439" s="1441"/>
      <c r="UDY439" s="1441"/>
      <c r="UDZ439" s="1441"/>
      <c r="UEA439" s="1441"/>
      <c r="UEB439" s="1441"/>
      <c r="UEC439" s="1441"/>
      <c r="UED439" s="1441"/>
      <c r="UEE439" s="1441"/>
      <c r="UEF439" s="1441"/>
      <c r="UEG439" s="1441"/>
      <c r="UEH439" s="1441"/>
      <c r="UEI439" s="1441"/>
      <c r="UEJ439" s="1441"/>
      <c r="UEK439" s="1441"/>
      <c r="UEL439" s="1441"/>
      <c r="UEM439" s="1441"/>
      <c r="UEN439" s="1441"/>
      <c r="UEO439" s="1441"/>
      <c r="UEP439" s="1441"/>
      <c r="UEQ439" s="1441"/>
      <c r="UER439" s="1441"/>
      <c r="UES439" s="1441"/>
      <c r="UET439" s="1441"/>
      <c r="UEU439" s="1441"/>
      <c r="UEV439" s="1441"/>
      <c r="UEW439" s="1441"/>
      <c r="UEX439" s="1441"/>
      <c r="UEY439" s="1441"/>
      <c r="UEZ439" s="1441"/>
      <c r="UFA439" s="1441"/>
      <c r="UFB439" s="1441"/>
      <c r="UFC439" s="1441"/>
      <c r="UFD439" s="1441"/>
      <c r="UFE439" s="1441"/>
      <c r="UFF439" s="1441"/>
      <c r="UFG439" s="1441"/>
      <c r="UFH439" s="1441"/>
      <c r="UFI439" s="1441"/>
      <c r="UFJ439" s="1441"/>
      <c r="UFK439" s="1441"/>
      <c r="UFL439" s="1441"/>
      <c r="UFM439" s="1441"/>
      <c r="UFN439" s="1441"/>
      <c r="UFO439" s="1441"/>
      <c r="UFP439" s="1441"/>
      <c r="UFQ439" s="1441"/>
      <c r="UFR439" s="1441"/>
      <c r="UFS439" s="1441"/>
      <c r="UFT439" s="1441"/>
      <c r="UFU439" s="1441"/>
      <c r="UFV439" s="1441"/>
      <c r="UFW439" s="1441"/>
      <c r="UFX439" s="1441"/>
      <c r="UFY439" s="1441"/>
      <c r="UFZ439" s="1441"/>
      <c r="UGA439" s="1441"/>
      <c r="UGB439" s="1441"/>
      <c r="UGC439" s="1441"/>
      <c r="UGD439" s="1441"/>
      <c r="UGE439" s="1441"/>
      <c r="UGF439" s="1441"/>
      <c r="UGG439" s="1441"/>
      <c r="UGH439" s="1441"/>
      <c r="UGI439" s="1441"/>
      <c r="UGJ439" s="1441"/>
      <c r="UGK439" s="1441"/>
      <c r="UGL439" s="1441"/>
      <c r="UGM439" s="1441"/>
      <c r="UGN439" s="1441"/>
      <c r="UGO439" s="1441"/>
      <c r="UGP439" s="1441"/>
      <c r="UGQ439" s="1441"/>
      <c r="UGR439" s="1441"/>
      <c r="UGS439" s="1441"/>
      <c r="UGT439" s="1441"/>
      <c r="UGU439" s="1441"/>
      <c r="UGV439" s="1441"/>
      <c r="UGW439" s="1441"/>
      <c r="UGX439" s="1441"/>
      <c r="UGY439" s="1441"/>
      <c r="UGZ439" s="1441"/>
      <c r="UHA439" s="1441"/>
      <c r="UHB439" s="1441"/>
      <c r="UHC439" s="1441"/>
      <c r="UHD439" s="1441"/>
      <c r="UHE439" s="1441"/>
      <c r="UHF439" s="1441"/>
      <c r="UHG439" s="1441"/>
      <c r="UHH439" s="1441"/>
      <c r="UHI439" s="1441"/>
      <c r="UHJ439" s="1441"/>
      <c r="UHK439" s="1441"/>
      <c r="UHL439" s="1441"/>
      <c r="UHM439" s="1441"/>
      <c r="UHN439" s="1441"/>
      <c r="UHO439" s="1441"/>
      <c r="UHP439" s="1441"/>
      <c r="UHQ439" s="1441"/>
      <c r="UHR439" s="1441"/>
      <c r="UHS439" s="1441"/>
      <c r="UHT439" s="1441"/>
      <c r="UHU439" s="1441"/>
      <c r="UHV439" s="1441"/>
      <c r="UHW439" s="1441"/>
      <c r="UHX439" s="1441"/>
      <c r="UHY439" s="1441"/>
      <c r="UHZ439" s="1441"/>
      <c r="UIA439" s="1441"/>
      <c r="UIB439" s="1441"/>
      <c r="UIC439" s="1441"/>
      <c r="UID439" s="1441"/>
      <c r="UIE439" s="1441"/>
      <c r="UIF439" s="1441"/>
      <c r="UIG439" s="1441"/>
      <c r="UIH439" s="1441"/>
      <c r="UII439" s="1441"/>
      <c r="UIJ439" s="1441"/>
      <c r="UIK439" s="1441"/>
      <c r="UIL439" s="1441"/>
      <c r="UIM439" s="1441"/>
      <c r="UIN439" s="1441"/>
      <c r="UIO439" s="1441"/>
      <c r="UIP439" s="1441"/>
      <c r="UIQ439" s="1441"/>
      <c r="UIR439" s="1441"/>
      <c r="UIS439" s="1441"/>
      <c r="UIT439" s="1441"/>
      <c r="UIU439" s="1441"/>
      <c r="UIV439" s="1441"/>
      <c r="UIW439" s="1441"/>
      <c r="UIX439" s="1441"/>
      <c r="UIY439" s="1441"/>
      <c r="UIZ439" s="1441"/>
      <c r="UJA439" s="1441"/>
      <c r="UJB439" s="1441"/>
      <c r="UJC439" s="1441"/>
      <c r="UJD439" s="1441"/>
      <c r="UJE439" s="1441"/>
      <c r="UJF439" s="1441"/>
      <c r="UJG439" s="1441"/>
      <c r="UJH439" s="1441"/>
      <c r="UJI439" s="1441"/>
      <c r="UJJ439" s="1441"/>
      <c r="UJK439" s="1441"/>
      <c r="UJL439" s="1441"/>
      <c r="UJM439" s="1441"/>
      <c r="UJN439" s="1441"/>
      <c r="UJO439" s="1441"/>
      <c r="UJP439" s="1441"/>
      <c r="UJQ439" s="1441"/>
      <c r="UJR439" s="1441"/>
      <c r="UJS439" s="1441"/>
      <c r="UJT439" s="1441"/>
      <c r="UJU439" s="1441"/>
      <c r="UJV439" s="1441"/>
      <c r="UJW439" s="1441"/>
      <c r="UJX439" s="1441"/>
      <c r="UJY439" s="1441"/>
      <c r="UJZ439" s="1441"/>
      <c r="UKA439" s="1441"/>
      <c r="UKB439" s="1441"/>
      <c r="UKC439" s="1441"/>
      <c r="UKD439" s="1441"/>
      <c r="UKE439" s="1441"/>
      <c r="UKF439" s="1441"/>
      <c r="UKG439" s="1441"/>
      <c r="UKH439" s="1441"/>
      <c r="UKI439" s="1441"/>
      <c r="UKJ439" s="1441"/>
      <c r="UKK439" s="1441"/>
      <c r="UKL439" s="1441"/>
      <c r="UKM439" s="1441"/>
      <c r="UKN439" s="1441"/>
      <c r="UKO439" s="1441"/>
      <c r="UKP439" s="1441"/>
      <c r="UKQ439" s="1441"/>
      <c r="UKR439" s="1441"/>
      <c r="UKS439" s="1441"/>
      <c r="UKT439" s="1441"/>
      <c r="UKU439" s="1441"/>
      <c r="UKV439" s="1441"/>
      <c r="UKW439" s="1441"/>
      <c r="UKX439" s="1441"/>
      <c r="UKY439" s="1441"/>
      <c r="UKZ439" s="1441"/>
      <c r="ULA439" s="1441"/>
      <c r="ULB439" s="1441"/>
      <c r="ULC439" s="1441"/>
      <c r="ULD439" s="1441"/>
      <c r="ULE439" s="1441"/>
      <c r="ULF439" s="1441"/>
      <c r="ULG439" s="1441"/>
      <c r="ULH439" s="1441"/>
      <c r="ULI439" s="1441"/>
      <c r="ULJ439" s="1441"/>
      <c r="ULK439" s="1441"/>
      <c r="ULL439" s="1441"/>
      <c r="ULM439" s="1441"/>
      <c r="ULN439" s="1441"/>
      <c r="ULO439" s="1441"/>
      <c r="ULP439" s="1441"/>
      <c r="ULQ439" s="1441"/>
      <c r="ULR439" s="1441"/>
      <c r="ULS439" s="1441"/>
      <c r="ULT439" s="1441"/>
      <c r="ULU439" s="1441"/>
      <c r="ULV439" s="1441"/>
      <c r="ULW439" s="1441"/>
      <c r="ULX439" s="1441"/>
      <c r="ULY439" s="1441"/>
      <c r="ULZ439" s="1441"/>
      <c r="UMA439" s="1441"/>
      <c r="UMB439" s="1441"/>
      <c r="UMC439" s="1441"/>
      <c r="UMD439" s="1441"/>
      <c r="UME439" s="1441"/>
      <c r="UMF439" s="1441"/>
      <c r="UMG439" s="1441"/>
      <c r="UMH439" s="1441"/>
      <c r="UMI439" s="1441"/>
      <c r="UMJ439" s="1441"/>
      <c r="UMK439" s="1441"/>
      <c r="UML439" s="1441"/>
      <c r="UMM439" s="1441"/>
      <c r="UMN439" s="1441"/>
      <c r="UMO439" s="1441"/>
      <c r="UMP439" s="1441"/>
      <c r="UMQ439" s="1441"/>
      <c r="UMR439" s="1441"/>
      <c r="UMS439" s="1441"/>
      <c r="UMT439" s="1441"/>
      <c r="UMU439" s="1441"/>
      <c r="UMV439" s="1441"/>
      <c r="UMW439" s="1441"/>
      <c r="UMX439" s="1441"/>
      <c r="UMY439" s="1441"/>
      <c r="UMZ439" s="1441"/>
      <c r="UNA439" s="1441"/>
      <c r="UNB439" s="1441"/>
      <c r="UNC439" s="1441"/>
      <c r="UND439" s="1441"/>
      <c r="UNE439" s="1441"/>
      <c r="UNF439" s="1441"/>
      <c r="UNG439" s="1441"/>
      <c r="UNH439" s="1441"/>
      <c r="UNI439" s="1441"/>
      <c r="UNJ439" s="1441"/>
      <c r="UNK439" s="1441"/>
      <c r="UNL439" s="1441"/>
      <c r="UNM439" s="1441"/>
      <c r="UNN439" s="1441"/>
      <c r="UNO439" s="1441"/>
      <c r="UNP439" s="1441"/>
      <c r="UNQ439" s="1441"/>
      <c r="UNR439" s="1441"/>
      <c r="UNS439" s="1441"/>
      <c r="UNT439" s="1441"/>
      <c r="UNU439" s="1441"/>
      <c r="UNV439" s="1441"/>
      <c r="UNW439" s="1441"/>
      <c r="UNX439" s="1441"/>
      <c r="UNY439" s="1441"/>
      <c r="UNZ439" s="1441"/>
      <c r="UOA439" s="1441"/>
      <c r="UOB439" s="1441"/>
      <c r="UOC439" s="1441"/>
      <c r="UOD439" s="1441"/>
      <c r="UOE439" s="1441"/>
      <c r="UOF439" s="1441"/>
      <c r="UOG439" s="1441"/>
      <c r="UOH439" s="1441"/>
      <c r="UOI439" s="1441"/>
      <c r="UOJ439" s="1441"/>
      <c r="UOK439" s="1441"/>
      <c r="UOL439" s="1441"/>
      <c r="UOM439" s="1441"/>
      <c r="UON439" s="1441"/>
      <c r="UOO439" s="1441"/>
      <c r="UOP439" s="1441"/>
      <c r="UOQ439" s="1441"/>
      <c r="UOR439" s="1441"/>
      <c r="UOS439" s="1441"/>
      <c r="UOT439" s="1441"/>
      <c r="UOU439" s="1441"/>
      <c r="UOV439" s="1441"/>
      <c r="UOW439" s="1441"/>
      <c r="UOX439" s="1441"/>
      <c r="UOY439" s="1441"/>
      <c r="UOZ439" s="1441"/>
      <c r="UPA439" s="1441"/>
      <c r="UPB439" s="1441"/>
      <c r="UPC439" s="1441"/>
      <c r="UPD439" s="1441"/>
      <c r="UPE439" s="1441"/>
      <c r="UPF439" s="1441"/>
      <c r="UPG439" s="1441"/>
      <c r="UPH439" s="1441"/>
      <c r="UPI439" s="1441"/>
      <c r="UPJ439" s="1441"/>
      <c r="UPK439" s="1441"/>
      <c r="UPL439" s="1441"/>
      <c r="UPM439" s="1441"/>
      <c r="UPN439" s="1441"/>
      <c r="UPO439" s="1441"/>
      <c r="UPP439" s="1441"/>
      <c r="UPQ439" s="1441"/>
      <c r="UPR439" s="1441"/>
      <c r="UPS439" s="1441"/>
      <c r="UPT439" s="1441"/>
      <c r="UPU439" s="1441"/>
      <c r="UPV439" s="1441"/>
      <c r="UPW439" s="1441"/>
      <c r="UPX439" s="1441"/>
      <c r="UPY439" s="1441"/>
      <c r="UPZ439" s="1441"/>
      <c r="UQA439" s="1441"/>
      <c r="UQB439" s="1441"/>
      <c r="UQC439" s="1441"/>
      <c r="UQD439" s="1441"/>
      <c r="UQE439" s="1441"/>
      <c r="UQF439" s="1441"/>
      <c r="UQG439" s="1441"/>
      <c r="UQH439" s="1441"/>
      <c r="UQI439" s="1441"/>
      <c r="UQJ439" s="1441"/>
      <c r="UQK439" s="1441"/>
      <c r="UQL439" s="1441"/>
      <c r="UQM439" s="1441"/>
      <c r="UQN439" s="1441"/>
      <c r="UQO439" s="1441"/>
      <c r="UQP439" s="1441"/>
      <c r="UQQ439" s="1441"/>
      <c r="UQR439" s="1441"/>
      <c r="UQS439" s="1441"/>
      <c r="UQT439" s="1441"/>
      <c r="UQU439" s="1441"/>
      <c r="UQV439" s="1441"/>
      <c r="UQW439" s="1441"/>
      <c r="UQX439" s="1441"/>
      <c r="UQY439" s="1441"/>
      <c r="UQZ439" s="1441"/>
      <c r="URA439" s="1441"/>
      <c r="URB439" s="1441"/>
      <c r="URC439" s="1441"/>
      <c r="URD439" s="1441"/>
      <c r="URE439" s="1441"/>
      <c r="URF439" s="1441"/>
      <c r="URG439" s="1441"/>
      <c r="URH439" s="1441"/>
      <c r="URI439" s="1441"/>
      <c r="URJ439" s="1441"/>
      <c r="URK439" s="1441"/>
      <c r="URL439" s="1441"/>
      <c r="URM439" s="1441"/>
      <c r="URN439" s="1441"/>
      <c r="URO439" s="1441"/>
      <c r="URP439" s="1441"/>
      <c r="URQ439" s="1441"/>
      <c r="URR439" s="1441"/>
      <c r="URS439" s="1441"/>
      <c r="URT439" s="1441"/>
      <c r="URU439" s="1441"/>
      <c r="URV439" s="1441"/>
      <c r="URW439" s="1441"/>
      <c r="URX439" s="1441"/>
      <c r="URY439" s="1441"/>
      <c r="URZ439" s="1441"/>
      <c r="USA439" s="1441"/>
      <c r="USB439" s="1441"/>
      <c r="USC439" s="1441"/>
      <c r="USD439" s="1441"/>
      <c r="USE439" s="1441"/>
      <c r="USF439" s="1441"/>
      <c r="USG439" s="1441"/>
      <c r="USH439" s="1441"/>
      <c r="USI439" s="1441"/>
      <c r="USJ439" s="1441"/>
      <c r="USK439" s="1441"/>
      <c r="USL439" s="1441"/>
      <c r="USM439" s="1441"/>
      <c r="USN439" s="1441"/>
      <c r="USO439" s="1441"/>
      <c r="USP439" s="1441"/>
      <c r="USQ439" s="1441"/>
      <c r="USR439" s="1441"/>
      <c r="USS439" s="1441"/>
      <c r="UST439" s="1441"/>
      <c r="USU439" s="1441"/>
      <c r="USV439" s="1441"/>
      <c r="USW439" s="1441"/>
      <c r="USX439" s="1441"/>
      <c r="USY439" s="1441"/>
      <c r="USZ439" s="1441"/>
      <c r="UTA439" s="1441"/>
      <c r="UTB439" s="1441"/>
      <c r="UTC439" s="1441"/>
      <c r="UTD439" s="1441"/>
      <c r="UTE439" s="1441"/>
      <c r="UTF439" s="1441"/>
      <c r="UTG439" s="1441"/>
      <c r="UTH439" s="1441"/>
      <c r="UTI439" s="1441"/>
      <c r="UTJ439" s="1441"/>
      <c r="UTK439" s="1441"/>
      <c r="UTL439" s="1441"/>
      <c r="UTM439" s="1441"/>
      <c r="UTN439" s="1441"/>
      <c r="UTO439" s="1441"/>
      <c r="UTP439" s="1441"/>
      <c r="UTQ439" s="1441"/>
      <c r="UTR439" s="1441"/>
      <c r="UTS439" s="1441"/>
      <c r="UTT439" s="1441"/>
      <c r="UTU439" s="1441"/>
      <c r="UTV439" s="1441"/>
      <c r="UTW439" s="1441"/>
      <c r="UTX439" s="1441"/>
      <c r="UTY439" s="1441"/>
      <c r="UTZ439" s="1441"/>
      <c r="UUA439" s="1441"/>
      <c r="UUB439" s="1441"/>
      <c r="UUC439" s="1441"/>
      <c r="UUD439" s="1441"/>
      <c r="UUE439" s="1441"/>
      <c r="UUF439" s="1441"/>
      <c r="UUG439" s="1441"/>
      <c r="UUH439" s="1441"/>
      <c r="UUI439" s="1441"/>
      <c r="UUJ439" s="1441"/>
      <c r="UUK439" s="1441"/>
      <c r="UUL439" s="1441"/>
      <c r="UUM439" s="1441"/>
      <c r="UUN439" s="1441"/>
      <c r="UUO439" s="1441"/>
      <c r="UUP439" s="1441"/>
      <c r="UUQ439" s="1441"/>
      <c r="UUR439" s="1441"/>
      <c r="UUS439" s="1441"/>
      <c r="UUT439" s="1441"/>
      <c r="UUU439" s="1441"/>
      <c r="UUV439" s="1441"/>
      <c r="UUW439" s="1441"/>
      <c r="UUX439" s="1441"/>
      <c r="UUY439" s="1441"/>
      <c r="UUZ439" s="1441"/>
      <c r="UVA439" s="1441"/>
      <c r="UVB439" s="1441"/>
      <c r="UVC439" s="1441"/>
      <c r="UVD439" s="1441"/>
      <c r="UVE439" s="1441"/>
      <c r="UVF439" s="1441"/>
      <c r="UVG439" s="1441"/>
      <c r="UVH439" s="1441"/>
      <c r="UVI439" s="1441"/>
      <c r="UVJ439" s="1441"/>
      <c r="UVK439" s="1441"/>
      <c r="UVL439" s="1441"/>
      <c r="UVM439" s="1441"/>
      <c r="UVN439" s="1441"/>
      <c r="UVO439" s="1441"/>
      <c r="UVP439" s="1441"/>
      <c r="UVQ439" s="1441"/>
      <c r="UVR439" s="1441"/>
      <c r="UVS439" s="1441"/>
      <c r="UVT439" s="1441"/>
      <c r="UVU439" s="1441"/>
      <c r="UVV439" s="1441"/>
      <c r="UVW439" s="1441"/>
      <c r="UVX439" s="1441"/>
      <c r="UVY439" s="1441"/>
      <c r="UVZ439" s="1441"/>
      <c r="UWA439" s="1441"/>
      <c r="UWB439" s="1441"/>
      <c r="UWC439" s="1441"/>
      <c r="UWD439" s="1441"/>
      <c r="UWE439" s="1441"/>
      <c r="UWF439" s="1441"/>
      <c r="UWG439" s="1441"/>
      <c r="UWH439" s="1441"/>
      <c r="UWI439" s="1441"/>
      <c r="UWJ439" s="1441"/>
      <c r="UWK439" s="1441"/>
      <c r="UWL439" s="1441"/>
      <c r="UWM439" s="1441"/>
      <c r="UWN439" s="1441"/>
      <c r="UWO439" s="1441"/>
      <c r="UWP439" s="1441"/>
      <c r="UWQ439" s="1441"/>
      <c r="UWR439" s="1441"/>
      <c r="UWS439" s="1441"/>
      <c r="UWT439" s="1441"/>
      <c r="UWU439" s="1441"/>
      <c r="UWV439" s="1441"/>
      <c r="UWW439" s="1441"/>
      <c r="UWX439" s="1441"/>
      <c r="UWY439" s="1441"/>
      <c r="UWZ439" s="1441"/>
      <c r="UXA439" s="1441"/>
      <c r="UXB439" s="1441"/>
      <c r="UXC439" s="1441"/>
      <c r="UXD439" s="1441"/>
      <c r="UXE439" s="1441"/>
      <c r="UXF439" s="1441"/>
      <c r="UXG439" s="1441"/>
      <c r="UXH439" s="1441"/>
      <c r="UXI439" s="1441"/>
      <c r="UXJ439" s="1441"/>
      <c r="UXK439" s="1441"/>
      <c r="UXL439" s="1441"/>
      <c r="UXM439" s="1441"/>
      <c r="UXN439" s="1441"/>
      <c r="UXO439" s="1441"/>
      <c r="UXP439" s="1441"/>
      <c r="UXQ439" s="1441"/>
      <c r="UXR439" s="1441"/>
      <c r="UXS439" s="1441"/>
      <c r="UXT439" s="1441"/>
      <c r="UXU439" s="1441"/>
      <c r="UXV439" s="1441"/>
      <c r="UXW439" s="1441"/>
      <c r="UXX439" s="1441"/>
      <c r="UXY439" s="1441"/>
      <c r="UXZ439" s="1441"/>
      <c r="UYA439" s="1441"/>
      <c r="UYB439" s="1441"/>
      <c r="UYC439" s="1441"/>
      <c r="UYD439" s="1441"/>
      <c r="UYE439" s="1441"/>
      <c r="UYF439" s="1441"/>
      <c r="UYG439" s="1441"/>
      <c r="UYH439" s="1441"/>
      <c r="UYI439" s="1441"/>
      <c r="UYJ439" s="1441"/>
      <c r="UYK439" s="1441"/>
      <c r="UYL439" s="1441"/>
      <c r="UYM439" s="1441"/>
      <c r="UYN439" s="1441"/>
      <c r="UYO439" s="1441"/>
      <c r="UYP439" s="1441"/>
      <c r="UYQ439" s="1441"/>
      <c r="UYR439" s="1441"/>
      <c r="UYS439" s="1441"/>
      <c r="UYT439" s="1441"/>
      <c r="UYU439" s="1441"/>
      <c r="UYV439" s="1441"/>
      <c r="UYW439" s="1441"/>
      <c r="UYX439" s="1441"/>
      <c r="UYY439" s="1441"/>
      <c r="UYZ439" s="1441"/>
      <c r="UZA439" s="1441"/>
      <c r="UZB439" s="1441"/>
      <c r="UZC439" s="1441"/>
      <c r="UZD439" s="1441"/>
      <c r="UZE439" s="1441"/>
      <c r="UZF439" s="1441"/>
      <c r="UZG439" s="1441"/>
      <c r="UZH439" s="1441"/>
      <c r="UZI439" s="1441"/>
      <c r="UZJ439" s="1441"/>
      <c r="UZK439" s="1441"/>
      <c r="UZL439" s="1441"/>
      <c r="UZM439" s="1441"/>
      <c r="UZN439" s="1441"/>
      <c r="UZO439" s="1441"/>
      <c r="UZP439" s="1441"/>
      <c r="UZQ439" s="1441"/>
      <c r="UZR439" s="1441"/>
      <c r="UZS439" s="1441"/>
      <c r="UZT439" s="1441"/>
      <c r="UZU439" s="1441"/>
      <c r="UZV439" s="1441"/>
      <c r="UZW439" s="1441"/>
      <c r="UZX439" s="1441"/>
      <c r="UZY439" s="1441"/>
      <c r="UZZ439" s="1441"/>
      <c r="VAA439" s="1441"/>
      <c r="VAB439" s="1441"/>
      <c r="VAC439" s="1441"/>
      <c r="VAD439" s="1441"/>
      <c r="VAE439" s="1441"/>
      <c r="VAF439" s="1441"/>
      <c r="VAG439" s="1441"/>
      <c r="VAH439" s="1441"/>
      <c r="VAI439" s="1441"/>
      <c r="VAJ439" s="1441"/>
      <c r="VAK439" s="1441"/>
      <c r="VAL439" s="1441"/>
      <c r="VAM439" s="1441"/>
      <c r="VAN439" s="1441"/>
      <c r="VAO439" s="1441"/>
      <c r="VAP439" s="1441"/>
      <c r="VAQ439" s="1441"/>
      <c r="VAR439" s="1441"/>
      <c r="VAS439" s="1441"/>
      <c r="VAT439" s="1441"/>
      <c r="VAU439" s="1441"/>
      <c r="VAV439" s="1441"/>
      <c r="VAW439" s="1441"/>
      <c r="VAX439" s="1441"/>
      <c r="VAY439" s="1441"/>
      <c r="VAZ439" s="1441"/>
      <c r="VBA439" s="1441"/>
      <c r="VBB439" s="1441"/>
      <c r="VBC439" s="1441"/>
      <c r="VBD439" s="1441"/>
      <c r="VBE439" s="1441"/>
      <c r="VBF439" s="1441"/>
      <c r="VBG439" s="1441"/>
      <c r="VBH439" s="1441"/>
      <c r="VBI439" s="1441"/>
      <c r="VBJ439" s="1441"/>
      <c r="VBK439" s="1441"/>
      <c r="VBL439" s="1441"/>
      <c r="VBM439" s="1441"/>
      <c r="VBN439" s="1441"/>
      <c r="VBO439" s="1441"/>
      <c r="VBP439" s="1441"/>
      <c r="VBQ439" s="1441"/>
      <c r="VBR439" s="1441"/>
      <c r="VBS439" s="1441"/>
      <c r="VBT439" s="1441"/>
      <c r="VBU439" s="1441"/>
      <c r="VBV439" s="1441"/>
      <c r="VBW439" s="1441"/>
      <c r="VBX439" s="1441"/>
      <c r="VBY439" s="1441"/>
      <c r="VBZ439" s="1441"/>
      <c r="VCA439" s="1441"/>
      <c r="VCB439" s="1441"/>
      <c r="VCC439" s="1441"/>
      <c r="VCD439" s="1441"/>
      <c r="VCE439" s="1441"/>
      <c r="VCF439" s="1441"/>
      <c r="VCG439" s="1441"/>
      <c r="VCH439" s="1441"/>
      <c r="VCI439" s="1441"/>
      <c r="VCJ439" s="1441"/>
      <c r="VCK439" s="1441"/>
      <c r="VCL439" s="1441"/>
      <c r="VCM439" s="1441"/>
      <c r="VCN439" s="1441"/>
      <c r="VCO439" s="1441"/>
      <c r="VCP439" s="1441"/>
      <c r="VCQ439" s="1441"/>
      <c r="VCR439" s="1441"/>
      <c r="VCS439" s="1441"/>
      <c r="VCT439" s="1441"/>
      <c r="VCU439" s="1441"/>
      <c r="VCV439" s="1441"/>
      <c r="VCW439" s="1441"/>
      <c r="VCX439" s="1441"/>
      <c r="VCY439" s="1441"/>
      <c r="VCZ439" s="1441"/>
      <c r="VDA439" s="1441"/>
      <c r="VDB439" s="1441"/>
      <c r="VDC439" s="1441"/>
      <c r="VDD439" s="1441"/>
      <c r="VDE439" s="1441"/>
      <c r="VDF439" s="1441"/>
      <c r="VDG439" s="1441"/>
      <c r="VDH439" s="1441"/>
      <c r="VDI439" s="1441"/>
      <c r="VDJ439" s="1441"/>
      <c r="VDK439" s="1441"/>
      <c r="VDL439" s="1441"/>
      <c r="VDM439" s="1441"/>
      <c r="VDN439" s="1441"/>
      <c r="VDO439" s="1441"/>
      <c r="VDP439" s="1441"/>
      <c r="VDQ439" s="1441"/>
      <c r="VDR439" s="1441"/>
      <c r="VDS439" s="1441"/>
      <c r="VDT439" s="1441"/>
      <c r="VDU439" s="1441"/>
      <c r="VDV439" s="1441"/>
      <c r="VDW439" s="1441"/>
      <c r="VDX439" s="1441"/>
      <c r="VDY439" s="1441"/>
      <c r="VDZ439" s="1441"/>
      <c r="VEA439" s="1441"/>
      <c r="VEB439" s="1441"/>
      <c r="VEC439" s="1441"/>
      <c r="VED439" s="1441"/>
      <c r="VEE439" s="1441"/>
      <c r="VEF439" s="1441"/>
      <c r="VEG439" s="1441"/>
      <c r="VEH439" s="1441"/>
      <c r="VEI439" s="1441"/>
      <c r="VEJ439" s="1441"/>
      <c r="VEK439" s="1441"/>
      <c r="VEL439" s="1441"/>
      <c r="VEM439" s="1441"/>
      <c r="VEN439" s="1441"/>
      <c r="VEO439" s="1441"/>
      <c r="VEP439" s="1441"/>
      <c r="VEQ439" s="1441"/>
      <c r="VER439" s="1441"/>
      <c r="VES439" s="1441"/>
      <c r="VET439" s="1441"/>
      <c r="VEU439" s="1441"/>
      <c r="VEV439" s="1441"/>
      <c r="VEW439" s="1441"/>
      <c r="VEX439" s="1441"/>
      <c r="VEY439" s="1441"/>
      <c r="VEZ439" s="1441"/>
      <c r="VFA439" s="1441"/>
      <c r="VFB439" s="1441"/>
      <c r="VFC439" s="1441"/>
      <c r="VFD439" s="1441"/>
      <c r="VFE439" s="1441"/>
      <c r="VFF439" s="1441"/>
      <c r="VFG439" s="1441"/>
      <c r="VFH439" s="1441"/>
      <c r="VFI439" s="1441"/>
      <c r="VFJ439" s="1441"/>
      <c r="VFK439" s="1441"/>
      <c r="VFL439" s="1441"/>
      <c r="VFM439" s="1441"/>
      <c r="VFN439" s="1441"/>
      <c r="VFO439" s="1441"/>
      <c r="VFP439" s="1441"/>
      <c r="VFQ439" s="1441"/>
      <c r="VFR439" s="1441"/>
      <c r="VFS439" s="1441"/>
      <c r="VFT439" s="1441"/>
      <c r="VFU439" s="1441"/>
      <c r="VFV439" s="1441"/>
      <c r="VFW439" s="1441"/>
      <c r="VFX439" s="1441"/>
      <c r="VFY439" s="1441"/>
      <c r="VFZ439" s="1441"/>
      <c r="VGA439" s="1441"/>
      <c r="VGB439" s="1441"/>
      <c r="VGC439" s="1441"/>
      <c r="VGD439" s="1441"/>
      <c r="VGE439" s="1441"/>
      <c r="VGF439" s="1441"/>
      <c r="VGG439" s="1441"/>
      <c r="VGH439" s="1441"/>
      <c r="VGI439" s="1441"/>
      <c r="VGJ439" s="1441"/>
      <c r="VGK439" s="1441"/>
      <c r="VGL439" s="1441"/>
      <c r="VGM439" s="1441"/>
      <c r="VGN439" s="1441"/>
      <c r="VGO439" s="1441"/>
      <c r="VGP439" s="1441"/>
      <c r="VGQ439" s="1441"/>
      <c r="VGR439" s="1441"/>
      <c r="VGS439" s="1441"/>
      <c r="VGT439" s="1441"/>
      <c r="VGU439" s="1441"/>
      <c r="VGV439" s="1441"/>
      <c r="VGW439" s="1441"/>
      <c r="VGX439" s="1441"/>
      <c r="VGY439" s="1441"/>
      <c r="VGZ439" s="1441"/>
      <c r="VHA439" s="1441"/>
      <c r="VHB439" s="1441"/>
      <c r="VHC439" s="1441"/>
      <c r="VHD439" s="1441"/>
      <c r="VHE439" s="1441"/>
      <c r="VHF439" s="1441"/>
      <c r="VHG439" s="1441"/>
      <c r="VHH439" s="1441"/>
      <c r="VHI439" s="1441"/>
      <c r="VHJ439" s="1441"/>
      <c r="VHK439" s="1441"/>
      <c r="VHL439" s="1441"/>
      <c r="VHM439" s="1441"/>
      <c r="VHN439" s="1441"/>
      <c r="VHO439" s="1441"/>
      <c r="VHP439" s="1441"/>
      <c r="VHQ439" s="1441"/>
      <c r="VHR439" s="1441"/>
      <c r="VHS439" s="1441"/>
      <c r="VHT439" s="1441"/>
      <c r="VHU439" s="1441"/>
      <c r="VHV439" s="1441"/>
      <c r="VHW439" s="1441"/>
      <c r="VHX439" s="1441"/>
      <c r="VHY439" s="1441"/>
      <c r="VHZ439" s="1441"/>
      <c r="VIA439" s="1441"/>
      <c r="VIB439" s="1441"/>
      <c r="VIC439" s="1441"/>
      <c r="VID439" s="1441"/>
      <c r="VIE439" s="1441"/>
      <c r="VIF439" s="1441"/>
      <c r="VIG439" s="1441"/>
      <c r="VIH439" s="1441"/>
      <c r="VII439" s="1441"/>
      <c r="VIJ439" s="1441"/>
      <c r="VIK439" s="1441"/>
      <c r="VIL439" s="1441"/>
      <c r="VIM439" s="1441"/>
      <c r="VIN439" s="1441"/>
      <c r="VIO439" s="1441"/>
      <c r="VIP439" s="1441"/>
      <c r="VIQ439" s="1441"/>
      <c r="VIR439" s="1441"/>
      <c r="VIS439" s="1441"/>
      <c r="VIT439" s="1441"/>
      <c r="VIU439" s="1441"/>
      <c r="VIV439" s="1441"/>
      <c r="VIW439" s="1441"/>
      <c r="VIX439" s="1441"/>
      <c r="VIY439" s="1441"/>
      <c r="VIZ439" s="1441"/>
      <c r="VJA439" s="1441"/>
      <c r="VJB439" s="1441"/>
      <c r="VJC439" s="1441"/>
      <c r="VJD439" s="1441"/>
      <c r="VJE439" s="1441"/>
      <c r="VJF439" s="1441"/>
      <c r="VJG439" s="1441"/>
      <c r="VJH439" s="1441"/>
      <c r="VJI439" s="1441"/>
      <c r="VJJ439" s="1441"/>
      <c r="VJK439" s="1441"/>
      <c r="VJL439" s="1441"/>
      <c r="VJM439" s="1441"/>
      <c r="VJN439" s="1441"/>
      <c r="VJO439" s="1441"/>
      <c r="VJP439" s="1441"/>
      <c r="VJQ439" s="1441"/>
      <c r="VJR439" s="1441"/>
      <c r="VJS439" s="1441"/>
      <c r="VJT439" s="1441"/>
      <c r="VJU439" s="1441"/>
      <c r="VJV439" s="1441"/>
      <c r="VJW439" s="1441"/>
      <c r="VJX439" s="1441"/>
      <c r="VJY439" s="1441"/>
      <c r="VJZ439" s="1441"/>
      <c r="VKA439" s="1441"/>
      <c r="VKB439" s="1441"/>
      <c r="VKC439" s="1441"/>
      <c r="VKD439" s="1441"/>
      <c r="VKE439" s="1441"/>
      <c r="VKF439" s="1441"/>
      <c r="VKG439" s="1441"/>
      <c r="VKH439" s="1441"/>
      <c r="VKI439" s="1441"/>
      <c r="VKJ439" s="1441"/>
      <c r="VKK439" s="1441"/>
      <c r="VKL439" s="1441"/>
      <c r="VKM439" s="1441"/>
      <c r="VKN439" s="1441"/>
      <c r="VKO439" s="1441"/>
      <c r="VKP439" s="1441"/>
      <c r="VKQ439" s="1441"/>
      <c r="VKR439" s="1441"/>
      <c r="VKS439" s="1441"/>
      <c r="VKT439" s="1441"/>
      <c r="VKU439" s="1441"/>
      <c r="VKV439" s="1441"/>
      <c r="VKW439" s="1441"/>
      <c r="VKX439" s="1441"/>
      <c r="VKY439" s="1441"/>
      <c r="VKZ439" s="1441"/>
      <c r="VLA439" s="1441"/>
      <c r="VLB439" s="1441"/>
      <c r="VLC439" s="1441"/>
      <c r="VLD439" s="1441"/>
      <c r="VLE439" s="1441"/>
      <c r="VLF439" s="1441"/>
      <c r="VLG439" s="1441"/>
      <c r="VLH439" s="1441"/>
      <c r="VLI439" s="1441"/>
      <c r="VLJ439" s="1441"/>
      <c r="VLK439" s="1441"/>
      <c r="VLL439" s="1441"/>
      <c r="VLM439" s="1441"/>
      <c r="VLN439" s="1441"/>
      <c r="VLO439" s="1441"/>
      <c r="VLP439" s="1441"/>
      <c r="VLQ439" s="1441"/>
      <c r="VLR439" s="1441"/>
      <c r="VLS439" s="1441"/>
      <c r="VLT439" s="1441"/>
      <c r="VLU439" s="1441"/>
      <c r="VLV439" s="1441"/>
      <c r="VLW439" s="1441"/>
      <c r="VLX439" s="1441"/>
      <c r="VLY439" s="1441"/>
      <c r="VLZ439" s="1441"/>
      <c r="VMA439" s="1441"/>
      <c r="VMB439" s="1441"/>
      <c r="VMC439" s="1441"/>
      <c r="VMD439" s="1441"/>
      <c r="VME439" s="1441"/>
      <c r="VMF439" s="1441"/>
      <c r="VMG439" s="1441"/>
      <c r="VMH439" s="1441"/>
      <c r="VMI439" s="1441"/>
      <c r="VMJ439" s="1441"/>
      <c r="VMK439" s="1441"/>
      <c r="VML439" s="1441"/>
      <c r="VMM439" s="1441"/>
      <c r="VMN439" s="1441"/>
      <c r="VMO439" s="1441"/>
      <c r="VMP439" s="1441"/>
      <c r="VMQ439" s="1441"/>
      <c r="VMR439" s="1441"/>
      <c r="VMS439" s="1441"/>
      <c r="VMT439" s="1441"/>
      <c r="VMU439" s="1441"/>
      <c r="VMV439" s="1441"/>
      <c r="VMW439" s="1441"/>
      <c r="VMX439" s="1441"/>
      <c r="VMY439" s="1441"/>
      <c r="VMZ439" s="1441"/>
      <c r="VNA439" s="1441"/>
      <c r="VNB439" s="1441"/>
      <c r="VNC439" s="1441"/>
      <c r="VND439" s="1441"/>
      <c r="VNE439" s="1441"/>
      <c r="VNF439" s="1441"/>
      <c r="VNG439" s="1441"/>
      <c r="VNH439" s="1441"/>
      <c r="VNI439" s="1441"/>
      <c r="VNJ439" s="1441"/>
      <c r="VNK439" s="1441"/>
      <c r="VNL439" s="1441"/>
      <c r="VNM439" s="1441"/>
      <c r="VNN439" s="1441"/>
      <c r="VNO439" s="1441"/>
      <c r="VNP439" s="1441"/>
      <c r="VNQ439" s="1441"/>
      <c r="VNR439" s="1441"/>
      <c r="VNS439" s="1441"/>
      <c r="VNT439" s="1441"/>
      <c r="VNU439" s="1441"/>
      <c r="VNV439" s="1441"/>
      <c r="VNW439" s="1441"/>
      <c r="VNX439" s="1441"/>
      <c r="VNY439" s="1441"/>
      <c r="VNZ439" s="1441"/>
      <c r="VOA439" s="1441"/>
      <c r="VOB439" s="1441"/>
      <c r="VOC439" s="1441"/>
      <c r="VOD439" s="1441"/>
      <c r="VOE439" s="1441"/>
      <c r="VOF439" s="1441"/>
      <c r="VOG439" s="1441"/>
      <c r="VOH439" s="1441"/>
      <c r="VOI439" s="1441"/>
      <c r="VOJ439" s="1441"/>
      <c r="VOK439" s="1441"/>
      <c r="VOL439" s="1441"/>
      <c r="VOM439" s="1441"/>
      <c r="VON439" s="1441"/>
      <c r="VOO439" s="1441"/>
      <c r="VOP439" s="1441"/>
      <c r="VOQ439" s="1441"/>
      <c r="VOR439" s="1441"/>
      <c r="VOS439" s="1441"/>
      <c r="VOT439" s="1441"/>
      <c r="VOU439" s="1441"/>
      <c r="VOV439" s="1441"/>
      <c r="VOW439" s="1441"/>
      <c r="VOX439" s="1441"/>
      <c r="VOY439" s="1441"/>
      <c r="VOZ439" s="1441"/>
      <c r="VPA439" s="1441"/>
      <c r="VPB439" s="1441"/>
      <c r="VPC439" s="1441"/>
      <c r="VPD439" s="1441"/>
      <c r="VPE439" s="1441"/>
      <c r="VPF439" s="1441"/>
      <c r="VPG439" s="1441"/>
      <c r="VPH439" s="1441"/>
      <c r="VPI439" s="1441"/>
      <c r="VPJ439" s="1441"/>
      <c r="VPK439" s="1441"/>
      <c r="VPL439" s="1441"/>
      <c r="VPM439" s="1441"/>
      <c r="VPN439" s="1441"/>
      <c r="VPO439" s="1441"/>
      <c r="VPP439" s="1441"/>
      <c r="VPQ439" s="1441"/>
      <c r="VPR439" s="1441"/>
      <c r="VPS439" s="1441"/>
      <c r="VPT439" s="1441"/>
      <c r="VPU439" s="1441"/>
      <c r="VPV439" s="1441"/>
      <c r="VPW439" s="1441"/>
      <c r="VPX439" s="1441"/>
      <c r="VPY439" s="1441"/>
      <c r="VPZ439" s="1441"/>
      <c r="VQA439" s="1441"/>
      <c r="VQB439" s="1441"/>
      <c r="VQC439" s="1441"/>
      <c r="VQD439" s="1441"/>
      <c r="VQE439" s="1441"/>
      <c r="VQF439" s="1441"/>
      <c r="VQG439" s="1441"/>
      <c r="VQH439" s="1441"/>
      <c r="VQI439" s="1441"/>
      <c r="VQJ439" s="1441"/>
      <c r="VQK439" s="1441"/>
      <c r="VQL439" s="1441"/>
      <c r="VQM439" s="1441"/>
      <c r="VQN439" s="1441"/>
      <c r="VQO439" s="1441"/>
      <c r="VQP439" s="1441"/>
      <c r="VQQ439" s="1441"/>
      <c r="VQR439" s="1441"/>
      <c r="VQS439" s="1441"/>
      <c r="VQT439" s="1441"/>
      <c r="VQU439" s="1441"/>
      <c r="VQV439" s="1441"/>
      <c r="VQW439" s="1441"/>
      <c r="VQX439" s="1441"/>
      <c r="VQY439" s="1441"/>
      <c r="VQZ439" s="1441"/>
      <c r="VRA439" s="1441"/>
      <c r="VRB439" s="1441"/>
      <c r="VRC439" s="1441"/>
      <c r="VRD439" s="1441"/>
      <c r="VRE439" s="1441"/>
      <c r="VRF439" s="1441"/>
      <c r="VRG439" s="1441"/>
      <c r="VRH439" s="1441"/>
      <c r="VRI439" s="1441"/>
      <c r="VRJ439" s="1441"/>
      <c r="VRK439" s="1441"/>
      <c r="VRL439" s="1441"/>
      <c r="VRM439" s="1441"/>
      <c r="VRN439" s="1441"/>
      <c r="VRO439" s="1441"/>
      <c r="VRP439" s="1441"/>
      <c r="VRQ439" s="1441"/>
      <c r="VRR439" s="1441"/>
      <c r="VRS439" s="1441"/>
      <c r="VRT439" s="1441"/>
      <c r="VRU439" s="1441"/>
      <c r="VRV439" s="1441"/>
      <c r="VRW439" s="1441"/>
      <c r="VRX439" s="1441"/>
      <c r="VRY439" s="1441"/>
      <c r="VRZ439" s="1441"/>
      <c r="VSA439" s="1441"/>
      <c r="VSB439" s="1441"/>
      <c r="VSC439" s="1441"/>
      <c r="VSD439" s="1441"/>
      <c r="VSE439" s="1441"/>
      <c r="VSF439" s="1441"/>
      <c r="VSG439" s="1441"/>
      <c r="VSH439" s="1441"/>
      <c r="VSI439" s="1441"/>
      <c r="VSJ439" s="1441"/>
      <c r="VSK439" s="1441"/>
      <c r="VSL439" s="1441"/>
      <c r="VSM439" s="1441"/>
      <c r="VSN439" s="1441"/>
      <c r="VSO439" s="1441"/>
      <c r="VSP439" s="1441"/>
      <c r="VSQ439" s="1441"/>
      <c r="VSR439" s="1441"/>
      <c r="VSS439" s="1441"/>
      <c r="VST439" s="1441"/>
      <c r="VSU439" s="1441"/>
      <c r="VSV439" s="1441"/>
      <c r="VSW439" s="1441"/>
      <c r="VSX439" s="1441"/>
      <c r="VSY439" s="1441"/>
      <c r="VSZ439" s="1441"/>
      <c r="VTA439" s="1441"/>
      <c r="VTB439" s="1441"/>
      <c r="VTC439" s="1441"/>
      <c r="VTD439" s="1441"/>
      <c r="VTE439" s="1441"/>
      <c r="VTF439" s="1441"/>
      <c r="VTG439" s="1441"/>
      <c r="VTH439" s="1441"/>
      <c r="VTI439" s="1441"/>
      <c r="VTJ439" s="1441"/>
      <c r="VTK439" s="1441"/>
      <c r="VTL439" s="1441"/>
      <c r="VTM439" s="1441"/>
      <c r="VTN439" s="1441"/>
      <c r="VTO439" s="1441"/>
      <c r="VTP439" s="1441"/>
      <c r="VTQ439" s="1441"/>
      <c r="VTR439" s="1441"/>
      <c r="VTS439" s="1441"/>
      <c r="VTT439" s="1441"/>
      <c r="VTU439" s="1441"/>
      <c r="VTV439" s="1441"/>
      <c r="VTW439" s="1441"/>
      <c r="VTX439" s="1441"/>
      <c r="VTY439" s="1441"/>
      <c r="VTZ439" s="1441"/>
      <c r="VUA439" s="1441"/>
      <c r="VUB439" s="1441"/>
      <c r="VUC439" s="1441"/>
      <c r="VUD439" s="1441"/>
      <c r="VUE439" s="1441"/>
      <c r="VUF439" s="1441"/>
      <c r="VUG439" s="1441"/>
      <c r="VUH439" s="1441"/>
      <c r="VUI439" s="1441"/>
      <c r="VUJ439" s="1441"/>
      <c r="VUK439" s="1441"/>
      <c r="VUL439" s="1441"/>
      <c r="VUM439" s="1441"/>
      <c r="VUN439" s="1441"/>
      <c r="VUO439" s="1441"/>
      <c r="VUP439" s="1441"/>
      <c r="VUQ439" s="1441"/>
      <c r="VUR439" s="1441"/>
      <c r="VUS439" s="1441"/>
      <c r="VUT439" s="1441"/>
      <c r="VUU439" s="1441"/>
      <c r="VUV439" s="1441"/>
      <c r="VUW439" s="1441"/>
      <c r="VUX439" s="1441"/>
      <c r="VUY439" s="1441"/>
      <c r="VUZ439" s="1441"/>
      <c r="VVA439" s="1441"/>
      <c r="VVB439" s="1441"/>
      <c r="VVC439" s="1441"/>
      <c r="VVD439" s="1441"/>
      <c r="VVE439" s="1441"/>
      <c r="VVF439" s="1441"/>
      <c r="VVG439" s="1441"/>
      <c r="VVH439" s="1441"/>
      <c r="VVI439" s="1441"/>
      <c r="VVJ439" s="1441"/>
      <c r="VVK439" s="1441"/>
      <c r="VVL439" s="1441"/>
      <c r="VVM439" s="1441"/>
      <c r="VVN439" s="1441"/>
      <c r="VVO439" s="1441"/>
      <c r="VVP439" s="1441"/>
      <c r="VVQ439" s="1441"/>
      <c r="VVR439" s="1441"/>
      <c r="VVS439" s="1441"/>
      <c r="VVT439" s="1441"/>
      <c r="VVU439" s="1441"/>
      <c r="VVV439" s="1441"/>
      <c r="VVW439" s="1441"/>
      <c r="VVX439" s="1441"/>
      <c r="VVY439" s="1441"/>
      <c r="VVZ439" s="1441"/>
      <c r="VWA439" s="1441"/>
      <c r="VWB439" s="1441"/>
      <c r="VWC439" s="1441"/>
      <c r="VWD439" s="1441"/>
      <c r="VWE439" s="1441"/>
      <c r="VWF439" s="1441"/>
      <c r="VWG439" s="1441"/>
      <c r="VWH439" s="1441"/>
      <c r="VWI439" s="1441"/>
      <c r="VWJ439" s="1441"/>
      <c r="VWK439" s="1441"/>
      <c r="VWL439" s="1441"/>
      <c r="VWM439" s="1441"/>
      <c r="VWN439" s="1441"/>
      <c r="VWO439" s="1441"/>
      <c r="VWP439" s="1441"/>
      <c r="VWQ439" s="1441"/>
      <c r="VWR439" s="1441"/>
      <c r="VWS439" s="1441"/>
      <c r="VWT439" s="1441"/>
      <c r="VWU439" s="1441"/>
      <c r="VWV439" s="1441"/>
      <c r="VWW439" s="1441"/>
      <c r="VWX439" s="1441"/>
      <c r="VWY439" s="1441"/>
      <c r="VWZ439" s="1441"/>
      <c r="VXA439" s="1441"/>
      <c r="VXB439" s="1441"/>
      <c r="VXC439" s="1441"/>
      <c r="VXD439" s="1441"/>
      <c r="VXE439" s="1441"/>
      <c r="VXF439" s="1441"/>
      <c r="VXG439" s="1441"/>
      <c r="VXH439" s="1441"/>
      <c r="VXI439" s="1441"/>
      <c r="VXJ439" s="1441"/>
      <c r="VXK439" s="1441"/>
      <c r="VXL439" s="1441"/>
      <c r="VXM439" s="1441"/>
      <c r="VXN439" s="1441"/>
      <c r="VXO439" s="1441"/>
      <c r="VXP439" s="1441"/>
      <c r="VXQ439" s="1441"/>
      <c r="VXR439" s="1441"/>
      <c r="VXS439" s="1441"/>
      <c r="VXT439" s="1441"/>
      <c r="VXU439" s="1441"/>
      <c r="VXV439" s="1441"/>
      <c r="VXW439" s="1441"/>
      <c r="VXX439" s="1441"/>
      <c r="VXY439" s="1441"/>
      <c r="VXZ439" s="1441"/>
      <c r="VYA439" s="1441"/>
      <c r="VYB439" s="1441"/>
      <c r="VYC439" s="1441"/>
      <c r="VYD439" s="1441"/>
      <c r="VYE439" s="1441"/>
      <c r="VYF439" s="1441"/>
      <c r="VYG439" s="1441"/>
      <c r="VYH439" s="1441"/>
      <c r="VYI439" s="1441"/>
      <c r="VYJ439" s="1441"/>
      <c r="VYK439" s="1441"/>
      <c r="VYL439" s="1441"/>
      <c r="VYM439" s="1441"/>
      <c r="VYN439" s="1441"/>
      <c r="VYO439" s="1441"/>
      <c r="VYP439" s="1441"/>
      <c r="VYQ439" s="1441"/>
      <c r="VYR439" s="1441"/>
      <c r="VYS439" s="1441"/>
      <c r="VYT439" s="1441"/>
      <c r="VYU439" s="1441"/>
      <c r="VYV439" s="1441"/>
      <c r="VYW439" s="1441"/>
      <c r="VYX439" s="1441"/>
      <c r="VYY439" s="1441"/>
      <c r="VYZ439" s="1441"/>
      <c r="VZA439" s="1441"/>
      <c r="VZB439" s="1441"/>
      <c r="VZC439" s="1441"/>
      <c r="VZD439" s="1441"/>
      <c r="VZE439" s="1441"/>
      <c r="VZF439" s="1441"/>
      <c r="VZG439" s="1441"/>
      <c r="VZH439" s="1441"/>
      <c r="VZI439" s="1441"/>
      <c r="VZJ439" s="1441"/>
      <c r="VZK439" s="1441"/>
      <c r="VZL439" s="1441"/>
      <c r="VZM439" s="1441"/>
      <c r="VZN439" s="1441"/>
      <c r="VZO439" s="1441"/>
      <c r="VZP439" s="1441"/>
      <c r="VZQ439" s="1441"/>
      <c r="VZR439" s="1441"/>
      <c r="VZS439" s="1441"/>
      <c r="VZT439" s="1441"/>
      <c r="VZU439" s="1441"/>
      <c r="VZV439" s="1441"/>
      <c r="VZW439" s="1441"/>
      <c r="VZX439" s="1441"/>
      <c r="VZY439" s="1441"/>
      <c r="VZZ439" s="1441"/>
      <c r="WAA439" s="1441"/>
      <c r="WAB439" s="1441"/>
      <c r="WAC439" s="1441"/>
      <c r="WAD439" s="1441"/>
      <c r="WAE439" s="1441"/>
      <c r="WAF439" s="1441"/>
      <c r="WAG439" s="1441"/>
      <c r="WAH439" s="1441"/>
      <c r="WAI439" s="1441"/>
      <c r="WAJ439" s="1441"/>
      <c r="WAK439" s="1441"/>
      <c r="WAL439" s="1441"/>
      <c r="WAM439" s="1441"/>
      <c r="WAN439" s="1441"/>
      <c r="WAO439" s="1441"/>
      <c r="WAP439" s="1441"/>
      <c r="WAQ439" s="1441"/>
      <c r="WAR439" s="1441"/>
      <c r="WAS439" s="1441"/>
      <c r="WAT439" s="1441"/>
      <c r="WAU439" s="1441"/>
      <c r="WAV439" s="1441"/>
      <c r="WAW439" s="1441"/>
      <c r="WAX439" s="1441"/>
      <c r="WAY439" s="1441"/>
      <c r="WAZ439" s="1441"/>
      <c r="WBA439" s="1441"/>
      <c r="WBB439" s="1441"/>
      <c r="WBC439" s="1441"/>
      <c r="WBD439" s="1441"/>
      <c r="WBE439" s="1441"/>
      <c r="WBF439" s="1441"/>
      <c r="WBG439" s="1441"/>
      <c r="WBH439" s="1441"/>
      <c r="WBI439" s="1441"/>
      <c r="WBJ439" s="1441"/>
      <c r="WBK439" s="1441"/>
      <c r="WBL439" s="1441"/>
      <c r="WBM439" s="1441"/>
      <c r="WBN439" s="1441"/>
      <c r="WBO439" s="1441"/>
      <c r="WBP439" s="1441"/>
      <c r="WBQ439" s="1441"/>
      <c r="WBR439" s="1441"/>
      <c r="WBS439" s="1441"/>
      <c r="WBT439" s="1441"/>
      <c r="WBU439" s="1441"/>
      <c r="WBV439" s="1441"/>
      <c r="WBW439" s="1441"/>
      <c r="WBX439" s="1441"/>
      <c r="WBY439" s="1441"/>
      <c r="WBZ439" s="1441"/>
      <c r="WCA439" s="1441"/>
      <c r="WCB439" s="1441"/>
      <c r="WCC439" s="1441"/>
      <c r="WCD439" s="1441"/>
      <c r="WCE439" s="1441"/>
      <c r="WCF439" s="1441"/>
      <c r="WCG439" s="1441"/>
      <c r="WCH439" s="1441"/>
      <c r="WCI439" s="1441"/>
      <c r="WCJ439" s="1441"/>
      <c r="WCK439" s="1441"/>
      <c r="WCL439" s="1441"/>
      <c r="WCM439" s="1441"/>
      <c r="WCN439" s="1441"/>
      <c r="WCO439" s="1441"/>
      <c r="WCP439" s="1441"/>
      <c r="WCQ439" s="1441"/>
      <c r="WCR439" s="1441"/>
      <c r="WCS439" s="1441"/>
      <c r="WCT439" s="1441"/>
      <c r="WCU439" s="1441"/>
      <c r="WCV439" s="1441"/>
      <c r="WCW439" s="1441"/>
      <c r="WCX439" s="1441"/>
      <c r="WCY439" s="1441"/>
      <c r="WCZ439" s="1441"/>
      <c r="WDA439" s="1441"/>
      <c r="WDB439" s="1441"/>
      <c r="WDC439" s="1441"/>
      <c r="WDD439" s="1441"/>
      <c r="WDE439" s="1441"/>
      <c r="WDF439" s="1441"/>
      <c r="WDG439" s="1441"/>
      <c r="WDH439" s="1441"/>
      <c r="WDI439" s="1441"/>
      <c r="WDJ439" s="1441"/>
      <c r="WDK439" s="1441"/>
      <c r="WDL439" s="1441"/>
      <c r="WDM439" s="1441"/>
      <c r="WDN439" s="1441"/>
      <c r="WDO439" s="1441"/>
      <c r="WDP439" s="1441"/>
      <c r="WDQ439" s="1441"/>
      <c r="WDR439" s="1441"/>
      <c r="WDS439" s="1441"/>
      <c r="WDT439" s="1441"/>
      <c r="WDU439" s="1441"/>
      <c r="WDV439" s="1441"/>
      <c r="WDW439" s="1441"/>
      <c r="WDX439" s="1441"/>
      <c r="WDY439" s="1441"/>
      <c r="WDZ439" s="1441"/>
      <c r="WEA439" s="1441"/>
      <c r="WEB439" s="1441"/>
      <c r="WEC439" s="1441"/>
      <c r="WED439" s="1441"/>
      <c r="WEE439" s="1441"/>
      <c r="WEF439" s="1441"/>
      <c r="WEG439" s="1441"/>
      <c r="WEH439" s="1441"/>
      <c r="WEI439" s="1441"/>
      <c r="WEJ439" s="1441"/>
      <c r="WEK439" s="1441"/>
      <c r="WEL439" s="1441"/>
      <c r="WEM439" s="1441"/>
      <c r="WEN439" s="1441"/>
      <c r="WEO439" s="1441"/>
      <c r="WEP439" s="1441"/>
      <c r="WEQ439" s="1441"/>
      <c r="WER439" s="1441"/>
      <c r="WES439" s="1441"/>
      <c r="WET439" s="1441"/>
      <c r="WEU439" s="1441"/>
      <c r="WEV439" s="1441"/>
      <c r="WEW439" s="1441"/>
      <c r="WEX439" s="1441"/>
      <c r="WEY439" s="1441"/>
      <c r="WEZ439" s="1441"/>
      <c r="WFA439" s="1441"/>
      <c r="WFB439" s="1441"/>
      <c r="WFC439" s="1441"/>
      <c r="WFD439" s="1441"/>
      <c r="WFE439" s="1441"/>
      <c r="WFF439" s="1441"/>
      <c r="WFG439" s="1441"/>
      <c r="WFH439" s="1441"/>
      <c r="WFI439" s="1441"/>
      <c r="WFJ439" s="1441"/>
      <c r="WFK439" s="1441"/>
      <c r="WFL439" s="1441"/>
      <c r="WFM439" s="1441"/>
      <c r="WFN439" s="1441"/>
      <c r="WFO439" s="1441"/>
      <c r="WFP439" s="1441"/>
      <c r="WFQ439" s="1441"/>
      <c r="WFR439" s="1441"/>
      <c r="WFS439" s="1441"/>
      <c r="WFT439" s="1441"/>
      <c r="WFU439" s="1441"/>
      <c r="WFV439" s="1441"/>
      <c r="WFW439" s="1441"/>
      <c r="WFX439" s="1441"/>
      <c r="WFY439" s="1441"/>
      <c r="WFZ439" s="1441"/>
      <c r="WGA439" s="1441"/>
      <c r="WGB439" s="1441"/>
      <c r="WGC439" s="1441"/>
      <c r="WGD439" s="1441"/>
      <c r="WGE439" s="1441"/>
      <c r="WGF439" s="1441"/>
      <c r="WGG439" s="1441"/>
      <c r="WGH439" s="1441"/>
      <c r="WGI439" s="1441"/>
      <c r="WGJ439" s="1441"/>
      <c r="WGK439" s="1441"/>
      <c r="WGL439" s="1441"/>
      <c r="WGM439" s="1441"/>
      <c r="WGN439" s="1441"/>
      <c r="WGO439" s="1441"/>
      <c r="WGP439" s="1441"/>
      <c r="WGQ439" s="1441"/>
      <c r="WGR439" s="1441"/>
      <c r="WGS439" s="1441"/>
      <c r="WGT439" s="1441"/>
      <c r="WGU439" s="1441"/>
      <c r="WGV439" s="1441"/>
      <c r="WGW439" s="1441"/>
      <c r="WGX439" s="1441"/>
      <c r="WGY439" s="1441"/>
      <c r="WGZ439" s="1441"/>
      <c r="WHA439" s="1441"/>
      <c r="WHB439" s="1441"/>
      <c r="WHC439" s="1441"/>
      <c r="WHD439" s="1441"/>
      <c r="WHE439" s="1441"/>
      <c r="WHF439" s="1441"/>
      <c r="WHG439" s="1441"/>
      <c r="WHH439" s="1441"/>
      <c r="WHI439" s="1441"/>
      <c r="WHJ439" s="1441"/>
      <c r="WHK439" s="1441"/>
      <c r="WHL439" s="1441"/>
      <c r="WHM439" s="1441"/>
      <c r="WHN439" s="1441"/>
      <c r="WHO439" s="1441"/>
      <c r="WHP439" s="1441"/>
      <c r="WHQ439" s="1441"/>
      <c r="WHR439" s="1441"/>
      <c r="WHS439" s="1441"/>
      <c r="WHT439" s="1441"/>
      <c r="WHU439" s="1441"/>
      <c r="WHV439" s="1441"/>
      <c r="WHW439" s="1441"/>
      <c r="WHX439" s="1441"/>
      <c r="WHY439" s="1441"/>
      <c r="WHZ439" s="1441"/>
      <c r="WIA439" s="1441"/>
      <c r="WIB439" s="1441"/>
      <c r="WIC439" s="1441"/>
      <c r="WID439" s="1441"/>
      <c r="WIE439" s="1441"/>
      <c r="WIF439" s="1441"/>
      <c r="WIG439" s="1441"/>
      <c r="WIH439" s="1441"/>
      <c r="WII439" s="1441"/>
      <c r="WIJ439" s="1441"/>
      <c r="WIK439" s="1441"/>
      <c r="WIL439" s="1441"/>
      <c r="WIM439" s="1441"/>
      <c r="WIN439" s="1441"/>
      <c r="WIO439" s="1441"/>
      <c r="WIP439" s="1441"/>
      <c r="WIQ439" s="1441"/>
      <c r="WIR439" s="1441"/>
      <c r="WIS439" s="1441"/>
      <c r="WIT439" s="1441"/>
      <c r="WIU439" s="1441"/>
      <c r="WIV439" s="1441"/>
      <c r="WIW439" s="1441"/>
      <c r="WIX439" s="1441"/>
      <c r="WIY439" s="1441"/>
      <c r="WIZ439" s="1441"/>
      <c r="WJA439" s="1441"/>
      <c r="WJB439" s="1441"/>
      <c r="WJC439" s="1441"/>
      <c r="WJD439" s="1441"/>
      <c r="WJE439" s="1441"/>
      <c r="WJF439" s="1441"/>
      <c r="WJG439" s="1441"/>
      <c r="WJH439" s="1441"/>
      <c r="WJI439" s="1441"/>
      <c r="WJJ439" s="1441"/>
      <c r="WJK439" s="1441"/>
      <c r="WJL439" s="1441"/>
      <c r="WJM439" s="1441"/>
      <c r="WJN439" s="1441"/>
      <c r="WJO439" s="1441"/>
      <c r="WJP439" s="1441"/>
      <c r="WJQ439" s="1441"/>
      <c r="WJR439" s="1441"/>
      <c r="WJS439" s="1441"/>
      <c r="WJT439" s="1441"/>
      <c r="WJU439" s="1441"/>
      <c r="WJV439" s="1441"/>
      <c r="WJW439" s="1441"/>
      <c r="WJX439" s="1441"/>
      <c r="WJY439" s="1441"/>
      <c r="WJZ439" s="1441"/>
      <c r="WKA439" s="1441"/>
      <c r="WKB439" s="1441"/>
      <c r="WKC439" s="1441"/>
      <c r="WKD439" s="1441"/>
      <c r="WKE439" s="1441"/>
      <c r="WKF439" s="1441"/>
      <c r="WKG439" s="1441"/>
      <c r="WKH439" s="1441"/>
      <c r="WKI439" s="1441"/>
      <c r="WKJ439" s="1441"/>
      <c r="WKK439" s="1441"/>
      <c r="WKL439" s="1441"/>
      <c r="WKM439" s="1441"/>
      <c r="WKN439" s="1441"/>
      <c r="WKO439" s="1441"/>
      <c r="WKP439" s="1441"/>
      <c r="WKQ439" s="1441"/>
      <c r="WKR439" s="1441"/>
      <c r="WKS439" s="1441"/>
      <c r="WKT439" s="1441"/>
      <c r="WKU439" s="1441"/>
      <c r="WKV439" s="1441"/>
      <c r="WKW439" s="1441"/>
      <c r="WKX439" s="1441"/>
      <c r="WKY439" s="1441"/>
      <c r="WKZ439" s="1441"/>
      <c r="WLA439" s="1441"/>
      <c r="WLB439" s="1441"/>
      <c r="WLC439" s="1441"/>
      <c r="WLD439" s="1441"/>
      <c r="WLE439" s="1441"/>
      <c r="WLF439" s="1441"/>
      <c r="WLG439" s="1441"/>
      <c r="WLH439" s="1441"/>
      <c r="WLI439" s="1441"/>
      <c r="WLJ439" s="1441"/>
      <c r="WLK439" s="1441"/>
      <c r="WLL439" s="1441"/>
      <c r="WLM439" s="1441"/>
      <c r="WLN439" s="1441"/>
      <c r="WLO439" s="1441"/>
      <c r="WLP439" s="1441"/>
      <c r="WLQ439" s="1441"/>
      <c r="WLR439" s="1441"/>
      <c r="WLS439" s="1441"/>
      <c r="WLT439" s="1441"/>
      <c r="WLU439" s="1441"/>
      <c r="WLV439" s="1441"/>
      <c r="WLW439" s="1441"/>
      <c r="WLX439" s="1441"/>
      <c r="WLY439" s="1441"/>
      <c r="WLZ439" s="1441"/>
      <c r="WMA439" s="1441"/>
      <c r="WMB439" s="1441"/>
      <c r="WMC439" s="1441"/>
      <c r="WMD439" s="1441"/>
      <c r="WME439" s="1441"/>
      <c r="WMF439" s="1441"/>
      <c r="WMG439" s="1441"/>
      <c r="WMH439" s="1441"/>
      <c r="WMI439" s="1441"/>
      <c r="WMJ439" s="1441"/>
      <c r="WMK439" s="1441"/>
      <c r="WML439" s="1441"/>
      <c r="WMM439" s="1441"/>
      <c r="WMN439" s="1441"/>
      <c r="WMO439" s="1441"/>
      <c r="WMP439" s="1441"/>
      <c r="WMQ439" s="1441"/>
      <c r="WMR439" s="1441"/>
      <c r="WMS439" s="1441"/>
      <c r="WMT439" s="1441"/>
      <c r="WMU439" s="1441"/>
      <c r="WMV439" s="1441"/>
      <c r="WMW439" s="1441"/>
      <c r="WMX439" s="1441"/>
      <c r="WMY439" s="1441"/>
      <c r="WMZ439" s="1441"/>
      <c r="WNA439" s="1441"/>
      <c r="WNB439" s="1441"/>
      <c r="WNC439" s="1441"/>
      <c r="WND439" s="1441"/>
      <c r="WNE439" s="1441"/>
      <c r="WNF439" s="1441"/>
      <c r="WNG439" s="1441"/>
      <c r="WNH439" s="1441"/>
      <c r="WNI439" s="1441"/>
      <c r="WNJ439" s="1441"/>
      <c r="WNK439" s="1441"/>
      <c r="WNL439" s="1441"/>
      <c r="WNM439" s="1441"/>
      <c r="WNN439" s="1441"/>
      <c r="WNO439" s="1441"/>
      <c r="WNP439" s="1441"/>
      <c r="WNQ439" s="1441"/>
      <c r="WNR439" s="1441"/>
      <c r="WNS439" s="1441"/>
      <c r="WNT439" s="1441"/>
      <c r="WNU439" s="1441"/>
      <c r="WNV439" s="1441"/>
      <c r="WNW439" s="1441"/>
      <c r="WNX439" s="1441"/>
      <c r="WNY439" s="1441"/>
      <c r="WNZ439" s="1441"/>
      <c r="WOA439" s="1441"/>
      <c r="WOB439" s="1441"/>
      <c r="WOC439" s="1441"/>
      <c r="WOD439" s="1441"/>
      <c r="WOE439" s="1441"/>
      <c r="WOF439" s="1441"/>
      <c r="WOG439" s="1441"/>
      <c r="WOH439" s="1441"/>
      <c r="WOI439" s="1441"/>
      <c r="WOJ439" s="1441"/>
      <c r="WOK439" s="1441"/>
      <c r="WOL439" s="1441"/>
      <c r="WOM439" s="1441"/>
      <c r="WON439" s="1441"/>
      <c r="WOO439" s="1441"/>
      <c r="WOP439" s="1441"/>
      <c r="WOQ439" s="1441"/>
      <c r="WOR439" s="1441"/>
      <c r="WOS439" s="1441"/>
      <c r="WOT439" s="1441"/>
      <c r="WOU439" s="1441"/>
      <c r="WOV439" s="1441"/>
      <c r="WOW439" s="1441"/>
      <c r="WOX439" s="1441"/>
      <c r="WOY439" s="1441"/>
      <c r="WOZ439" s="1441"/>
      <c r="WPA439" s="1441"/>
      <c r="WPB439" s="1441"/>
      <c r="WPC439" s="1441"/>
      <c r="WPD439" s="1441"/>
      <c r="WPE439" s="1441"/>
      <c r="WPF439" s="1441"/>
      <c r="WPG439" s="1441"/>
      <c r="WPH439" s="1441"/>
      <c r="WPI439" s="1441"/>
      <c r="WPJ439" s="1441"/>
      <c r="WPK439" s="1441"/>
      <c r="WPL439" s="1441"/>
      <c r="WPM439" s="1441"/>
      <c r="WPN439" s="1441"/>
      <c r="WPO439" s="1441"/>
      <c r="WPP439" s="1441"/>
      <c r="WPQ439" s="1441"/>
      <c r="WPR439" s="1441"/>
      <c r="WPS439" s="1441"/>
      <c r="WPT439" s="1441"/>
      <c r="WPU439" s="1441"/>
      <c r="WPV439" s="1441"/>
      <c r="WPW439" s="1441"/>
      <c r="WPX439" s="1441"/>
      <c r="WPY439" s="1441"/>
      <c r="WPZ439" s="1441"/>
      <c r="WQA439" s="1441"/>
      <c r="WQB439" s="1441"/>
      <c r="WQC439" s="1441"/>
      <c r="WQD439" s="1441"/>
      <c r="WQE439" s="1441"/>
      <c r="WQF439" s="1441"/>
      <c r="WQG439" s="1441"/>
      <c r="WQH439" s="1441"/>
      <c r="WQI439" s="1441"/>
      <c r="WQJ439" s="1441"/>
      <c r="WQK439" s="1441"/>
      <c r="WQL439" s="1441"/>
      <c r="WQM439" s="1441"/>
      <c r="WQN439" s="1441"/>
      <c r="WQO439" s="1441"/>
      <c r="WQP439" s="1441"/>
      <c r="WQQ439" s="1441"/>
      <c r="WQR439" s="1441"/>
      <c r="WQS439" s="1441"/>
      <c r="WQT439" s="1441"/>
      <c r="WQU439" s="1441"/>
      <c r="WQV439" s="1441"/>
      <c r="WQW439" s="1441"/>
      <c r="WQX439" s="1441"/>
      <c r="WQY439" s="1441"/>
      <c r="WQZ439" s="1441"/>
      <c r="WRA439" s="1441"/>
      <c r="WRB439" s="1441"/>
      <c r="WRC439" s="1441"/>
      <c r="WRD439" s="1441"/>
      <c r="WRE439" s="1441"/>
      <c r="WRF439" s="1441"/>
      <c r="WRG439" s="1441"/>
      <c r="WRH439" s="1441"/>
      <c r="WRI439" s="1441"/>
      <c r="WRJ439" s="1441"/>
      <c r="WRK439" s="1441"/>
      <c r="WRL439" s="1441"/>
      <c r="WRM439" s="1441"/>
      <c r="WRN439" s="1441"/>
      <c r="WRO439" s="1441"/>
      <c r="WRP439" s="1441"/>
      <c r="WRQ439" s="1441"/>
      <c r="WRR439" s="1441"/>
      <c r="WRS439" s="1441"/>
      <c r="WRT439" s="1441"/>
      <c r="WRU439" s="1441"/>
      <c r="WRV439" s="1441"/>
      <c r="WRW439" s="1441"/>
      <c r="WRX439" s="1441"/>
      <c r="WRY439" s="1441"/>
      <c r="WRZ439" s="1441"/>
      <c r="WSA439" s="1441"/>
      <c r="WSB439" s="1441"/>
      <c r="WSC439" s="1441"/>
      <c r="WSD439" s="1441"/>
      <c r="WSE439" s="1441"/>
      <c r="WSF439" s="1441"/>
      <c r="WSG439" s="1441"/>
      <c r="WSH439" s="1441"/>
      <c r="WSI439" s="1441"/>
      <c r="WSJ439" s="1441"/>
      <c r="WSK439" s="1441"/>
      <c r="WSL439" s="1441"/>
      <c r="WSM439" s="1441"/>
      <c r="WSN439" s="1441"/>
      <c r="WSO439" s="1441"/>
      <c r="WSP439" s="1441"/>
      <c r="WSQ439" s="1441"/>
      <c r="WSR439" s="1441"/>
      <c r="WSS439" s="1441"/>
      <c r="WST439" s="1441"/>
      <c r="WSU439" s="1441"/>
      <c r="WSV439" s="1441"/>
      <c r="WSW439" s="1441"/>
      <c r="WSX439" s="1441"/>
      <c r="WSY439" s="1441"/>
      <c r="WSZ439" s="1441"/>
      <c r="WTA439" s="1441"/>
      <c r="WTB439" s="1441"/>
      <c r="WTC439" s="1441"/>
      <c r="WTD439" s="1441"/>
      <c r="WTE439" s="1441"/>
      <c r="WTF439" s="1441"/>
      <c r="WTG439" s="1441"/>
      <c r="WTH439" s="1441"/>
      <c r="WTI439" s="1441"/>
      <c r="WTJ439" s="1441"/>
      <c r="WTK439" s="1441"/>
      <c r="WTL439" s="1441"/>
      <c r="WTM439" s="1441"/>
      <c r="WTN439" s="1441"/>
      <c r="WTO439" s="1441"/>
      <c r="WTP439" s="1441"/>
      <c r="WTQ439" s="1441"/>
      <c r="WTR439" s="1441"/>
      <c r="WTS439" s="1441"/>
      <c r="WTT439" s="1441"/>
      <c r="WTU439" s="1441"/>
      <c r="WTV439" s="1441"/>
      <c r="WTW439" s="1441"/>
      <c r="WTX439" s="1441"/>
      <c r="WTY439" s="1441"/>
      <c r="WTZ439" s="1441"/>
      <c r="WUA439" s="1441"/>
      <c r="WUB439" s="1441"/>
      <c r="WUC439" s="1441"/>
      <c r="WUD439" s="1441"/>
      <c r="WUE439" s="1441"/>
      <c r="WUF439" s="1441"/>
      <c r="WUG439" s="1441"/>
      <c r="WUH439" s="1441"/>
      <c r="WUI439" s="1441"/>
      <c r="WUJ439" s="1441"/>
      <c r="WUK439" s="1441"/>
      <c r="WUL439" s="1441"/>
      <c r="WUM439" s="1441"/>
      <c r="WUN439" s="1441"/>
      <c r="WUO439" s="1441"/>
      <c r="WUP439" s="1441"/>
      <c r="WUQ439" s="1441"/>
      <c r="WUR439" s="1441"/>
      <c r="WUS439" s="1441"/>
      <c r="WUT439" s="1441"/>
      <c r="WUU439" s="1441"/>
      <c r="WUV439" s="1441"/>
      <c r="WUW439" s="1441"/>
      <c r="WUX439" s="1441"/>
      <c r="WUY439" s="1441"/>
      <c r="WUZ439" s="1441"/>
      <c r="WVA439" s="1441"/>
      <c r="WVB439" s="1441"/>
      <c r="WVC439" s="1441"/>
      <c r="WVD439" s="1441"/>
      <c r="WVE439" s="1441"/>
      <c r="WVF439" s="1441"/>
      <c r="WVG439" s="1441"/>
      <c r="WVH439" s="1441"/>
      <c r="WVI439" s="1441"/>
      <c r="WVJ439" s="1441"/>
      <c r="WVK439" s="1441"/>
      <c r="WVL439" s="1441"/>
      <c r="WVM439" s="1441"/>
      <c r="WVN439" s="1441"/>
      <c r="WVO439" s="1441"/>
      <c r="WVP439" s="1441"/>
      <c r="WVQ439" s="1441"/>
      <c r="WVR439" s="1441"/>
      <c r="WVS439" s="1441"/>
      <c r="WVT439" s="1441"/>
      <c r="WVU439" s="1441"/>
      <c r="WVV439" s="1441"/>
      <c r="WVW439" s="1441"/>
      <c r="WVX439" s="1441"/>
      <c r="WVY439" s="1441"/>
      <c r="WVZ439" s="1441"/>
      <c r="WWA439" s="1441"/>
      <c r="WWB439" s="1441"/>
      <c r="WWC439" s="1441"/>
      <c r="WWD439" s="1441"/>
      <c r="WWE439" s="1441"/>
      <c r="WWF439" s="1441"/>
      <c r="WWG439" s="1441"/>
      <c r="WWH439" s="1441"/>
      <c r="WWI439" s="1441"/>
      <c r="WWJ439" s="1441"/>
      <c r="WWK439" s="1441"/>
      <c r="WWL439" s="1441"/>
      <c r="WWM439" s="1441"/>
      <c r="WWN439" s="1441"/>
      <c r="WWO439" s="1441"/>
      <c r="WWP439" s="1441"/>
      <c r="WWQ439" s="1441"/>
      <c r="WWR439" s="1441"/>
      <c r="WWS439" s="1441"/>
      <c r="WWT439" s="1441"/>
      <c r="WWU439" s="1441"/>
      <c r="WWV439" s="1441"/>
      <c r="WWW439" s="1441"/>
      <c r="WWX439" s="1441"/>
      <c r="WWY439" s="1441"/>
      <c r="WWZ439" s="1441"/>
      <c r="WXA439" s="1441"/>
      <c r="WXB439" s="1441"/>
      <c r="WXC439" s="1441"/>
      <c r="WXD439" s="1441"/>
      <c r="WXE439" s="1441"/>
      <c r="WXF439" s="1441"/>
      <c r="WXG439" s="1441"/>
      <c r="WXH439" s="1441"/>
      <c r="WXI439" s="1441"/>
      <c r="WXJ439" s="1441"/>
      <c r="WXK439" s="1441"/>
      <c r="WXL439" s="1441"/>
      <c r="WXM439" s="1441"/>
      <c r="WXN439" s="1441"/>
      <c r="WXO439" s="1441"/>
      <c r="WXP439" s="1441"/>
      <c r="WXQ439" s="1441"/>
      <c r="WXR439" s="1441"/>
      <c r="WXS439" s="1441"/>
      <c r="WXT439" s="1441"/>
      <c r="WXU439" s="1441"/>
      <c r="WXV439" s="1441"/>
      <c r="WXW439" s="1441"/>
      <c r="WXX439" s="1441"/>
      <c r="WXY439" s="1441"/>
      <c r="WXZ439" s="1441"/>
      <c r="WYA439" s="1441"/>
      <c r="WYB439" s="1441"/>
      <c r="WYC439" s="1441"/>
      <c r="WYD439" s="1441"/>
      <c r="WYE439" s="1441"/>
      <c r="WYF439" s="1441"/>
      <c r="WYG439" s="1441"/>
      <c r="WYH439" s="1441"/>
      <c r="WYI439" s="1441"/>
      <c r="WYJ439" s="1441"/>
      <c r="WYK439" s="1441"/>
      <c r="WYL439" s="1441"/>
      <c r="WYM439" s="1441"/>
      <c r="WYN439" s="1441"/>
      <c r="WYO439" s="1441"/>
      <c r="WYP439" s="1441"/>
      <c r="WYQ439" s="1441"/>
      <c r="WYR439" s="1441"/>
      <c r="WYS439" s="1441"/>
      <c r="WYT439" s="1441"/>
      <c r="WYU439" s="1441"/>
      <c r="WYV439" s="1441"/>
      <c r="WYW439" s="1441"/>
      <c r="WYX439" s="1441"/>
      <c r="WYY439" s="1441"/>
      <c r="WYZ439" s="1441"/>
      <c r="WZA439" s="1441"/>
      <c r="WZB439" s="1441"/>
      <c r="WZC439" s="1441"/>
      <c r="WZD439" s="1441"/>
      <c r="WZE439" s="1441"/>
      <c r="WZF439" s="1441"/>
      <c r="WZG439" s="1441"/>
      <c r="WZH439" s="1441"/>
      <c r="WZI439" s="1441"/>
      <c r="WZJ439" s="1441"/>
      <c r="WZK439" s="1441"/>
      <c r="WZL439" s="1441"/>
      <c r="WZM439" s="1441"/>
      <c r="WZN439" s="1441"/>
      <c r="WZO439" s="1441"/>
      <c r="WZP439" s="1441"/>
      <c r="WZQ439" s="1441"/>
      <c r="WZR439" s="1441"/>
      <c r="WZS439" s="1441"/>
      <c r="WZT439" s="1441"/>
      <c r="WZU439" s="1441"/>
      <c r="WZV439" s="1441"/>
      <c r="WZW439" s="1441"/>
      <c r="WZX439" s="1441"/>
      <c r="WZY439" s="1441"/>
      <c r="WZZ439" s="1441"/>
      <c r="XAA439" s="1441"/>
      <c r="XAB439" s="1441"/>
      <c r="XAC439" s="1441"/>
      <c r="XAD439" s="1441"/>
      <c r="XAE439" s="1441"/>
      <c r="XAF439" s="1441"/>
      <c r="XAG439" s="1441"/>
      <c r="XAH439" s="1441"/>
      <c r="XAI439" s="1441"/>
      <c r="XAJ439" s="1441"/>
      <c r="XAK439" s="1441"/>
      <c r="XAL439" s="1441"/>
      <c r="XAM439" s="1441"/>
      <c r="XAN439" s="1441"/>
      <c r="XAO439" s="1441"/>
      <c r="XAP439" s="1441"/>
      <c r="XAQ439" s="1441"/>
      <c r="XAR439" s="1441"/>
      <c r="XAS439" s="1441"/>
      <c r="XAT439" s="1441"/>
      <c r="XAU439" s="1441"/>
      <c r="XAV439" s="1441"/>
      <c r="XAW439" s="1441"/>
      <c r="XAX439" s="1441"/>
      <c r="XAY439" s="1441"/>
      <c r="XAZ439" s="1441"/>
      <c r="XBA439" s="1441"/>
      <c r="XBB439" s="1441"/>
      <c r="XBC439" s="1441"/>
      <c r="XBD439" s="1441"/>
      <c r="XBE439" s="1441"/>
      <c r="XBF439" s="1441"/>
      <c r="XBG439" s="1441"/>
      <c r="XBH439" s="1441"/>
      <c r="XBI439" s="1441"/>
      <c r="XBJ439" s="1441"/>
      <c r="XBK439" s="1441"/>
      <c r="XBL439" s="1441"/>
      <c r="XBM439" s="1441"/>
      <c r="XBN439" s="1441"/>
      <c r="XBO439" s="1441"/>
      <c r="XBP439" s="1441"/>
      <c r="XBQ439" s="1441"/>
      <c r="XBR439" s="1441"/>
      <c r="XBS439" s="1441"/>
      <c r="XBT439" s="1441"/>
      <c r="XBU439" s="1441"/>
      <c r="XBV439" s="1441"/>
      <c r="XBW439" s="1441"/>
      <c r="XBX439" s="1441"/>
      <c r="XBY439" s="1441"/>
      <c r="XBZ439" s="1441"/>
      <c r="XCA439" s="1441"/>
      <c r="XCB439" s="1441"/>
      <c r="XCC439" s="1441"/>
      <c r="XCD439" s="1441"/>
      <c r="XCE439" s="1441"/>
      <c r="XCF439" s="1441"/>
      <c r="XCG439" s="1441"/>
      <c r="XCH439" s="1441"/>
      <c r="XCI439" s="1441"/>
      <c r="XCJ439" s="1441"/>
      <c r="XCK439" s="1441"/>
      <c r="XCL439" s="1441"/>
      <c r="XCM439" s="1441"/>
      <c r="XCN439" s="1441"/>
      <c r="XCO439" s="1441"/>
      <c r="XCP439" s="1441"/>
      <c r="XCQ439" s="1441"/>
      <c r="XCR439" s="1441"/>
      <c r="XCS439" s="1441"/>
      <c r="XCT439" s="1441"/>
      <c r="XCU439" s="1441"/>
      <c r="XCV439" s="1441"/>
      <c r="XCW439" s="1441"/>
      <c r="XCX439" s="1441"/>
      <c r="XCY439" s="1441"/>
      <c r="XCZ439" s="1441"/>
      <c r="XDA439" s="1441"/>
      <c r="XDB439" s="1441"/>
      <c r="XDC439" s="1441"/>
      <c r="XDD439" s="1441"/>
      <c r="XDE439" s="1441"/>
      <c r="XDF439" s="1441"/>
      <c r="XDG439" s="1441"/>
      <c r="XDH439" s="1441"/>
      <c r="XDI439" s="1441"/>
      <c r="XDJ439" s="1441"/>
      <c r="XDK439" s="1441"/>
      <c r="XDL439" s="1441"/>
      <c r="XDM439" s="1441"/>
      <c r="XDN439" s="1441"/>
      <c r="XDO439" s="1441"/>
      <c r="XDP439" s="1441"/>
      <c r="XDQ439" s="1441"/>
      <c r="XDR439" s="1441"/>
      <c r="XDS439" s="1441"/>
      <c r="XDT439" s="1441"/>
      <c r="XDU439" s="1441"/>
      <c r="XDV439" s="1441"/>
      <c r="XDW439" s="1441"/>
      <c r="XDX439" s="1441"/>
      <c r="XDY439" s="1441"/>
      <c r="XDZ439" s="1441"/>
      <c r="XEA439" s="1441"/>
      <c r="XEB439" s="1441"/>
      <c r="XEC439" s="1441"/>
      <c r="XED439" s="1441"/>
      <c r="XEE439" s="1441"/>
      <c r="XEF439" s="1441"/>
      <c r="XEG439" s="1441"/>
      <c r="XEH439" s="1441"/>
      <c r="XEI439" s="1441"/>
      <c r="XEJ439" s="1441"/>
      <c r="XEK439" s="1441"/>
      <c r="XEL439" s="1441"/>
      <c r="XEM439" s="1441"/>
      <c r="XEN439" s="1441"/>
      <c r="XEO439" s="1441"/>
      <c r="XEP439" s="1441"/>
      <c r="XEQ439" s="1441"/>
      <c r="XER439" s="1441"/>
    </row>
    <row r="440" spans="1:16372" ht="19.5" customHeight="1" x14ac:dyDescent="0.2">
      <c r="F440" s="60"/>
      <c r="G440" s="97"/>
    </row>
    <row r="441" spans="1:16372" ht="35.1" customHeight="1" x14ac:dyDescent="0.2">
      <c r="B441" s="220" t="s">
        <v>1013</v>
      </c>
      <c r="C441" s="220" t="s">
        <v>68</v>
      </c>
      <c r="D441" s="65" t="s">
        <v>42</v>
      </c>
      <c r="E441" s="65" t="s">
        <v>123</v>
      </c>
      <c r="F441" s="60"/>
      <c r="G441" s="97"/>
    </row>
    <row r="442" spans="1:16372" ht="19.5" customHeight="1" x14ac:dyDescent="0.2">
      <c r="B442" s="314" t="s">
        <v>1014</v>
      </c>
      <c r="C442" s="82">
        <v>0</v>
      </c>
      <c r="D442" s="82">
        <v>0</v>
      </c>
      <c r="E442" s="503">
        <v>0</v>
      </c>
      <c r="F442" s="60"/>
      <c r="G442" s="97"/>
    </row>
    <row r="443" spans="1:16372" ht="44.45" customHeight="1" x14ac:dyDescent="0.2">
      <c r="B443" s="1000" t="s">
        <v>1015</v>
      </c>
      <c r="C443" s="998">
        <v>0</v>
      </c>
      <c r="D443" s="998">
        <v>0</v>
      </c>
      <c r="E443" s="1001">
        <v>0</v>
      </c>
      <c r="F443" s="60"/>
      <c r="G443" s="97"/>
    </row>
    <row r="444" spans="1:16372" ht="19.5" customHeight="1" x14ac:dyDescent="0.2">
      <c r="F444" s="60"/>
      <c r="G444" s="97"/>
    </row>
    <row r="445" spans="1:16372" ht="25.5" customHeight="1" x14ac:dyDescent="0.2">
      <c r="A445" s="218"/>
      <c r="B445" s="1755" t="s">
        <v>1016</v>
      </c>
      <c r="C445" s="1755"/>
      <c r="D445" s="1755"/>
      <c r="E445" s="1755"/>
      <c r="F445" s="1755"/>
      <c r="G445" s="1755"/>
      <c r="H445" s="1755"/>
    </row>
    <row r="446" spans="1:16372" ht="19.5" customHeight="1" x14ac:dyDescent="0.2">
      <c r="F446" s="60"/>
      <c r="G446" s="97"/>
    </row>
    <row r="447" spans="1:16372" ht="19.5" customHeight="1" x14ac:dyDescent="0.2">
      <c r="B447" s="1443" t="s">
        <v>144</v>
      </c>
      <c r="C447" s="1444">
        <v>0</v>
      </c>
      <c r="D447" s="1444">
        <v>0</v>
      </c>
      <c r="E447" s="1445">
        <v>0</v>
      </c>
      <c r="F447" s="60"/>
      <c r="G447" s="97"/>
    </row>
    <row r="448" spans="1:16372" ht="19.5" customHeight="1" x14ac:dyDescent="0.2">
      <c r="B448" s="1447" t="s">
        <v>176</v>
      </c>
      <c r="C448" s="1448">
        <v>0</v>
      </c>
      <c r="D448" s="1448">
        <v>0</v>
      </c>
      <c r="E448" s="1449">
        <v>0</v>
      </c>
      <c r="F448" s="60"/>
      <c r="G448" s="97"/>
    </row>
    <row r="449" spans="1:8" ht="19.5" customHeight="1" x14ac:dyDescent="0.2">
      <c r="B449" s="1447" t="s">
        <v>1017</v>
      </c>
      <c r="C449" s="1448">
        <v>0</v>
      </c>
      <c r="D449" s="1448">
        <v>0</v>
      </c>
      <c r="E449" s="1449">
        <v>0</v>
      </c>
      <c r="F449" s="60"/>
      <c r="G449" s="97"/>
    </row>
    <row r="450" spans="1:8" ht="19.5" customHeight="1" x14ac:dyDescent="0.2">
      <c r="F450" s="60"/>
      <c r="G450" s="97"/>
    </row>
    <row r="451" spans="1:8" ht="25.5" customHeight="1" x14ac:dyDescent="0.2">
      <c r="A451" s="218"/>
      <c r="B451" s="1755" t="s">
        <v>1018</v>
      </c>
      <c r="C451" s="1755"/>
      <c r="D451" s="1755"/>
      <c r="E451" s="1755"/>
      <c r="F451" s="1755"/>
      <c r="G451" s="1755"/>
      <c r="H451" s="1755"/>
    </row>
    <row r="452" spans="1:8" ht="19.5" customHeight="1" x14ac:dyDescent="0.2">
      <c r="F452" s="60"/>
      <c r="G452" s="97"/>
    </row>
    <row r="453" spans="1:8" ht="19.5" customHeight="1" x14ac:dyDescent="0.2">
      <c r="B453" s="1450" t="s">
        <v>176</v>
      </c>
      <c r="C453" s="1444"/>
      <c r="D453" s="1444"/>
      <c r="E453" s="1445"/>
      <c r="F453" s="60"/>
      <c r="G453" s="97"/>
    </row>
    <row r="454" spans="1:8" ht="19.5" customHeight="1" x14ac:dyDescent="0.2">
      <c r="B454" s="1450" t="s">
        <v>144</v>
      </c>
      <c r="C454" s="1451">
        <v>0</v>
      </c>
      <c r="D454" s="1451">
        <v>0</v>
      </c>
      <c r="E454" s="1449">
        <v>0</v>
      </c>
      <c r="F454" s="60"/>
      <c r="G454" s="97"/>
    </row>
    <row r="455" spans="1:8" ht="19.5" customHeight="1" x14ac:dyDescent="0.2">
      <c r="B455" s="1447" t="s">
        <v>1019</v>
      </c>
      <c r="C455" s="1448">
        <v>0</v>
      </c>
      <c r="D455" s="1448">
        <v>0</v>
      </c>
      <c r="E455" s="1449">
        <v>0</v>
      </c>
      <c r="F455" s="60"/>
      <c r="G455" s="97"/>
    </row>
    <row r="456" spans="1:8" ht="33.950000000000003" customHeight="1" x14ac:dyDescent="0.2">
      <c r="B456" s="1447" t="s">
        <v>1020</v>
      </c>
      <c r="C456" s="1448">
        <v>0</v>
      </c>
      <c r="D456" s="1448">
        <v>0</v>
      </c>
      <c r="E456" s="1449">
        <v>0</v>
      </c>
      <c r="F456" s="60"/>
      <c r="G456" s="97"/>
    </row>
    <row r="457" spans="1:8" ht="19.5" customHeight="1" x14ac:dyDescent="0.2">
      <c r="F457" s="60"/>
      <c r="G457" s="97"/>
    </row>
    <row r="458" spans="1:8" ht="25.5" customHeight="1" x14ac:dyDescent="0.2">
      <c r="A458" s="218"/>
      <c r="B458" s="1755" t="s">
        <v>1021</v>
      </c>
      <c r="C458" s="1755"/>
      <c r="D458" s="1755"/>
      <c r="E458" s="1755"/>
      <c r="F458" s="1755"/>
      <c r="G458" s="1755"/>
      <c r="H458" s="1755"/>
    </row>
    <row r="459" spans="1:8" ht="19.5" customHeight="1" x14ac:dyDescent="0.2">
      <c r="F459" s="60"/>
      <c r="G459" s="97"/>
    </row>
    <row r="460" spans="1:8" ht="19.5" customHeight="1" x14ac:dyDescent="0.2">
      <c r="B460" s="1450" t="s">
        <v>144</v>
      </c>
      <c r="C460" s="1451">
        <v>0</v>
      </c>
      <c r="D460" s="1451">
        <v>0</v>
      </c>
      <c r="E460" s="1449">
        <v>0</v>
      </c>
      <c r="F460" s="60"/>
      <c r="G460" s="97"/>
    </row>
    <row r="461" spans="1:8" ht="19.5" customHeight="1" x14ac:dyDescent="0.2">
      <c r="B461" s="1447" t="s">
        <v>1022</v>
      </c>
      <c r="C461" s="1448">
        <v>0</v>
      </c>
      <c r="D461" s="1448">
        <v>0</v>
      </c>
      <c r="E461" s="1449">
        <v>0</v>
      </c>
      <c r="F461" s="60"/>
      <c r="G461" s="97"/>
    </row>
    <row r="462" spans="1:8" ht="19.5" customHeight="1" x14ac:dyDescent="0.2">
      <c r="F462" s="60"/>
      <c r="G462" s="97"/>
    </row>
    <row r="463" spans="1:8" ht="25.5" customHeight="1" x14ac:dyDescent="0.2">
      <c r="A463" s="218"/>
      <c r="B463" s="1755" t="s">
        <v>1023</v>
      </c>
      <c r="C463" s="1755"/>
      <c r="D463" s="1755"/>
      <c r="E463" s="1755"/>
      <c r="F463" s="1755"/>
      <c r="G463" s="1755"/>
      <c r="H463" s="1755"/>
    </row>
    <row r="464" spans="1:8" ht="19.5" customHeight="1" x14ac:dyDescent="0.2">
      <c r="F464" s="60"/>
      <c r="G464" s="97"/>
    </row>
    <row r="465" spans="1:8" ht="19.5" customHeight="1" x14ac:dyDescent="0.2">
      <c r="B465" s="1450" t="s">
        <v>144</v>
      </c>
      <c r="C465" s="1451">
        <v>0</v>
      </c>
      <c r="D465" s="1451">
        <v>0</v>
      </c>
      <c r="E465" s="1449">
        <v>0</v>
      </c>
      <c r="F465" s="60"/>
      <c r="G465" s="97"/>
    </row>
    <row r="466" spans="1:8" ht="19.5" customHeight="1" x14ac:dyDescent="0.2">
      <c r="B466" s="1447" t="s">
        <v>1024</v>
      </c>
      <c r="C466" s="1448">
        <v>0</v>
      </c>
      <c r="D466" s="1448">
        <v>0</v>
      </c>
      <c r="E466" s="1449">
        <v>0</v>
      </c>
      <c r="F466" s="60"/>
      <c r="G466" s="97"/>
    </row>
    <row r="467" spans="1:8" ht="38.450000000000003" customHeight="1" x14ac:dyDescent="0.2">
      <c r="B467" s="1447" t="s">
        <v>1020</v>
      </c>
      <c r="C467" s="1448">
        <v>0</v>
      </c>
      <c r="D467" s="1448">
        <v>0</v>
      </c>
      <c r="E467" s="1449">
        <v>0</v>
      </c>
      <c r="F467" s="60"/>
      <c r="G467" s="97"/>
    </row>
    <row r="468" spans="1:8" ht="15.75" customHeight="1" x14ac:dyDescent="0.2">
      <c r="B468" s="285"/>
      <c r="C468" s="86"/>
      <c r="D468" s="86"/>
      <c r="E468" s="87"/>
    </row>
    <row r="469" spans="1:8" ht="19.5" customHeight="1" x14ac:dyDescent="0.2">
      <c r="B469" s="239" t="s">
        <v>901</v>
      </c>
      <c r="C469" s="618">
        <f>+C274++C361+C433+C418</f>
        <v>944</v>
      </c>
      <c r="D469" s="618">
        <f>+D274+D361+D433+D418</f>
        <v>598</v>
      </c>
      <c r="E469" s="516">
        <f>+E274+E361+E418+E433+E333</f>
        <v>20847.545826459995</v>
      </c>
      <c r="F469" s="563"/>
      <c r="G469" s="97"/>
    </row>
    <row r="470" spans="1:8" ht="19.5" customHeight="1" x14ac:dyDescent="0.2">
      <c r="F470" s="60"/>
      <c r="G470" s="97"/>
    </row>
    <row r="471" spans="1:8" ht="25.5" customHeight="1" x14ac:dyDescent="0.2">
      <c r="A471" s="218"/>
      <c r="B471" s="1755" t="s">
        <v>547</v>
      </c>
      <c r="C471" s="1755"/>
      <c r="D471" s="1755"/>
      <c r="E471" s="1755"/>
      <c r="F471" s="1755"/>
      <c r="G471" s="1755"/>
      <c r="H471" s="1755"/>
    </row>
    <row r="472" spans="1:8" ht="14.25" customHeight="1" x14ac:dyDescent="0.2">
      <c r="A472" s="218"/>
      <c r="B472" s="237"/>
      <c r="C472" s="317"/>
      <c r="E472" s="95"/>
    </row>
    <row r="473" spans="1:8" ht="34.5" customHeight="1" x14ac:dyDescent="0.2">
      <c r="A473" s="218"/>
      <c r="B473" s="220" t="s">
        <v>245</v>
      </c>
      <c r="C473" s="220" t="s">
        <v>68</v>
      </c>
      <c r="D473" s="65" t="s">
        <v>42</v>
      </c>
      <c r="E473" s="65" t="s">
        <v>123</v>
      </c>
      <c r="F473" s="65" t="s">
        <v>43</v>
      </c>
      <c r="G473" s="65" t="s">
        <v>127</v>
      </c>
      <c r="H473" s="65" t="s">
        <v>44</v>
      </c>
    </row>
    <row r="474" spans="1:8" ht="36.75" hidden="1" customHeight="1" x14ac:dyDescent="0.2">
      <c r="A474" s="218"/>
      <c r="B474" s="203" t="s">
        <v>362</v>
      </c>
      <c r="C474" s="82">
        <v>0</v>
      </c>
      <c r="D474" s="82">
        <v>0</v>
      </c>
      <c r="E474" s="503">
        <v>0</v>
      </c>
      <c r="F474" s="287"/>
      <c r="G474" s="301"/>
      <c r="H474" s="301"/>
    </row>
    <row r="475" spans="1:8" ht="36.75" hidden="1" customHeight="1" x14ac:dyDescent="0.2">
      <c r="A475" s="218"/>
      <c r="B475" s="203" t="s">
        <v>370</v>
      </c>
      <c r="C475" s="82">
        <v>0</v>
      </c>
      <c r="D475" s="82">
        <v>0</v>
      </c>
      <c r="E475" s="503">
        <v>0</v>
      </c>
      <c r="H475" s="217"/>
    </row>
    <row r="476" spans="1:8" ht="36.75" hidden="1" customHeight="1" x14ac:dyDescent="0.2">
      <c r="A476" s="218"/>
      <c r="B476" s="203" t="s">
        <v>371</v>
      </c>
      <c r="C476" s="82">
        <v>0</v>
      </c>
      <c r="D476" s="82">
        <v>0</v>
      </c>
      <c r="E476" s="503">
        <v>0</v>
      </c>
      <c r="H476" s="217"/>
    </row>
    <row r="477" spans="1:8" ht="36.75" hidden="1" customHeight="1" x14ac:dyDescent="0.2">
      <c r="A477" s="218"/>
      <c r="B477" s="203" t="s">
        <v>375</v>
      </c>
      <c r="C477" s="82">
        <v>0</v>
      </c>
      <c r="D477" s="82">
        <v>0</v>
      </c>
      <c r="E477" s="503">
        <v>0</v>
      </c>
      <c r="H477" s="217"/>
    </row>
    <row r="478" spans="1:8" ht="36.75" hidden="1" customHeight="1" x14ac:dyDescent="0.2">
      <c r="A478" s="218"/>
      <c r="B478" s="203" t="s">
        <v>413</v>
      </c>
      <c r="C478" s="82">
        <v>0</v>
      </c>
      <c r="D478" s="82">
        <v>0</v>
      </c>
      <c r="E478" s="503">
        <v>0</v>
      </c>
      <c r="H478" s="217"/>
    </row>
    <row r="479" spans="1:8" ht="36.75" hidden="1" customHeight="1" x14ac:dyDescent="0.2">
      <c r="A479" s="218"/>
      <c r="B479" s="203" t="s">
        <v>416</v>
      </c>
      <c r="C479" s="82">
        <v>0</v>
      </c>
      <c r="D479" s="82">
        <v>0</v>
      </c>
      <c r="E479" s="503">
        <v>0</v>
      </c>
      <c r="H479" s="217"/>
    </row>
    <row r="480" spans="1:8" ht="36.75" hidden="1" customHeight="1" x14ac:dyDescent="0.2">
      <c r="A480" s="218"/>
      <c r="B480" s="203" t="s">
        <v>414</v>
      </c>
      <c r="C480" s="82">
        <v>0</v>
      </c>
      <c r="D480" s="82">
        <v>0</v>
      </c>
      <c r="E480" s="503">
        <v>0</v>
      </c>
      <c r="H480" s="217"/>
    </row>
    <row r="481" spans="1:8" ht="48.75" hidden="1" customHeight="1" x14ac:dyDescent="0.2">
      <c r="A481" s="218"/>
      <c r="B481" s="203" t="s">
        <v>500</v>
      </c>
      <c r="C481" s="82">
        <v>0</v>
      </c>
      <c r="D481" s="82">
        <v>0</v>
      </c>
      <c r="E481" s="503">
        <v>0</v>
      </c>
      <c r="F481" s="557"/>
      <c r="H481" s="217"/>
    </row>
    <row r="482" spans="1:8" ht="56.25" hidden="1" customHeight="1" x14ac:dyDescent="0.2">
      <c r="A482" s="218"/>
      <c r="B482" s="239"/>
      <c r="C482" s="85"/>
      <c r="D482" s="85"/>
      <c r="E482" s="289"/>
      <c r="F482" s="995"/>
      <c r="G482" s="1003"/>
      <c r="H482" s="1003"/>
    </row>
    <row r="483" spans="1:8" ht="15" hidden="1" customHeight="1" x14ac:dyDescent="0.2">
      <c r="B483" s="239"/>
      <c r="C483" s="995"/>
      <c r="D483" s="995"/>
      <c r="E483" s="1002"/>
      <c r="F483" s="995"/>
      <c r="G483" s="1003"/>
      <c r="H483" s="1003"/>
    </row>
    <row r="484" spans="1:8" ht="15" customHeight="1" x14ac:dyDescent="0.2">
      <c r="E484" s="95"/>
    </row>
    <row r="485" spans="1:8" ht="15" customHeight="1" x14ac:dyDescent="0.2">
      <c r="B485" s="995" t="s">
        <v>548</v>
      </c>
      <c r="C485" s="1004">
        <f>SUM(C473:C483)</f>
        <v>0</v>
      </c>
      <c r="D485" s="1004">
        <f>SUM(D473:D483)</f>
        <v>0</v>
      </c>
      <c r="E485" s="1005">
        <f>SUM(E473:E483)</f>
        <v>0</v>
      </c>
    </row>
    <row r="486" spans="1:8" ht="15" customHeight="1" x14ac:dyDescent="0.2">
      <c r="E486" s="95"/>
    </row>
    <row r="487" spans="1:8" ht="15" customHeight="1" x14ac:dyDescent="0.2">
      <c r="B487" s="1755" t="s">
        <v>549</v>
      </c>
      <c r="C487" s="1755"/>
      <c r="D487" s="1755"/>
      <c r="E487" s="1755"/>
      <c r="F487" s="1755"/>
      <c r="G487" s="1755"/>
      <c r="H487" s="1755"/>
    </row>
    <row r="488" spans="1:8" ht="15" customHeight="1" x14ac:dyDescent="0.2">
      <c r="E488" s="95"/>
    </row>
    <row r="489" spans="1:8" ht="15" customHeight="1" x14ac:dyDescent="0.2">
      <c r="E489" s="95"/>
    </row>
    <row r="490" spans="1:8" customFormat="1" ht="12.75" customHeight="1" x14ac:dyDescent="0.2">
      <c r="B490" s="561" t="s">
        <v>404</v>
      </c>
      <c r="C490" s="562">
        <v>0</v>
      </c>
      <c r="D490" s="562">
        <v>0</v>
      </c>
      <c r="E490" s="726">
        <v>0</v>
      </c>
    </row>
    <row r="491" spans="1:8" ht="15" customHeight="1" x14ac:dyDescent="0.2">
      <c r="E491" s="95"/>
    </row>
    <row r="492" spans="1:8" ht="15" customHeight="1" x14ac:dyDescent="0.2">
      <c r="B492" s="267" t="s">
        <v>405</v>
      </c>
      <c r="C492" s="268">
        <f>C489+C484</f>
        <v>0</v>
      </c>
      <c r="D492" s="268">
        <f>D489+D484</f>
        <v>0</v>
      </c>
      <c r="E492" s="1006">
        <f>E489+E484</f>
        <v>0</v>
      </c>
      <c r="G492" s="557">
        <f>E482*1000000</f>
        <v>0</v>
      </c>
    </row>
    <row r="493" spans="1:8" ht="15" customHeight="1" x14ac:dyDescent="0.2">
      <c r="E493" s="95"/>
      <c r="F493" s="617"/>
    </row>
    <row r="494" spans="1:8" ht="15" customHeight="1" x14ac:dyDescent="0.2">
      <c r="E494" s="95"/>
      <c r="G494" s="557"/>
    </row>
    <row r="495" spans="1:8" ht="46.5" customHeight="1" x14ac:dyDescent="0.2">
      <c r="C495" s="65" t="s">
        <v>68</v>
      </c>
      <c r="D495" s="65" t="s">
        <v>248</v>
      </c>
      <c r="E495" s="65" t="s">
        <v>123</v>
      </c>
    </row>
    <row r="496" spans="1:8" ht="22.5" customHeight="1" x14ac:dyDescent="0.2">
      <c r="B496" s="291" t="s">
        <v>312</v>
      </c>
      <c r="C496" s="292">
        <f>C492+C469</f>
        <v>944</v>
      </c>
      <c r="D496" s="292">
        <f>D492+D469</f>
        <v>598</v>
      </c>
      <c r="E496" s="316">
        <f>E492+E469</f>
        <v>20847.545826459995</v>
      </c>
      <c r="F496" s="97"/>
      <c r="G496" s="97"/>
    </row>
    <row r="526" spans="4:6" ht="37.5" customHeight="1" x14ac:dyDescent="0.2">
      <c r="D526" s="527">
        <f>D80+D116+D140+D183+D367+D484</f>
        <v>0</v>
      </c>
      <c r="E526" s="527">
        <f>E80+E116+E140+E183+E367+E484</f>
        <v>8992.6104908099987</v>
      </c>
      <c r="F526" s="1756"/>
    </row>
    <row r="527" spans="4:6" ht="8.25" customHeight="1" x14ac:dyDescent="0.2">
      <c r="E527" s="235"/>
      <c r="F527" s="1757"/>
    </row>
    <row r="528" spans="4:6" ht="23.25" customHeight="1" x14ac:dyDescent="0.2">
      <c r="F528" s="1757"/>
    </row>
    <row r="529" spans="5:6" ht="35.25" customHeight="1" thickBot="1" x14ac:dyDescent="0.25">
      <c r="E529" s="557">
        <f>E525*1000000</f>
        <v>0</v>
      </c>
      <c r="F529" s="1758"/>
    </row>
  </sheetData>
  <mergeCells count="28">
    <mergeCell ref="B8:H8"/>
    <mergeCell ref="B118:H118"/>
    <mergeCell ref="B123:H123"/>
    <mergeCell ref="B83:H83"/>
    <mergeCell ref="B364:H364"/>
    <mergeCell ref="B143:H143"/>
    <mergeCell ref="B155:H155"/>
    <mergeCell ref="B277:H277"/>
    <mergeCell ref="B192:H192"/>
    <mergeCell ref="B279:E279"/>
    <mergeCell ref="A1:H1"/>
    <mergeCell ref="A2:H2"/>
    <mergeCell ref="A3:H3"/>
    <mergeCell ref="A4:H4"/>
    <mergeCell ref="B6:H6"/>
    <mergeCell ref="B471:H471"/>
    <mergeCell ref="B353:H353"/>
    <mergeCell ref="F526:F529"/>
    <mergeCell ref="B369:H369"/>
    <mergeCell ref="B378:H378"/>
    <mergeCell ref="B387:H387"/>
    <mergeCell ref="B420:H420"/>
    <mergeCell ref="B487:H487"/>
    <mergeCell ref="B435:H435"/>
    <mergeCell ref="B445:H445"/>
    <mergeCell ref="B451:H451"/>
    <mergeCell ref="B458:H458"/>
    <mergeCell ref="B463:H463"/>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1" max="7" man="1"/>
    <brk id="190" max="7" man="1"/>
    <brk id="293" max="7" man="1"/>
    <brk id="350"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08"/>
  <sheetViews>
    <sheetView showGridLines="0" zoomScale="80" zoomScaleNormal="80" zoomScalePageLayoutView="60" workbookViewId="0">
      <selection activeCell="C215" sqref="C215"/>
    </sheetView>
  </sheetViews>
  <sheetFormatPr baseColWidth="10" defaultColWidth="11.42578125" defaultRowHeight="12.75" x14ac:dyDescent="0.2"/>
  <cols>
    <col min="1" max="1" width="62.5703125" style="708" customWidth="1"/>
    <col min="2" max="2" width="19.42578125" style="804" customWidth="1"/>
    <col min="3" max="3" width="12.85546875" style="708" customWidth="1"/>
    <col min="4" max="4" width="17.5703125" style="708" customWidth="1"/>
    <col min="5" max="5" width="17.85546875" style="708" customWidth="1"/>
    <col min="6" max="6" width="12.5703125" style="708" customWidth="1"/>
    <col min="7" max="7" width="13.140625" style="708" customWidth="1"/>
    <col min="8" max="8" width="11.42578125" style="708" customWidth="1"/>
    <col min="9" max="9" width="10.85546875" style="708" customWidth="1"/>
    <col min="10" max="10" width="9.5703125" style="708" customWidth="1"/>
    <col min="11" max="11" width="9.85546875" style="708" customWidth="1"/>
    <col min="12" max="12" width="11.42578125" style="708"/>
    <col min="13" max="13" width="9" style="708" bestFit="1" customWidth="1"/>
    <col min="14" max="14" width="9.28515625" style="708" customWidth="1"/>
    <col min="15" max="15" width="11.42578125" style="708"/>
    <col min="16" max="17" width="8.42578125" style="708" customWidth="1"/>
    <col min="18" max="16384" width="11.42578125" style="708"/>
  </cols>
  <sheetData>
    <row r="1" spans="1:25" s="126" customFormat="1" ht="20.45" customHeight="1" x14ac:dyDescent="0.2">
      <c r="A1" s="1778" t="s">
        <v>612</v>
      </c>
      <c r="B1" s="1779"/>
      <c r="C1" s="1779"/>
      <c r="D1" s="1779"/>
      <c r="E1" s="1779"/>
      <c r="F1" s="1779"/>
      <c r="G1" s="1779"/>
      <c r="H1" s="1779"/>
      <c r="I1" s="1779"/>
      <c r="J1" s="1779"/>
      <c r="K1" s="1779"/>
      <c r="L1" s="1779"/>
      <c r="M1" s="1779"/>
      <c r="N1" s="1779"/>
      <c r="O1" s="1779"/>
      <c r="P1" s="1779"/>
      <c r="Q1" s="1779"/>
      <c r="R1" s="1779"/>
      <c r="S1" s="1779"/>
      <c r="T1" s="633"/>
      <c r="U1" s="633"/>
      <c r="V1" s="633"/>
      <c r="W1" s="633"/>
      <c r="X1" s="633"/>
      <c r="Y1" s="633"/>
    </row>
    <row r="2" spans="1:25" s="126" customFormat="1" ht="1.5" customHeight="1" x14ac:dyDescent="0.2">
      <c r="A2" s="1778"/>
      <c r="B2" s="1779"/>
      <c r="C2" s="1779"/>
      <c r="D2" s="1779"/>
      <c r="E2" s="1779"/>
      <c r="F2" s="1779"/>
      <c r="G2" s="1779"/>
      <c r="H2" s="1779"/>
      <c r="I2" s="1779"/>
      <c r="J2" s="1779"/>
      <c r="K2" s="1779"/>
      <c r="L2" s="1779"/>
      <c r="M2" s="1779"/>
      <c r="N2" s="1779"/>
      <c r="O2" s="1779"/>
      <c r="P2" s="1779"/>
      <c r="Q2" s="1779"/>
      <c r="R2" s="1779"/>
      <c r="S2" s="1779"/>
      <c r="T2" s="633"/>
      <c r="U2" s="633"/>
      <c r="V2" s="633"/>
      <c r="W2" s="633"/>
      <c r="X2" s="633"/>
      <c r="Y2" s="633"/>
    </row>
    <row r="3" spans="1:25" s="632" customFormat="1" ht="12.95" customHeight="1" x14ac:dyDescent="0.2">
      <c r="A3" s="1753" t="s">
        <v>1602</v>
      </c>
      <c r="B3" s="1753"/>
      <c r="C3" s="1753"/>
      <c r="D3" s="1753"/>
      <c r="E3" s="1753"/>
      <c r="F3" s="1753"/>
      <c r="G3" s="1753"/>
      <c r="H3" s="1753"/>
      <c r="I3" s="1753"/>
      <c r="J3" s="1753"/>
      <c r="K3" s="1753"/>
      <c r="L3" s="1753"/>
      <c r="M3" s="1753"/>
      <c r="N3" s="1753"/>
      <c r="O3" s="1753"/>
      <c r="P3" s="1753"/>
      <c r="Q3" s="1753"/>
      <c r="R3" s="1753"/>
      <c r="S3" s="1753"/>
    </row>
    <row r="4" spans="1:25" s="632" customFormat="1" ht="12.95" customHeight="1" x14ac:dyDescent="0.2">
      <c r="A4" s="1782" t="s">
        <v>1</v>
      </c>
      <c r="B4" s="1782"/>
      <c r="C4" s="1782"/>
      <c r="D4" s="1782"/>
      <c r="E4" s="1782"/>
      <c r="F4" s="1782"/>
      <c r="G4" s="1782"/>
      <c r="H4" s="1782"/>
      <c r="I4" s="1782"/>
      <c r="J4" s="1782"/>
      <c r="K4" s="1782"/>
      <c r="L4" s="1782"/>
      <c r="M4" s="1782"/>
      <c r="N4" s="1782"/>
      <c r="O4" s="1782"/>
      <c r="P4" s="1782"/>
      <c r="Q4" s="1782"/>
      <c r="R4" s="1782"/>
      <c r="S4" s="1782"/>
    </row>
    <row r="5" spans="1:25" s="632" customFormat="1" ht="12.95" customHeight="1" x14ac:dyDescent="0.2">
      <c r="A5" s="1032"/>
      <c r="B5" s="1032"/>
      <c r="C5" s="1032"/>
      <c r="D5" s="1032"/>
      <c r="E5" s="1032"/>
      <c r="F5" s="1032"/>
      <c r="G5" s="1032"/>
      <c r="H5" s="1032"/>
      <c r="I5" s="1032"/>
      <c r="J5" s="1032"/>
      <c r="K5" s="1032"/>
      <c r="L5" s="1032"/>
      <c r="M5" s="1032"/>
      <c r="N5" s="1032"/>
      <c r="O5" s="1032"/>
      <c r="P5" s="1032"/>
      <c r="Q5" s="1032"/>
      <c r="R5" s="1032"/>
      <c r="S5" s="1032"/>
    </row>
    <row r="6" spans="1:25" ht="13.35" customHeight="1" x14ac:dyDescent="0.2">
      <c r="A6" s="1783" t="s">
        <v>613</v>
      </c>
      <c r="B6" s="1783"/>
      <c r="C6" s="1783"/>
      <c r="D6" s="1783"/>
      <c r="E6" s="1783"/>
      <c r="F6" s="1783"/>
      <c r="G6" s="1783"/>
      <c r="H6" s="1783"/>
      <c r="I6" s="1783"/>
      <c r="J6" s="1783"/>
      <c r="K6" s="1783"/>
      <c r="L6" s="1783"/>
      <c r="M6" s="1783"/>
      <c r="N6" s="1783"/>
      <c r="O6" s="1783"/>
      <c r="P6" s="1783"/>
      <c r="Q6" s="1783"/>
      <c r="R6" s="1783"/>
      <c r="S6" s="1783"/>
    </row>
    <row r="7" spans="1:25" ht="13.35" customHeight="1" x14ac:dyDescent="0.2">
      <c r="A7" s="1065"/>
      <c r="B7" s="1066"/>
      <c r="C7" s="1066"/>
      <c r="D7" s="1066"/>
      <c r="E7" s="1066"/>
      <c r="F7" s="1066"/>
      <c r="G7" s="1066"/>
      <c r="H7" s="1066"/>
      <c r="I7" s="1066"/>
      <c r="J7" s="1066"/>
      <c r="K7" s="1066"/>
      <c r="L7" s="1066"/>
      <c r="M7" s="1066"/>
      <c r="N7" s="1066"/>
      <c r="O7" s="1066"/>
      <c r="P7" s="1066"/>
      <c r="Q7" s="1066"/>
      <c r="R7" s="1066"/>
      <c r="S7" s="1066"/>
    </row>
    <row r="8" spans="1:25" ht="13.35" customHeight="1" x14ac:dyDescent="0.2">
      <c r="A8" s="1784" t="s">
        <v>28</v>
      </c>
      <c r="B8" s="1033">
        <v>2024</v>
      </c>
      <c r="C8" s="1201"/>
      <c r="D8" s="1201"/>
      <c r="E8" s="1201"/>
      <c r="F8" s="1201"/>
      <c r="G8" s="1201"/>
      <c r="H8" s="1033">
        <v>2025</v>
      </c>
      <c r="I8" s="1201"/>
      <c r="J8" s="1201"/>
      <c r="K8" s="1201"/>
      <c r="L8" s="1201"/>
      <c r="M8" s="1201"/>
    </row>
    <row r="9" spans="1:25" ht="25.5" x14ac:dyDescent="0.2">
      <c r="A9" s="1785"/>
      <c r="B9" s="1202" t="s">
        <v>582</v>
      </c>
      <c r="C9" s="1203" t="s">
        <v>583</v>
      </c>
      <c r="D9" s="1203" t="s">
        <v>584</v>
      </c>
      <c r="E9" s="1203" t="s">
        <v>585</v>
      </c>
      <c r="F9" s="1203" t="s">
        <v>586</v>
      </c>
      <c r="G9" s="1203" t="s">
        <v>752</v>
      </c>
      <c r="H9" s="1202" t="s">
        <v>582</v>
      </c>
      <c r="I9" s="1203" t="s">
        <v>583</v>
      </c>
      <c r="J9" s="1203" t="s">
        <v>584</v>
      </c>
      <c r="K9" s="1203" t="s">
        <v>585</v>
      </c>
      <c r="L9" s="1203" t="s">
        <v>586</v>
      </c>
      <c r="M9" s="1203" t="s">
        <v>912</v>
      </c>
    </row>
    <row r="10" spans="1:25" ht="13.35" customHeight="1" x14ac:dyDescent="0.2">
      <c r="A10" s="1034" t="s">
        <v>587</v>
      </c>
      <c r="B10" s="1207">
        <v>0</v>
      </c>
      <c r="C10" s="1208">
        <v>0</v>
      </c>
      <c r="D10" s="1208">
        <v>0</v>
      </c>
      <c r="E10" s="1208">
        <v>0</v>
      </c>
      <c r="F10" s="1208">
        <v>0</v>
      </c>
      <c r="G10" s="1209">
        <v>0</v>
      </c>
      <c r="H10" s="1039">
        <v>0</v>
      </c>
      <c r="I10" s="1035">
        <v>0</v>
      </c>
      <c r="J10" s="1035">
        <v>385.23555149999999</v>
      </c>
      <c r="K10" s="1035">
        <v>0</v>
      </c>
      <c r="L10" s="1035">
        <v>0</v>
      </c>
      <c r="M10" s="1036">
        <v>385.23555149999999</v>
      </c>
    </row>
    <row r="11" spans="1:25" ht="13.35" customHeight="1" x14ac:dyDescent="0.2">
      <c r="A11" s="1037" t="s">
        <v>588</v>
      </c>
      <c r="B11" s="1207">
        <v>22115.171131999999</v>
      </c>
      <c r="C11" s="1207">
        <v>0</v>
      </c>
      <c r="D11" s="1207">
        <v>0</v>
      </c>
      <c r="E11" s="1207">
        <v>0</v>
      </c>
      <c r="F11" s="1207">
        <v>0</v>
      </c>
      <c r="G11" s="1210">
        <v>22115.171131999999</v>
      </c>
      <c r="H11" s="1039">
        <v>25099.681504330001</v>
      </c>
      <c r="I11" s="1039">
        <v>0</v>
      </c>
      <c r="J11" s="1039">
        <v>0</v>
      </c>
      <c r="K11" s="1039">
        <v>0</v>
      </c>
      <c r="L11" s="1039">
        <v>0</v>
      </c>
      <c r="M11" s="1038">
        <v>25099.681504330001</v>
      </c>
    </row>
    <row r="12" spans="1:25" ht="13.35" customHeight="1" x14ac:dyDescent="0.2">
      <c r="A12" s="1037" t="s">
        <v>589</v>
      </c>
      <c r="B12" s="1207">
        <v>11057.5855665</v>
      </c>
      <c r="C12" s="1207">
        <v>0</v>
      </c>
      <c r="D12" s="1207">
        <v>0</v>
      </c>
      <c r="E12" s="1207">
        <v>0</v>
      </c>
      <c r="F12" s="1207">
        <v>0</v>
      </c>
      <c r="G12" s="1210">
        <v>11057.5855665</v>
      </c>
      <c r="H12" s="1039">
        <v>12549.840752169999</v>
      </c>
      <c r="I12" s="1039">
        <v>0</v>
      </c>
      <c r="J12" s="1039">
        <v>0</v>
      </c>
      <c r="K12" s="1039">
        <v>0</v>
      </c>
      <c r="L12" s="1039">
        <v>0</v>
      </c>
      <c r="M12" s="1038">
        <v>12549.840752169999</v>
      </c>
    </row>
    <row r="13" spans="1:25" ht="13.35" customHeight="1" x14ac:dyDescent="0.2">
      <c r="A13" s="1037" t="s">
        <v>590</v>
      </c>
      <c r="B13" s="1207">
        <v>11057.5855665</v>
      </c>
      <c r="C13" s="1207">
        <v>0</v>
      </c>
      <c r="D13" s="1207">
        <v>0</v>
      </c>
      <c r="E13" s="1207">
        <v>0</v>
      </c>
      <c r="F13" s="1207">
        <v>0</v>
      </c>
      <c r="G13" s="1210">
        <v>11057.5855665</v>
      </c>
      <c r="H13" s="1039">
        <v>12549.840752169999</v>
      </c>
      <c r="I13" s="1039">
        <v>0</v>
      </c>
      <c r="J13" s="1039">
        <v>0</v>
      </c>
      <c r="K13" s="1039">
        <v>0</v>
      </c>
      <c r="L13" s="1039">
        <v>0</v>
      </c>
      <c r="M13" s="1038">
        <v>12549.840752169999</v>
      </c>
    </row>
    <row r="14" spans="1:25" ht="13.35" customHeight="1" x14ac:dyDescent="0.2">
      <c r="A14" s="1037" t="s">
        <v>591</v>
      </c>
      <c r="B14" s="1207">
        <v>11057.5855665</v>
      </c>
      <c r="C14" s="1207">
        <v>0</v>
      </c>
      <c r="D14" s="1207">
        <v>0</v>
      </c>
      <c r="E14" s="1207">
        <v>0</v>
      </c>
      <c r="F14" s="1207">
        <v>0</v>
      </c>
      <c r="G14" s="1210">
        <v>11057.5855665</v>
      </c>
      <c r="H14" s="1039">
        <v>12549.840752169999</v>
      </c>
      <c r="I14" s="1039">
        <v>0</v>
      </c>
      <c r="J14" s="1039">
        <v>0</v>
      </c>
      <c r="K14" s="1039">
        <v>0</v>
      </c>
      <c r="L14" s="1039">
        <v>0</v>
      </c>
      <c r="M14" s="1038">
        <v>12549.840752169999</v>
      </c>
    </row>
    <row r="15" spans="1:25" ht="13.35" customHeight="1" x14ac:dyDescent="0.2">
      <c r="A15" s="1037" t="s">
        <v>592</v>
      </c>
      <c r="B15" s="1207">
        <v>11057.5855665</v>
      </c>
      <c r="C15" s="1207">
        <v>0</v>
      </c>
      <c r="D15" s="1207">
        <v>0</v>
      </c>
      <c r="E15" s="1207">
        <v>0</v>
      </c>
      <c r="F15" s="1207">
        <v>0</v>
      </c>
      <c r="G15" s="1210">
        <v>11057.5855665</v>
      </c>
      <c r="H15" s="1039">
        <v>0</v>
      </c>
      <c r="I15" s="1039">
        <v>0</v>
      </c>
      <c r="J15" s="1039">
        <v>0</v>
      </c>
      <c r="K15" s="1039">
        <v>0</v>
      </c>
      <c r="L15" s="1039">
        <v>0</v>
      </c>
      <c r="M15" s="1038">
        <v>0</v>
      </c>
    </row>
    <row r="16" spans="1:25" ht="13.35" customHeight="1" x14ac:dyDescent="0.2">
      <c r="A16" s="1037" t="s">
        <v>593</v>
      </c>
      <c r="B16" s="1207">
        <v>11057.5855665</v>
      </c>
      <c r="C16" s="1207">
        <v>0</v>
      </c>
      <c r="D16" s="1207">
        <v>0</v>
      </c>
      <c r="E16" s="1207">
        <v>0</v>
      </c>
      <c r="F16" s="1207">
        <v>0</v>
      </c>
      <c r="G16" s="1210">
        <v>11057.5855665</v>
      </c>
      <c r="H16" s="1039">
        <v>0</v>
      </c>
      <c r="I16" s="1039">
        <v>0</v>
      </c>
      <c r="J16" s="1039">
        <v>0</v>
      </c>
      <c r="K16" s="1039">
        <v>0</v>
      </c>
      <c r="L16" s="1039">
        <v>0</v>
      </c>
      <c r="M16" s="1038">
        <v>0</v>
      </c>
    </row>
    <row r="17" spans="1:13" ht="13.35" customHeight="1" x14ac:dyDescent="0.2">
      <c r="A17" s="1037" t="s">
        <v>594</v>
      </c>
      <c r="B17" s="1207">
        <v>11057.5855665</v>
      </c>
      <c r="C17" s="1207">
        <v>0</v>
      </c>
      <c r="D17" s="1207">
        <v>0</v>
      </c>
      <c r="E17" s="1207">
        <v>0</v>
      </c>
      <c r="F17" s="1207">
        <v>0</v>
      </c>
      <c r="G17" s="1210">
        <v>11057.5855665</v>
      </c>
      <c r="H17" s="1039">
        <v>0</v>
      </c>
      <c r="I17" s="1039">
        <v>0</v>
      </c>
      <c r="J17" s="1039">
        <v>0</v>
      </c>
      <c r="K17" s="1039">
        <v>0</v>
      </c>
      <c r="L17" s="1039">
        <v>0</v>
      </c>
      <c r="M17" s="1038">
        <v>0</v>
      </c>
    </row>
    <row r="18" spans="1:13" ht="13.35" customHeight="1" x14ac:dyDescent="0.2">
      <c r="A18" s="1037" t="s">
        <v>595</v>
      </c>
      <c r="B18" s="1207">
        <v>11057.5855665</v>
      </c>
      <c r="C18" s="1207">
        <v>486.97500000000002</v>
      </c>
      <c r="D18" s="1207">
        <v>0</v>
      </c>
      <c r="E18" s="1207">
        <v>0</v>
      </c>
      <c r="F18" s="1207">
        <v>967.09340699999996</v>
      </c>
      <c r="G18" s="1210">
        <v>12511.653973500001</v>
      </c>
      <c r="H18" s="1039">
        <v>0</v>
      </c>
      <c r="I18" s="1039">
        <v>0</v>
      </c>
      <c r="J18" s="1039">
        <v>0</v>
      </c>
      <c r="K18" s="1039">
        <v>0</v>
      </c>
      <c r="L18" s="1039">
        <v>0</v>
      </c>
      <c r="M18" s="1038">
        <v>0</v>
      </c>
    </row>
    <row r="19" spans="1:13" ht="13.35" customHeight="1" x14ac:dyDescent="0.2">
      <c r="A19" s="1037" t="s">
        <v>596</v>
      </c>
      <c r="B19" s="1207">
        <v>11057.5855665</v>
      </c>
      <c r="C19" s="1207">
        <v>54.108333000000002</v>
      </c>
      <c r="D19" s="1207">
        <v>271.53169050000002</v>
      </c>
      <c r="E19" s="1207">
        <v>0</v>
      </c>
      <c r="F19" s="1207">
        <v>107.454823</v>
      </c>
      <c r="G19" s="1210">
        <v>11490.680413</v>
      </c>
      <c r="H19" s="1039">
        <v>0</v>
      </c>
      <c r="I19" s="1039">
        <v>0</v>
      </c>
      <c r="J19" s="1039">
        <v>0</v>
      </c>
      <c r="K19" s="1039">
        <v>0</v>
      </c>
      <c r="L19" s="1039">
        <v>0</v>
      </c>
      <c r="M19" s="1038">
        <v>0</v>
      </c>
    </row>
    <row r="20" spans="1:13" ht="13.35" customHeight="1" x14ac:dyDescent="0.2">
      <c r="A20" s="1037" t="s">
        <v>597</v>
      </c>
      <c r="B20" s="1207">
        <v>11057.5855665</v>
      </c>
      <c r="C20" s="1207">
        <v>54.108333000000002</v>
      </c>
      <c r="D20" s="1207">
        <v>0</v>
      </c>
      <c r="E20" s="1207">
        <v>0</v>
      </c>
      <c r="F20" s="1207">
        <v>107.454823</v>
      </c>
      <c r="G20" s="1210">
        <v>11219.1487225</v>
      </c>
      <c r="H20" s="1039">
        <v>0</v>
      </c>
      <c r="I20" s="1039">
        <v>0</v>
      </c>
      <c r="J20" s="1039">
        <v>0</v>
      </c>
      <c r="K20" s="1039">
        <v>0</v>
      </c>
      <c r="L20" s="1039">
        <v>0</v>
      </c>
      <c r="M20" s="1038">
        <v>0</v>
      </c>
    </row>
    <row r="21" spans="1:13" ht="13.35" customHeight="1" x14ac:dyDescent="0.2">
      <c r="A21" s="1040" t="s">
        <v>598</v>
      </c>
      <c r="B21" s="1207">
        <v>17271.8095885</v>
      </c>
      <c r="C21" s="1207">
        <v>54.108333999999999</v>
      </c>
      <c r="D21" s="1207">
        <v>0</v>
      </c>
      <c r="E21" s="1207">
        <v>0</v>
      </c>
      <c r="F21" s="1207">
        <v>101.163189</v>
      </c>
      <c r="G21" s="1211">
        <v>17427.0811115</v>
      </c>
      <c r="H21" s="1039">
        <v>0</v>
      </c>
      <c r="I21" s="1039">
        <v>0</v>
      </c>
      <c r="J21" s="1039">
        <v>0</v>
      </c>
      <c r="K21" s="1039">
        <v>0</v>
      </c>
      <c r="L21" s="1039">
        <v>0</v>
      </c>
      <c r="M21" s="1041">
        <v>0</v>
      </c>
    </row>
    <row r="22" spans="1:13" ht="15" x14ac:dyDescent="0.25">
      <c r="A22" s="1204" t="s">
        <v>6</v>
      </c>
      <c r="B22" s="1417">
        <f>SUM(B10:B21)</f>
        <v>138905.25081899998</v>
      </c>
      <c r="C22" s="1415">
        <v>649.29999999999995</v>
      </c>
      <c r="D22" s="1415">
        <f>SUM(D10:D21)</f>
        <v>271.53169050000002</v>
      </c>
      <c r="E22" s="1415">
        <v>0</v>
      </c>
      <c r="F22" s="1415">
        <f>SUM(F10:F21)</f>
        <v>1283.166242</v>
      </c>
      <c r="G22" s="1418">
        <f>SUM(G10:G21)</f>
        <v>141109.24875149998</v>
      </c>
      <c r="H22" s="1414">
        <v>62749.203760839999</v>
      </c>
      <c r="I22" s="1415">
        <v>0</v>
      </c>
      <c r="J22" s="1415">
        <v>385.23555149999999</v>
      </c>
      <c r="K22" s="1415">
        <v>0</v>
      </c>
      <c r="L22" s="1415">
        <v>0</v>
      </c>
      <c r="M22" s="1416">
        <v>63134.43931234</v>
      </c>
    </row>
    <row r="23" spans="1:13" ht="13.35" customHeight="1" x14ac:dyDescent="0.2"/>
    <row r="24" spans="1:13" ht="13.35" customHeight="1" x14ac:dyDescent="0.2">
      <c r="A24" s="708" t="s">
        <v>599</v>
      </c>
    </row>
    <row r="25" spans="1:13" ht="14.1" customHeight="1" x14ac:dyDescent="0.25">
      <c r="A25" s="1326" t="s">
        <v>1606</v>
      </c>
    </row>
    <row r="26" spans="1:13" ht="12.75" hidden="1" customHeight="1" x14ac:dyDescent="0.2">
      <c r="A26"/>
    </row>
    <row r="27" spans="1:13" ht="12.75" hidden="1" customHeight="1" x14ac:dyDescent="0.2">
      <c r="A27"/>
    </row>
    <row r="28" spans="1:13" ht="13.5" hidden="1" customHeight="1" x14ac:dyDescent="0.2">
      <c r="A28"/>
    </row>
    <row r="29" spans="1:13" ht="13.35" customHeight="1" x14ac:dyDescent="0.2"/>
    <row r="30" spans="1:13" ht="13.35" customHeight="1" x14ac:dyDescent="0.25">
      <c r="A30" s="1681" t="s">
        <v>614</v>
      </c>
      <c r="B30" s="1042"/>
      <c r="C30" s="1043"/>
    </row>
    <row r="31" spans="1:13" ht="13.35" customHeight="1" x14ac:dyDescent="0.25">
      <c r="A31" s="1045"/>
      <c r="B31" s="1042"/>
      <c r="C31" s="1043"/>
    </row>
    <row r="32" spans="1:13" ht="43.5" customHeight="1" x14ac:dyDescent="0.2">
      <c r="A32" s="1330" t="s">
        <v>465</v>
      </c>
      <c r="B32" s="1330" t="s">
        <v>600</v>
      </c>
      <c r="C32" s="1330" t="s">
        <v>601</v>
      </c>
    </row>
    <row r="33" spans="1:7" ht="13.35" customHeight="1" x14ac:dyDescent="0.2">
      <c r="A33" s="1327">
        <v>2017</v>
      </c>
      <c r="B33" s="1328">
        <v>146433.07681112029</v>
      </c>
      <c r="C33" s="1331"/>
    </row>
    <row r="34" spans="1:7" ht="13.35" customHeight="1" x14ac:dyDescent="0.2">
      <c r="A34" s="1327">
        <v>2018</v>
      </c>
      <c r="B34" s="1328">
        <v>145588.92271893</v>
      </c>
      <c r="C34" s="1329">
        <v>-5.7647774025750831E-3</v>
      </c>
    </row>
    <row r="35" spans="1:7" ht="13.35" customHeight="1" x14ac:dyDescent="0.2">
      <c r="A35" s="1327">
        <v>2019</v>
      </c>
      <c r="B35" s="1328">
        <v>133681.29726118999</v>
      </c>
      <c r="C35" s="1329">
        <v>-8.1789364433505374E-2</v>
      </c>
    </row>
    <row r="36" spans="1:7" ht="13.35" customHeight="1" x14ac:dyDescent="0.2">
      <c r="A36" s="1327">
        <v>2020</v>
      </c>
      <c r="B36" s="1328">
        <v>109936.03024020999</v>
      </c>
      <c r="C36" s="1329">
        <v>-0.17762594699081857</v>
      </c>
    </row>
    <row r="37" spans="1:7" ht="13.35" customHeight="1" x14ac:dyDescent="0.2">
      <c r="A37" s="1327">
        <v>2021</v>
      </c>
      <c r="B37" s="1328">
        <v>102856.86521532002</v>
      </c>
      <c r="C37" s="1329">
        <v>-6.4393493283521397E-2</v>
      </c>
    </row>
    <row r="38" spans="1:7" ht="13.35" customHeight="1" x14ac:dyDescent="0.2">
      <c r="A38" s="1327">
        <v>2022</v>
      </c>
      <c r="B38" s="1328">
        <v>104885.722788741</v>
      </c>
      <c r="C38" s="1329">
        <v>1.9725057429796022E-2</v>
      </c>
    </row>
    <row r="39" spans="1:7" ht="12.75" customHeight="1" x14ac:dyDescent="0.2">
      <c r="A39" s="1327">
        <v>2023</v>
      </c>
      <c r="B39" s="1328">
        <v>114850.94407439997</v>
      </c>
      <c r="C39" s="1329">
        <v>9.5010274236568382E-2</v>
      </c>
    </row>
    <row r="40" spans="1:7" ht="13.35" customHeight="1" x14ac:dyDescent="0.2">
      <c r="A40" s="1327">
        <v>2024</v>
      </c>
      <c r="B40" s="1328">
        <v>130851.90757143995</v>
      </c>
      <c r="C40" s="1329">
        <v>0.13931939024092488</v>
      </c>
    </row>
    <row r="41" spans="1:7" ht="13.35" customHeight="1" x14ac:dyDescent="0.2">
      <c r="A41" s="1327">
        <v>2025</v>
      </c>
      <c r="B41" s="1328">
        <v>134204.44526266999</v>
      </c>
      <c r="C41" s="1329">
        <v>2.5620854548105809E-2</v>
      </c>
    </row>
    <row r="42" spans="1:7" ht="12.75" customHeight="1" x14ac:dyDescent="0.2">
      <c r="A42"/>
      <c r="B42" s="1044"/>
      <c r="C42"/>
    </row>
    <row r="43" spans="1:7" ht="13.35" customHeight="1" x14ac:dyDescent="0.2">
      <c r="A43" t="s">
        <v>602</v>
      </c>
      <c r="B43" s="1044"/>
      <c r="C43"/>
    </row>
    <row r="44" spans="1:7" ht="78.75" customHeight="1" x14ac:dyDescent="0.2">
      <c r="A44" s="1789" t="s">
        <v>753</v>
      </c>
      <c r="B44" s="1789"/>
      <c r="C44" s="1789"/>
      <c r="D44" s="1789"/>
      <c r="E44" s="1789"/>
      <c r="F44" s="1789"/>
      <c r="G44" s="1789"/>
    </row>
    <row r="45" spans="1:7" ht="15" x14ac:dyDescent="0.2">
      <c r="A45" s="1789" t="s">
        <v>902</v>
      </c>
      <c r="B45" s="1789"/>
      <c r="C45" s="1789"/>
      <c r="D45" s="1789"/>
      <c r="E45" s="1789"/>
      <c r="F45" s="1789"/>
      <c r="G45" s="1789"/>
    </row>
    <row r="46" spans="1:7" ht="66" hidden="1" customHeight="1" x14ac:dyDescent="0.2">
      <c r="A46" s="1789"/>
      <c r="B46" s="1789"/>
      <c r="C46" s="1789"/>
      <c r="D46" s="1789"/>
      <c r="E46" s="1789"/>
      <c r="F46" s="1789"/>
      <c r="G46" s="1789"/>
    </row>
    <row r="47" spans="1:7" ht="13.35" customHeight="1" x14ac:dyDescent="0.2"/>
    <row r="48" spans="1:7" ht="13.35" customHeight="1" x14ac:dyDescent="0.2">
      <c r="A48" s="1067" t="s">
        <v>903</v>
      </c>
      <c r="B48" s="1046"/>
      <c r="C48" s="1047"/>
      <c r="D48" s="1048"/>
      <c r="E48" s="1048"/>
      <c r="F48" s="1043"/>
    </row>
    <row r="49" spans="1:6" ht="13.35" customHeight="1" x14ac:dyDescent="0.2">
      <c r="A49" s="1046"/>
      <c r="B49" s="1046"/>
      <c r="C49" s="1047"/>
      <c r="D49" s="1048"/>
      <c r="E49" s="1048"/>
      <c r="F49" s="1043"/>
    </row>
    <row r="50" spans="1:6" ht="13.35" customHeight="1" x14ac:dyDescent="0.2">
      <c r="A50" s="1049" t="s">
        <v>603</v>
      </c>
      <c r="B50" s="1050"/>
      <c r="C50" s="1051"/>
      <c r="D50" s="1052"/>
      <c r="E50" s="1052"/>
      <c r="F50" s="1033"/>
    </row>
    <row r="51" spans="1:6" ht="13.35" customHeight="1" x14ac:dyDescent="0.2">
      <c r="A51" s="833"/>
      <c r="B51" s="833"/>
      <c r="C51" s="833"/>
      <c r="D51" s="1053"/>
      <c r="E51" s="1053"/>
      <c r="F51"/>
    </row>
    <row r="52" spans="1:6" ht="13.35" customHeight="1" x14ac:dyDescent="0.2">
      <c r="A52" s="1181" t="s">
        <v>604</v>
      </c>
      <c r="B52" s="1182"/>
      <c r="C52" s="1183"/>
      <c r="D52" s="1293" t="s">
        <v>904</v>
      </c>
      <c r="E52" s="1293" t="s">
        <v>1607</v>
      </c>
      <c r="F52" s="1293" t="s">
        <v>601</v>
      </c>
    </row>
    <row r="53" spans="1:6" ht="13.35" customHeight="1" x14ac:dyDescent="0.2">
      <c r="A53" s="1054" t="s">
        <v>605</v>
      </c>
      <c r="B53" s="1055"/>
      <c r="C53" s="1056"/>
      <c r="D53" s="1334">
        <v>31896.902999999998</v>
      </c>
      <c r="E53" s="1334">
        <v>20349.837</v>
      </c>
      <c r="F53" s="1294">
        <v>-0.36201213641336905</v>
      </c>
    </row>
    <row r="54" spans="1:6" ht="13.35" customHeight="1" x14ac:dyDescent="0.2">
      <c r="A54" s="1057" t="s">
        <v>606</v>
      </c>
      <c r="B54" s="1058"/>
      <c r="C54" s="1059"/>
      <c r="D54" s="1334">
        <v>59319.208323173145</v>
      </c>
      <c r="E54" s="1334">
        <v>56838.30060849923</v>
      </c>
      <c r="F54" s="1294">
        <v>-4.1823007838503901E-2</v>
      </c>
    </row>
    <row r="55" spans="1:6" ht="13.35" customHeight="1" x14ac:dyDescent="0.2">
      <c r="A55" s="1057" t="s">
        <v>607</v>
      </c>
      <c r="B55" s="1058"/>
      <c r="C55" s="1059"/>
      <c r="D55" s="1334">
        <v>14136.800857621001</v>
      </c>
      <c r="E55" s="1334">
        <v>12941.834162981</v>
      </c>
      <c r="F55" s="1294">
        <v>-8.4528791674660098E-2</v>
      </c>
    </row>
    <row r="56" spans="1:6" ht="13.35" customHeight="1" x14ac:dyDescent="0.2">
      <c r="A56" s="1057" t="s">
        <v>608</v>
      </c>
      <c r="B56" s="1058"/>
      <c r="C56" s="1059"/>
      <c r="D56" s="1334">
        <v>7700.8448912093982</v>
      </c>
      <c r="E56" s="1334">
        <v>5668.1820041280243</v>
      </c>
      <c r="F56" s="1294">
        <v>-0.26395323056067288</v>
      </c>
    </row>
    <row r="57" spans="1:6" ht="13.35" customHeight="1" x14ac:dyDescent="0.2">
      <c r="A57" s="1057" t="s">
        <v>513</v>
      </c>
      <c r="B57" s="1058"/>
      <c r="C57" s="1059"/>
      <c r="D57" s="1334">
        <v>895.31040648999999</v>
      </c>
      <c r="E57" s="1334">
        <v>825.21511712000006</v>
      </c>
      <c r="F57" s="1294">
        <v>-7.8291605751354409E-2</v>
      </c>
    </row>
    <row r="58" spans="1:6" ht="13.35" hidden="1" customHeight="1" x14ac:dyDescent="0.2">
      <c r="A58" s="1060" t="s">
        <v>609</v>
      </c>
      <c r="B58" s="1061"/>
      <c r="C58" s="1062"/>
      <c r="D58" s="1295">
        <v>0</v>
      </c>
      <c r="E58" s="1296"/>
      <c r="F58" s="1294" t="e">
        <v>#REF!</v>
      </c>
    </row>
    <row r="59" spans="1:6" ht="13.35" customHeight="1" x14ac:dyDescent="0.2">
      <c r="A59" s="1419" t="s">
        <v>610</v>
      </c>
      <c r="B59" s="1184"/>
      <c r="C59" s="1185"/>
      <c r="D59" s="1332">
        <v>113949.06747849354</v>
      </c>
      <c r="E59" s="1333">
        <v>96623.368892728264</v>
      </c>
      <c r="F59" s="1297">
        <v>-0.1520477435151919</v>
      </c>
    </row>
    <row r="60" spans="1:6" ht="13.35" customHeight="1" x14ac:dyDescent="0.2">
      <c r="A60" s="1063"/>
      <c r="B60" s="1063"/>
      <c r="C60" s="1064"/>
      <c r="D60" s="1147"/>
      <c r="E60" s="1147"/>
      <c r="F60"/>
    </row>
    <row r="61" spans="1:6" ht="13.35" customHeight="1" x14ac:dyDescent="0.2">
      <c r="A61" s="1421" t="s">
        <v>611</v>
      </c>
      <c r="B61" s="1421"/>
      <c r="C61" s="1422"/>
      <c r="D61" s="1423" t="s">
        <v>904</v>
      </c>
      <c r="E61" s="1293" t="s">
        <v>1607</v>
      </c>
      <c r="F61" s="1424" t="s">
        <v>601</v>
      </c>
    </row>
    <row r="62" spans="1:6" ht="15" x14ac:dyDescent="0.2">
      <c r="A62" s="1792" t="s">
        <v>754</v>
      </c>
      <c r="B62" s="1792"/>
      <c r="C62" s="1792"/>
      <c r="D62" s="1792"/>
      <c r="E62" s="1792"/>
      <c r="F62" s="1792"/>
    </row>
    <row r="63" spans="1:6" ht="15" x14ac:dyDescent="0.2">
      <c r="A63" s="1770" t="s">
        <v>1038</v>
      </c>
      <c r="B63" s="1771"/>
      <c r="C63" s="1772"/>
      <c r="D63" s="1427">
        <v>12886.705500429045</v>
      </c>
      <c r="E63" s="1427">
        <v>12886.705500429047</v>
      </c>
      <c r="F63" s="1428">
        <v>0</v>
      </c>
    </row>
    <row r="64" spans="1:6" ht="15" x14ac:dyDescent="0.2">
      <c r="A64" s="1770" t="s">
        <v>1026</v>
      </c>
      <c r="B64" s="1771"/>
      <c r="C64" s="1772"/>
      <c r="D64" s="1427"/>
      <c r="E64" s="1427">
        <v>1071.3051312100001</v>
      </c>
      <c r="F64" s="1428">
        <v>0</v>
      </c>
    </row>
    <row r="65" spans="1:10" ht="15" x14ac:dyDescent="0.2">
      <c r="A65" s="1770" t="s">
        <v>1027</v>
      </c>
      <c r="B65" s="1771"/>
      <c r="C65" s="1772"/>
      <c r="D65" s="1427"/>
      <c r="E65" s="1427">
        <v>19461.096789764062</v>
      </c>
      <c r="F65" s="1428">
        <v>0</v>
      </c>
    </row>
    <row r="66" spans="1:10" ht="15" x14ac:dyDescent="0.2">
      <c r="A66" s="1792" t="s">
        <v>756</v>
      </c>
      <c r="B66" s="1792"/>
      <c r="C66" s="1792"/>
      <c r="D66" s="1792"/>
      <c r="E66" s="1792"/>
      <c r="F66" s="1792"/>
    </row>
    <row r="67" spans="1:10" ht="15" x14ac:dyDescent="0.2">
      <c r="A67" s="1773" t="s">
        <v>757</v>
      </c>
      <c r="B67" s="1774"/>
      <c r="C67" s="1775"/>
      <c r="D67" s="1427">
        <v>1909.7154893941636</v>
      </c>
      <c r="E67" s="1427">
        <v>1861.7619273117632</v>
      </c>
      <c r="F67" s="1428">
        <v>-2.5110317400008686E-2</v>
      </c>
    </row>
    <row r="68" spans="1:10" ht="15" x14ac:dyDescent="0.2">
      <c r="A68" s="1792" t="s">
        <v>583</v>
      </c>
      <c r="B68" s="1792"/>
      <c r="C68" s="1792"/>
      <c r="D68" s="1792"/>
      <c r="E68" s="1792"/>
      <c r="F68" s="1792"/>
    </row>
    <row r="69" spans="1:10" ht="13.35" customHeight="1" x14ac:dyDescent="0.2">
      <c r="A69" s="1773" t="s">
        <v>757</v>
      </c>
      <c r="B69" s="1774"/>
      <c r="C69" s="1775"/>
      <c r="D69" s="1427">
        <v>806.81263575376329</v>
      </c>
      <c r="E69" s="1427">
        <v>868.94008313498273</v>
      </c>
      <c r="F69" s="1428">
        <v>7.7003562696036587E-2</v>
      </c>
    </row>
    <row r="70" spans="1:10" ht="13.35" hidden="1" customHeight="1" x14ac:dyDescent="0.2">
      <c r="A70" s="1425" t="s">
        <v>755</v>
      </c>
      <c r="B70" s="1425"/>
      <c r="C70" s="1426"/>
      <c r="D70" s="1427">
        <v>0</v>
      </c>
      <c r="E70" s="1427">
        <v>0</v>
      </c>
      <c r="F70" s="1428">
        <v>0</v>
      </c>
    </row>
    <row r="71" spans="1:10" ht="13.35" customHeight="1" x14ac:dyDescent="0.2">
      <c r="A71" s="1792" t="s">
        <v>758</v>
      </c>
      <c r="B71" s="1792"/>
      <c r="C71" s="1792"/>
      <c r="D71" s="1792"/>
      <c r="E71" s="1792"/>
      <c r="F71" s="1792"/>
    </row>
    <row r="72" spans="1:10" ht="15" x14ac:dyDescent="0.2">
      <c r="A72" s="1773" t="s">
        <v>757</v>
      </c>
      <c r="B72" s="1774"/>
      <c r="C72" s="1775"/>
      <c r="D72" s="1427">
        <v>938.75763698116793</v>
      </c>
      <c r="E72" s="1429">
        <v>1046.0313865918624</v>
      </c>
      <c r="F72" s="1428">
        <v>0.11427203932599972</v>
      </c>
    </row>
    <row r="73" spans="1:10" ht="15" x14ac:dyDescent="0.2">
      <c r="A73" s="1582" t="s">
        <v>1039</v>
      </c>
      <c r="B73" s="1583"/>
      <c r="C73" s="1584"/>
      <c r="D73" s="1429"/>
      <c r="E73" s="1429">
        <v>385.23555149999999</v>
      </c>
      <c r="F73" s="1428">
        <v>0</v>
      </c>
    </row>
    <row r="74" spans="1:10" ht="13.35" customHeight="1" x14ac:dyDescent="0.2">
      <c r="A74" s="1796"/>
      <c r="B74" s="1797"/>
      <c r="C74" s="1797"/>
      <c r="D74" s="1797"/>
      <c r="E74" s="1797"/>
      <c r="F74" s="1798"/>
    </row>
    <row r="75" spans="1:10" ht="13.35" customHeight="1" x14ac:dyDescent="0.2">
      <c r="A75" s="1788" t="s">
        <v>665</v>
      </c>
      <c r="B75" s="1788"/>
      <c r="C75" s="1788"/>
      <c r="D75" s="1430">
        <v>130491.05874105167</v>
      </c>
      <c r="E75" s="1430">
        <v>134204.44526266999</v>
      </c>
      <c r="F75" s="1431">
        <v>2.8457018875041928E-2</v>
      </c>
    </row>
    <row r="76" spans="1:10" ht="13.35" customHeight="1" x14ac:dyDescent="0.2">
      <c r="A76"/>
      <c r="B76"/>
      <c r="C76"/>
      <c r="D76"/>
      <c r="E76"/>
      <c r="F76"/>
    </row>
    <row r="77" spans="1:10" ht="13.35" customHeight="1" x14ac:dyDescent="0.2">
      <c r="A77" t="s">
        <v>602</v>
      </c>
      <c r="B77" s="1044"/>
      <c r="C77"/>
      <c r="D77"/>
      <c r="E77"/>
      <c r="F77"/>
    </row>
    <row r="78" spans="1:10" ht="53.1" customHeight="1" x14ac:dyDescent="0.2">
      <c r="A78" s="1790" t="s">
        <v>1608</v>
      </c>
      <c r="B78" s="1791"/>
      <c r="C78" s="1791"/>
      <c r="D78" s="1791"/>
      <c r="E78" s="1791"/>
      <c r="F78" s="1791"/>
      <c r="G78" s="1791"/>
      <c r="H78" s="1791"/>
      <c r="I78" s="1791"/>
      <c r="J78" s="1791"/>
    </row>
    <row r="79" spans="1:10" ht="13.35" customHeight="1" x14ac:dyDescent="0.2"/>
    <row r="80" spans="1:10" s="1364" customFormat="1" ht="13.35" customHeight="1" x14ac:dyDescent="0.2">
      <c r="A80" s="1686" t="s">
        <v>913</v>
      </c>
      <c r="B80" s="1465"/>
    </row>
    <row r="81" spans="1:9" ht="13.35" customHeight="1" x14ac:dyDescent="0.2"/>
    <row r="82" spans="1:9" ht="41.25" customHeight="1" x14ac:dyDescent="0.2">
      <c r="A82" s="1780" t="s">
        <v>211</v>
      </c>
      <c r="B82" s="1235" t="s">
        <v>905</v>
      </c>
      <c r="C82" s="1234"/>
      <c r="D82" s="1145" t="s">
        <v>1605</v>
      </c>
      <c r="E82" s="1234"/>
      <c r="F82" s="1145" t="s">
        <v>906</v>
      </c>
      <c r="G82" s="1234"/>
      <c r="H82" s="1145" t="s">
        <v>265</v>
      </c>
      <c r="I82" s="1234"/>
    </row>
    <row r="83" spans="1:9" ht="25.35" customHeight="1" x14ac:dyDescent="0.2">
      <c r="A83" s="1781"/>
      <c r="B83" s="1236" t="s">
        <v>68</v>
      </c>
      <c r="C83" s="1145" t="s">
        <v>49</v>
      </c>
      <c r="D83" s="1068" t="s">
        <v>68</v>
      </c>
      <c r="E83" s="1145" t="s">
        <v>49</v>
      </c>
      <c r="F83" s="1068" t="s">
        <v>68</v>
      </c>
      <c r="G83" s="1145" t="s">
        <v>49</v>
      </c>
      <c r="H83" s="1068" t="s">
        <v>68</v>
      </c>
      <c r="I83" s="1145" t="s">
        <v>49</v>
      </c>
    </row>
    <row r="84" spans="1:9" x14ac:dyDescent="0.2">
      <c r="A84" s="1069" t="s">
        <v>543</v>
      </c>
      <c r="B84" s="1237">
        <v>1029</v>
      </c>
      <c r="C84" s="1238">
        <v>9745.9650000000001</v>
      </c>
      <c r="D84" s="1237">
        <v>867</v>
      </c>
      <c r="E84" s="1238">
        <v>8204.7929999999997</v>
      </c>
      <c r="F84" s="1239">
        <v>162</v>
      </c>
      <c r="G84" s="1179">
        <v>1541.1720000000005</v>
      </c>
      <c r="H84" s="1240">
        <v>0.8425655976676385</v>
      </c>
      <c r="I84" s="1240">
        <v>0.84186563362376121</v>
      </c>
    </row>
    <row r="85" spans="1:9" x14ac:dyDescent="0.2">
      <c r="A85" s="1069" t="s">
        <v>632</v>
      </c>
      <c r="B85" s="1237">
        <v>4</v>
      </c>
      <c r="C85" s="1238">
        <v>32.116</v>
      </c>
      <c r="D85" s="1237">
        <v>3</v>
      </c>
      <c r="E85" s="1238">
        <v>25.317</v>
      </c>
      <c r="F85" s="1239">
        <v>1</v>
      </c>
      <c r="G85" s="1179">
        <v>6.7989999999999995</v>
      </c>
      <c r="H85" s="1240">
        <v>0.75</v>
      </c>
      <c r="I85" s="1240">
        <v>0.78829866733092546</v>
      </c>
    </row>
    <row r="86" spans="1:9" x14ac:dyDescent="0.2">
      <c r="A86" s="1069" t="s">
        <v>788</v>
      </c>
      <c r="B86" s="1237">
        <v>63</v>
      </c>
      <c r="C86" s="1238">
        <v>504.99200000000002</v>
      </c>
      <c r="D86" s="1237">
        <v>60</v>
      </c>
      <c r="E86" s="1238">
        <v>478.60199999999998</v>
      </c>
      <c r="F86" s="1239">
        <v>3</v>
      </c>
      <c r="G86" s="1179">
        <v>26.390000000000043</v>
      </c>
      <c r="H86" s="1240">
        <v>0.95238095238095233</v>
      </c>
      <c r="I86" s="1240">
        <v>0.9477417464039033</v>
      </c>
    </row>
    <row r="87" spans="1:9" x14ac:dyDescent="0.2">
      <c r="A87" s="1069" t="s">
        <v>907</v>
      </c>
      <c r="B87" s="1237">
        <v>11</v>
      </c>
      <c r="C87" s="1238">
        <v>86.227999999999994</v>
      </c>
      <c r="D87" s="1237">
        <v>10</v>
      </c>
      <c r="E87" s="1238">
        <v>80.376000000000005</v>
      </c>
      <c r="F87" s="1239">
        <v>1</v>
      </c>
      <c r="G87" s="1179">
        <v>5.8519999999999897</v>
      </c>
      <c r="H87" s="1240">
        <v>0.90909090909090906</v>
      </c>
      <c r="I87" s="1240">
        <v>0.93213341374031644</v>
      </c>
    </row>
    <row r="88" spans="1:9" x14ac:dyDescent="0.2">
      <c r="A88" s="1069" t="s">
        <v>119</v>
      </c>
      <c r="B88" s="1237">
        <v>99</v>
      </c>
      <c r="C88" s="1238">
        <v>855.74099999999999</v>
      </c>
      <c r="D88" s="1237">
        <v>78</v>
      </c>
      <c r="E88" s="1238">
        <v>666.404</v>
      </c>
      <c r="F88" s="1239">
        <v>21</v>
      </c>
      <c r="G88" s="1179">
        <v>189.33699999999999</v>
      </c>
      <c r="H88" s="1240">
        <v>0.78787878787878785</v>
      </c>
      <c r="I88" s="1240">
        <v>0.77874497073296711</v>
      </c>
    </row>
    <row r="89" spans="1:9" x14ac:dyDescent="0.2">
      <c r="A89" s="1069" t="s">
        <v>722</v>
      </c>
      <c r="B89" s="1237">
        <v>292</v>
      </c>
      <c r="C89" s="1238">
        <v>2748.991</v>
      </c>
      <c r="D89" s="1237">
        <v>265</v>
      </c>
      <c r="E89" s="1238">
        <v>2494.3719999999998</v>
      </c>
      <c r="F89" s="1239">
        <v>27</v>
      </c>
      <c r="G89" s="1179">
        <v>254.61900000000014</v>
      </c>
      <c r="H89" s="1240">
        <v>0.90753424657534243</v>
      </c>
      <c r="I89" s="1240">
        <v>0.90737728861243994</v>
      </c>
    </row>
    <row r="90" spans="1:9" x14ac:dyDescent="0.2">
      <c r="A90" s="1069" t="s">
        <v>335</v>
      </c>
      <c r="B90" s="1237">
        <v>74</v>
      </c>
      <c r="C90" s="1238">
        <v>681.81500000000005</v>
      </c>
      <c r="D90" s="1237">
        <v>66</v>
      </c>
      <c r="E90" s="1238">
        <v>603.03</v>
      </c>
      <c r="F90" s="1239">
        <v>8</v>
      </c>
      <c r="G90" s="1179">
        <v>78.785000000000082</v>
      </c>
      <c r="H90" s="1240">
        <v>0.89189189189189189</v>
      </c>
      <c r="I90" s="1240">
        <v>0.88444812742459455</v>
      </c>
    </row>
    <row r="91" spans="1:9" x14ac:dyDescent="0.2">
      <c r="A91" s="1069" t="s">
        <v>637</v>
      </c>
      <c r="B91" s="1237">
        <v>199</v>
      </c>
      <c r="C91" s="1238">
        <v>1878.17</v>
      </c>
      <c r="D91" s="1237">
        <v>181</v>
      </c>
      <c r="E91" s="1238">
        <v>1710.56</v>
      </c>
      <c r="F91" s="1239">
        <v>18</v>
      </c>
      <c r="G91" s="1179">
        <v>167.61000000000013</v>
      </c>
      <c r="H91" s="1240">
        <v>0.90954773869346739</v>
      </c>
      <c r="I91" s="1240">
        <v>0.91075887699196556</v>
      </c>
    </row>
    <row r="92" spans="1:9" x14ac:dyDescent="0.2">
      <c r="A92" s="1069" t="s">
        <v>178</v>
      </c>
      <c r="B92" s="1237">
        <v>113</v>
      </c>
      <c r="C92" s="1238">
        <v>1101.4190000000001</v>
      </c>
      <c r="D92" s="1237">
        <v>99</v>
      </c>
      <c r="E92" s="1238">
        <v>962.96299999999997</v>
      </c>
      <c r="F92" s="1239">
        <v>14</v>
      </c>
      <c r="G92" s="1179">
        <v>138.45600000000013</v>
      </c>
      <c r="H92" s="1240">
        <v>0.87610619469026552</v>
      </c>
      <c r="I92" s="1240">
        <v>0.87429307102928122</v>
      </c>
    </row>
    <row r="93" spans="1:9" x14ac:dyDescent="0.2">
      <c r="A93" s="1069" t="s">
        <v>908</v>
      </c>
      <c r="B93" s="1237">
        <v>12</v>
      </c>
      <c r="C93" s="1238">
        <v>119.836</v>
      </c>
      <c r="D93" s="1237">
        <v>12</v>
      </c>
      <c r="E93" s="1238">
        <v>117.935745</v>
      </c>
      <c r="F93" s="1239">
        <v>0</v>
      </c>
      <c r="G93" s="1179">
        <v>1.9002550000000014</v>
      </c>
      <c r="H93" s="1240">
        <v>1</v>
      </c>
      <c r="I93" s="1240">
        <v>0.98414287025601654</v>
      </c>
    </row>
    <row r="94" spans="1:9" x14ac:dyDescent="0.2">
      <c r="A94" s="1069" t="s">
        <v>636</v>
      </c>
      <c r="B94" s="1237">
        <v>653</v>
      </c>
      <c r="C94" s="1238">
        <v>5958.2950000000001</v>
      </c>
      <c r="D94" s="1237">
        <v>554</v>
      </c>
      <c r="E94" s="1238">
        <v>5057.5290000000005</v>
      </c>
      <c r="F94" s="1239">
        <v>99</v>
      </c>
      <c r="G94" s="1179">
        <v>900.76599999999962</v>
      </c>
      <c r="H94" s="1240">
        <v>0.84839203675344566</v>
      </c>
      <c r="I94" s="1240">
        <v>0.84882151689367513</v>
      </c>
    </row>
    <row r="95" spans="1:9" x14ac:dyDescent="0.2">
      <c r="A95" s="1069" t="s">
        <v>305</v>
      </c>
      <c r="B95" s="1237">
        <v>11</v>
      </c>
      <c r="C95" s="1238">
        <v>120.26300000000001</v>
      </c>
      <c r="D95" s="1237">
        <v>9</v>
      </c>
      <c r="E95" s="1238">
        <v>97.013000000000005</v>
      </c>
      <c r="F95" s="1239">
        <v>2</v>
      </c>
      <c r="G95" s="1179">
        <v>23.25</v>
      </c>
      <c r="H95" s="1240">
        <v>0.81818181818181823</v>
      </c>
      <c r="I95" s="1240">
        <v>0.80667370679261285</v>
      </c>
    </row>
    <row r="96" spans="1:9" x14ac:dyDescent="0.2">
      <c r="A96" s="1069" t="s">
        <v>745</v>
      </c>
      <c r="B96" s="1237">
        <v>178</v>
      </c>
      <c r="C96" s="1238">
        <v>1633.2370000000001</v>
      </c>
      <c r="D96" s="1237">
        <v>147</v>
      </c>
      <c r="E96" s="1238">
        <v>1253.9169999999999</v>
      </c>
      <c r="F96" s="1239">
        <v>31</v>
      </c>
      <c r="G96" s="1179">
        <v>379.32000000000016</v>
      </c>
      <c r="H96" s="1240">
        <v>0.8258426966292135</v>
      </c>
      <c r="I96" s="1240">
        <v>0.76774956727039612</v>
      </c>
    </row>
    <row r="97" spans="1:9" x14ac:dyDescent="0.2">
      <c r="A97" s="1069" t="s">
        <v>164</v>
      </c>
      <c r="B97" s="1237">
        <v>215</v>
      </c>
      <c r="C97" s="1238">
        <v>1994.366</v>
      </c>
      <c r="D97" s="1237">
        <v>159</v>
      </c>
      <c r="E97" s="1238">
        <v>1090.0540000000001</v>
      </c>
      <c r="F97" s="1239">
        <v>56</v>
      </c>
      <c r="G97" s="1179">
        <v>904.3119999999999</v>
      </c>
      <c r="H97" s="1240">
        <v>0.73953488372093024</v>
      </c>
      <c r="I97" s="1240">
        <v>0.54656667833286376</v>
      </c>
    </row>
    <row r="98" spans="1:9" x14ac:dyDescent="0.2">
      <c r="A98" s="1069" t="s">
        <v>514</v>
      </c>
      <c r="B98" s="1237">
        <v>193</v>
      </c>
      <c r="C98" s="1238">
        <v>1817.019</v>
      </c>
      <c r="D98" s="1237">
        <v>159</v>
      </c>
      <c r="E98" s="1238">
        <v>1500.001</v>
      </c>
      <c r="F98" s="1239">
        <v>34</v>
      </c>
      <c r="G98" s="1179">
        <v>317.01800000000003</v>
      </c>
      <c r="H98" s="1240">
        <v>0.82383419689119175</v>
      </c>
      <c r="I98" s="1240">
        <v>0.82552851676289574</v>
      </c>
    </row>
    <row r="99" spans="1:9" x14ac:dyDescent="0.2">
      <c r="A99" s="1069" t="s">
        <v>294</v>
      </c>
      <c r="B99" s="1237">
        <v>6</v>
      </c>
      <c r="C99" s="1238">
        <v>55.000999999999998</v>
      </c>
      <c r="D99" s="1237">
        <v>5</v>
      </c>
      <c r="E99" s="1238">
        <v>45.701000000000001</v>
      </c>
      <c r="F99" s="1239">
        <v>1</v>
      </c>
      <c r="G99" s="1179">
        <v>9.2999999999999972</v>
      </c>
      <c r="H99" s="1240">
        <v>0.83333333333333337</v>
      </c>
      <c r="I99" s="1240">
        <v>0.83091216523335942</v>
      </c>
    </row>
    <row r="100" spans="1:9" x14ac:dyDescent="0.2">
      <c r="A100" s="1069" t="s">
        <v>617</v>
      </c>
      <c r="B100" s="1237">
        <v>59</v>
      </c>
      <c r="C100" s="1238">
        <v>568.06700000000001</v>
      </c>
      <c r="D100" s="1237">
        <v>53</v>
      </c>
      <c r="E100" s="1238">
        <v>507.64400000000001</v>
      </c>
      <c r="F100" s="1239">
        <v>6</v>
      </c>
      <c r="G100" s="1179">
        <v>60.423000000000002</v>
      </c>
      <c r="H100" s="1240">
        <v>0.89830508474576276</v>
      </c>
      <c r="I100" s="1240">
        <v>0.89363402556388594</v>
      </c>
    </row>
    <row r="101" spans="1:9" x14ac:dyDescent="0.2">
      <c r="A101" s="1069" t="s">
        <v>704</v>
      </c>
      <c r="B101" s="1237">
        <v>86</v>
      </c>
      <c r="C101" s="1238">
        <v>815.74</v>
      </c>
      <c r="D101" s="1237">
        <v>66</v>
      </c>
      <c r="E101" s="1238">
        <v>626.76800000000003</v>
      </c>
      <c r="F101" s="1239">
        <v>20</v>
      </c>
      <c r="G101" s="1179">
        <v>188.97199999999998</v>
      </c>
      <c r="H101" s="1240">
        <v>0.76744186046511631</v>
      </c>
      <c r="I101" s="1240">
        <v>0.76834285434084393</v>
      </c>
    </row>
    <row r="102" spans="1:9" x14ac:dyDescent="0.2">
      <c r="A102" s="1069" t="s">
        <v>622</v>
      </c>
      <c r="B102" s="1237">
        <v>5</v>
      </c>
      <c r="C102" s="1238">
        <v>43.914000000000001</v>
      </c>
      <c r="D102" s="1237">
        <v>4</v>
      </c>
      <c r="E102" s="1238">
        <v>36.280999999999999</v>
      </c>
      <c r="F102" s="1239">
        <v>1</v>
      </c>
      <c r="G102" s="1179">
        <v>7.6330000000000027</v>
      </c>
      <c r="H102" s="1240">
        <v>0.8</v>
      </c>
      <c r="I102" s="1240">
        <v>0.82618299403379325</v>
      </c>
    </row>
    <row r="103" spans="1:9" x14ac:dyDescent="0.2">
      <c r="A103" s="1069" t="s">
        <v>820</v>
      </c>
      <c r="B103" s="1237">
        <v>117</v>
      </c>
      <c r="C103" s="1238">
        <v>1135.7280000000001</v>
      </c>
      <c r="D103" s="1237">
        <v>96</v>
      </c>
      <c r="E103" s="1238">
        <v>271.637</v>
      </c>
      <c r="F103" s="1239">
        <v>21</v>
      </c>
      <c r="G103" s="1179">
        <v>864.09100000000012</v>
      </c>
      <c r="H103" s="1240">
        <v>0.82051282051282048</v>
      </c>
      <c r="I103" s="1240">
        <v>0.23917434456137385</v>
      </c>
    </row>
    <row r="104" spans="1:9" x14ac:dyDescent="0.2">
      <c r="A104" s="1070" t="s">
        <v>235</v>
      </c>
      <c r="B104" s="1241">
        <v>3419</v>
      </c>
      <c r="C104" s="1242">
        <v>31896.903000000002</v>
      </c>
      <c r="D104" s="1241">
        <v>2893</v>
      </c>
      <c r="E104" s="1242">
        <v>25830.897744999998</v>
      </c>
      <c r="F104" s="1241">
        <v>526</v>
      </c>
      <c r="G104" s="1242">
        <v>6066.005255</v>
      </c>
      <c r="H104" s="1243">
        <v>0.84615384615384615</v>
      </c>
      <c r="I104" s="1243">
        <v>0.80982463234753532</v>
      </c>
    </row>
    <row r="105" spans="1:9" x14ac:dyDescent="0.2">
      <c r="A105" s="340"/>
      <c r="C105" s="806"/>
      <c r="D105" s="340"/>
      <c r="E105" s="1140"/>
      <c r="F105" s="340"/>
      <c r="G105" s="1141"/>
      <c r="H105" s="1141"/>
      <c r="I105" s="807"/>
    </row>
    <row r="106" spans="1:9" ht="32.1" customHeight="1" x14ac:dyDescent="0.2">
      <c r="A106" s="1068" t="s">
        <v>236</v>
      </c>
      <c r="B106" s="1235" t="s">
        <v>905</v>
      </c>
      <c r="C106" s="1234"/>
      <c r="D106" s="1145" t="s">
        <v>1605</v>
      </c>
      <c r="E106" s="1234"/>
      <c r="F106" s="1145" t="s">
        <v>906</v>
      </c>
      <c r="G106" s="1234"/>
      <c r="H106" s="1145" t="s">
        <v>265</v>
      </c>
      <c r="I106" s="1234"/>
    </row>
    <row r="107" spans="1:9" x14ac:dyDescent="0.2">
      <c r="A107" s="1069" t="s">
        <v>543</v>
      </c>
      <c r="B107" s="1237">
        <v>0</v>
      </c>
      <c r="C107" s="1238">
        <v>1970.7771439540008</v>
      </c>
      <c r="D107" s="1237">
        <v>0</v>
      </c>
      <c r="E107" s="1238">
        <v>0</v>
      </c>
      <c r="F107" s="1239">
        <v>0</v>
      </c>
      <c r="G107" s="1179">
        <v>1970.7771439540008</v>
      </c>
      <c r="H107" s="1240" t="s">
        <v>526</v>
      </c>
      <c r="I107" s="1240">
        <v>0</v>
      </c>
    </row>
    <row r="108" spans="1:9" x14ac:dyDescent="0.2">
      <c r="A108" s="1069" t="s">
        <v>632</v>
      </c>
      <c r="B108" s="1237">
        <v>0</v>
      </c>
      <c r="C108" s="1238">
        <v>6378.2161261499996</v>
      </c>
      <c r="D108" s="1237">
        <v>0</v>
      </c>
      <c r="E108" s="1238">
        <v>755.96402073000002</v>
      </c>
      <c r="F108" s="1239">
        <v>0</v>
      </c>
      <c r="G108" s="1179">
        <v>5622.2521054199997</v>
      </c>
      <c r="H108" s="1240" t="s">
        <v>526</v>
      </c>
      <c r="I108" s="1240">
        <v>0.11852279787613795</v>
      </c>
    </row>
    <row r="109" spans="1:9" x14ac:dyDescent="0.2">
      <c r="A109" s="1069" t="s">
        <v>722</v>
      </c>
      <c r="B109" s="1237">
        <v>0</v>
      </c>
      <c r="C109" s="1238">
        <v>77.238842177000265</v>
      </c>
      <c r="D109" s="1237">
        <v>0</v>
      </c>
      <c r="E109" s="1238">
        <v>23.314740479999998</v>
      </c>
      <c r="F109" s="1239">
        <v>0</v>
      </c>
      <c r="G109" s="1179">
        <v>53.924101697000268</v>
      </c>
      <c r="H109" s="1240" t="s">
        <v>526</v>
      </c>
      <c r="I109" s="1240">
        <v>0.30185253718034794</v>
      </c>
    </row>
    <row r="110" spans="1:9" x14ac:dyDescent="0.2">
      <c r="A110" s="1069" t="s">
        <v>335</v>
      </c>
      <c r="B110" s="1237">
        <v>0</v>
      </c>
      <c r="C110" s="1238">
        <v>4554.0466989400011</v>
      </c>
      <c r="D110" s="1237">
        <v>0</v>
      </c>
      <c r="E110" s="1238">
        <v>97.607742270000003</v>
      </c>
      <c r="F110" s="1239">
        <v>0</v>
      </c>
      <c r="G110" s="1179">
        <v>4456.4389566700011</v>
      </c>
      <c r="H110" s="1240" t="s">
        <v>526</v>
      </c>
      <c r="I110" s="1240">
        <v>2.143318870505196E-2</v>
      </c>
    </row>
    <row r="111" spans="1:9" ht="25.5" x14ac:dyDescent="0.2">
      <c r="A111" s="1420" t="s">
        <v>636</v>
      </c>
      <c r="B111" s="1237">
        <v>0</v>
      </c>
      <c r="C111" s="1238">
        <v>1857.04814663</v>
      </c>
      <c r="D111" s="1237">
        <v>0</v>
      </c>
      <c r="E111" s="1238">
        <v>318.00995697000002</v>
      </c>
      <c r="F111" s="1239">
        <v>0</v>
      </c>
      <c r="G111" s="1179">
        <v>1539.0381896599999</v>
      </c>
      <c r="H111" s="1240" t="s">
        <v>526</v>
      </c>
      <c r="I111" s="1240">
        <v>0.17124486381631795</v>
      </c>
    </row>
    <row r="112" spans="1:9" ht="13.35" hidden="1" customHeight="1" x14ac:dyDescent="0.2">
      <c r="A112" s="1069" t="s">
        <v>221</v>
      </c>
      <c r="B112" s="1237"/>
      <c r="C112" s="1238">
        <v>0</v>
      </c>
      <c r="D112" s="1244"/>
      <c r="E112" s="1238">
        <v>0</v>
      </c>
      <c r="F112" s="1244"/>
      <c r="G112" s="1179">
        <v>0</v>
      </c>
      <c r="H112" s="1240" t="s">
        <v>526</v>
      </c>
      <c r="I112" s="1179" t="e">
        <v>#DIV/0!</v>
      </c>
    </row>
    <row r="113" spans="1:9" ht="13.35" hidden="1" customHeight="1" x14ac:dyDescent="0.2">
      <c r="A113" s="1069" t="s">
        <v>178</v>
      </c>
      <c r="B113" s="1237"/>
      <c r="C113" s="1238">
        <v>0</v>
      </c>
      <c r="D113" s="1244"/>
      <c r="E113" s="1238">
        <v>0</v>
      </c>
      <c r="F113" s="1244"/>
      <c r="G113" s="1179">
        <v>0</v>
      </c>
      <c r="H113" s="1240" t="s">
        <v>526</v>
      </c>
      <c r="I113" s="1179" t="e">
        <v>#DIV/0!</v>
      </c>
    </row>
    <row r="114" spans="1:9" ht="13.35" hidden="1" customHeight="1" x14ac:dyDescent="0.2">
      <c r="A114" s="1069" t="s">
        <v>222</v>
      </c>
      <c r="B114" s="1237"/>
      <c r="C114" s="1238">
        <v>0</v>
      </c>
      <c r="D114" s="1244"/>
      <c r="E114" s="1238">
        <v>0</v>
      </c>
      <c r="F114" s="1244"/>
      <c r="G114" s="1179">
        <v>0</v>
      </c>
      <c r="H114" s="1240" t="s">
        <v>526</v>
      </c>
      <c r="I114" s="1179" t="e">
        <v>#DIV/0!</v>
      </c>
    </row>
    <row r="115" spans="1:9" ht="13.35" hidden="1" customHeight="1" x14ac:dyDescent="0.2">
      <c r="A115" s="1069" t="s">
        <v>223</v>
      </c>
      <c r="B115" s="1237"/>
      <c r="C115" s="1238">
        <v>0</v>
      </c>
      <c r="D115" s="1244"/>
      <c r="E115" s="1238">
        <v>0</v>
      </c>
      <c r="F115" s="1244"/>
      <c r="G115" s="1179">
        <v>0</v>
      </c>
      <c r="H115" s="1240" t="s">
        <v>526</v>
      </c>
      <c r="I115" s="1179" t="e">
        <v>#DIV/0!</v>
      </c>
    </row>
    <row r="116" spans="1:9" ht="13.35" hidden="1" customHeight="1" x14ac:dyDescent="0.2">
      <c r="A116" s="1069" t="s">
        <v>227</v>
      </c>
      <c r="B116" s="1237"/>
      <c r="C116" s="1238">
        <v>0</v>
      </c>
      <c r="D116" s="1244"/>
      <c r="E116" s="1238">
        <v>0</v>
      </c>
      <c r="F116" s="1244"/>
      <c r="G116" s="1179">
        <v>0</v>
      </c>
      <c r="H116" s="1240" t="s">
        <v>526</v>
      </c>
      <c r="I116" s="1179" t="e">
        <v>#DIV/0!</v>
      </c>
    </row>
    <row r="117" spans="1:9" ht="13.35" hidden="1" customHeight="1" x14ac:dyDescent="0.2">
      <c r="A117" s="1069" t="s">
        <v>228</v>
      </c>
      <c r="B117" s="1237"/>
      <c r="C117" s="1238">
        <v>0</v>
      </c>
      <c r="D117" s="1244"/>
      <c r="E117" s="1238">
        <v>0</v>
      </c>
      <c r="F117" s="1244"/>
      <c r="G117" s="1179">
        <v>0</v>
      </c>
      <c r="H117" s="1240" t="s">
        <v>526</v>
      </c>
      <c r="I117" s="1179" t="e">
        <v>#DIV/0!</v>
      </c>
    </row>
    <row r="118" spans="1:9" ht="13.35" hidden="1" customHeight="1" x14ac:dyDescent="0.2">
      <c r="A118" s="1069" t="s">
        <v>229</v>
      </c>
      <c r="B118" s="1237"/>
      <c r="C118" s="1238">
        <v>0</v>
      </c>
      <c r="D118" s="1244"/>
      <c r="E118" s="1238">
        <v>0</v>
      </c>
      <c r="F118" s="1244"/>
      <c r="G118" s="1179">
        <v>0</v>
      </c>
      <c r="H118" s="1240" t="s">
        <v>526</v>
      </c>
      <c r="I118" s="1179" t="e">
        <v>#DIV/0!</v>
      </c>
    </row>
    <row r="119" spans="1:9" ht="13.35" hidden="1" customHeight="1" x14ac:dyDescent="0.2">
      <c r="A119" s="1069" t="s">
        <v>164</v>
      </c>
      <c r="B119" s="1237"/>
      <c r="C119" s="1238">
        <v>0</v>
      </c>
      <c r="D119" s="1244"/>
      <c r="E119" s="1238">
        <v>0</v>
      </c>
      <c r="F119" s="1244"/>
      <c r="G119" s="1179">
        <v>0</v>
      </c>
      <c r="H119" s="1240" t="s">
        <v>526</v>
      </c>
      <c r="I119" s="1179" t="e">
        <v>#DIV/0!</v>
      </c>
    </row>
    <row r="120" spans="1:9" ht="13.35" hidden="1" customHeight="1" x14ac:dyDescent="0.2">
      <c r="A120" s="1069" t="s">
        <v>230</v>
      </c>
      <c r="B120" s="1237"/>
      <c r="C120" s="1238">
        <v>0</v>
      </c>
      <c r="D120" s="1244"/>
      <c r="E120" s="1238">
        <v>0</v>
      </c>
      <c r="F120" s="1244"/>
      <c r="G120" s="1179">
        <v>0</v>
      </c>
      <c r="H120" s="1240" t="s">
        <v>526</v>
      </c>
      <c r="I120" s="1179" t="e">
        <v>#DIV/0!</v>
      </c>
    </row>
    <row r="121" spans="1:9" ht="13.35" hidden="1" customHeight="1" x14ac:dyDescent="0.2">
      <c r="A121" s="1069" t="s">
        <v>231</v>
      </c>
      <c r="B121" s="1237"/>
      <c r="C121" s="1238">
        <v>0</v>
      </c>
      <c r="D121" s="1244"/>
      <c r="E121" s="1238">
        <v>0</v>
      </c>
      <c r="F121" s="1244"/>
      <c r="G121" s="1179">
        <v>0</v>
      </c>
      <c r="H121" s="1240" t="s">
        <v>526</v>
      </c>
      <c r="I121" s="1179" t="e">
        <v>#DIV/0!</v>
      </c>
    </row>
    <row r="122" spans="1:9" ht="13.35" hidden="1" customHeight="1" x14ac:dyDescent="0.2">
      <c r="A122" s="1069" t="s">
        <v>232</v>
      </c>
      <c r="B122" s="1237"/>
      <c r="C122" s="1238">
        <v>0</v>
      </c>
      <c r="D122" s="1244"/>
      <c r="E122" s="1238">
        <v>0</v>
      </c>
      <c r="F122" s="1244"/>
      <c r="G122" s="1179">
        <v>0</v>
      </c>
      <c r="H122" s="1240" t="s">
        <v>526</v>
      </c>
      <c r="I122" s="1179" t="e">
        <v>#DIV/0!</v>
      </c>
    </row>
    <row r="123" spans="1:9" ht="13.35" hidden="1" customHeight="1" x14ac:dyDescent="0.2">
      <c r="A123" s="1071" t="s">
        <v>266</v>
      </c>
      <c r="B123" s="1245"/>
      <c r="C123" s="1238">
        <v>0</v>
      </c>
      <c r="D123" s="1246"/>
      <c r="E123" s="1238">
        <v>0</v>
      </c>
      <c r="F123" s="1246"/>
      <c r="G123" s="1179">
        <v>0</v>
      </c>
      <c r="H123" s="1240" t="s">
        <v>526</v>
      </c>
      <c r="I123" s="1179" t="e">
        <v>#DIV/0!</v>
      </c>
    </row>
    <row r="124" spans="1:9" ht="13.35" hidden="1" customHeight="1" x14ac:dyDescent="0.2">
      <c r="A124" s="1071" t="s">
        <v>267</v>
      </c>
      <c r="B124" s="1245"/>
      <c r="C124" s="1238">
        <v>0</v>
      </c>
      <c r="D124" s="1246"/>
      <c r="E124" s="1238">
        <v>0</v>
      </c>
      <c r="F124" s="1246"/>
      <c r="G124" s="1179">
        <v>0</v>
      </c>
      <c r="H124" s="1240" t="s">
        <v>526</v>
      </c>
      <c r="I124" s="1179" t="e">
        <v>#DIV/0!</v>
      </c>
    </row>
    <row r="125" spans="1:9" ht="13.35" hidden="1" customHeight="1" x14ac:dyDescent="0.2">
      <c r="A125" s="1071" t="s">
        <v>163</v>
      </c>
      <c r="B125" s="1245"/>
      <c r="C125" s="1238">
        <v>0</v>
      </c>
      <c r="D125" s="1246"/>
      <c r="E125" s="1238">
        <v>0</v>
      </c>
      <c r="F125" s="1246"/>
      <c r="G125" s="1179">
        <v>0</v>
      </c>
      <c r="H125" s="1240" t="s">
        <v>526</v>
      </c>
      <c r="I125" s="1179" t="e">
        <v>#DIV/0!</v>
      </c>
    </row>
    <row r="126" spans="1:9" ht="13.35" hidden="1" customHeight="1" x14ac:dyDescent="0.2">
      <c r="A126" s="1072" t="s">
        <v>168</v>
      </c>
      <c r="B126" s="1247"/>
      <c r="C126" s="1238">
        <v>0</v>
      </c>
      <c r="D126" s="1073"/>
      <c r="E126" s="1238">
        <v>0</v>
      </c>
      <c r="F126" s="1073"/>
      <c r="G126" s="1179">
        <v>0</v>
      </c>
      <c r="H126" s="1240" t="s">
        <v>526</v>
      </c>
      <c r="I126" s="1179" t="e">
        <v>#DIV/0!</v>
      </c>
    </row>
    <row r="127" spans="1:9" ht="13.35" hidden="1" customHeight="1" x14ac:dyDescent="0.2">
      <c r="A127" s="1072" t="s">
        <v>233</v>
      </c>
      <c r="B127" s="1247"/>
      <c r="C127" s="1238">
        <v>0</v>
      </c>
      <c r="D127" s="1073"/>
      <c r="E127" s="1238">
        <v>0</v>
      </c>
      <c r="F127" s="1073"/>
      <c r="G127" s="1179">
        <v>0</v>
      </c>
      <c r="H127" s="1240" t="s">
        <v>526</v>
      </c>
      <c r="I127" s="1179" t="e">
        <v>#DIV/0!</v>
      </c>
    </row>
    <row r="128" spans="1:9" ht="8.1" hidden="1" customHeight="1" x14ac:dyDescent="0.2">
      <c r="A128" s="1069" t="s">
        <v>234</v>
      </c>
      <c r="B128" s="1237"/>
      <c r="C128" s="1238">
        <v>0</v>
      </c>
      <c r="D128" s="1244"/>
      <c r="E128" s="1238">
        <v>0</v>
      </c>
      <c r="F128" s="1244"/>
      <c r="G128" s="1179">
        <v>0</v>
      </c>
      <c r="H128" s="1240" t="s">
        <v>526</v>
      </c>
      <c r="I128" s="1179" t="e">
        <v>#DIV/0!</v>
      </c>
    </row>
    <row r="129" spans="1:9" x14ac:dyDescent="0.2">
      <c r="A129" s="1074" t="s">
        <v>445</v>
      </c>
      <c r="B129" s="1248">
        <v>0</v>
      </c>
      <c r="C129" s="1075">
        <v>14837.326957851003</v>
      </c>
      <c r="D129" s="1248">
        <v>0</v>
      </c>
      <c r="E129" s="1075">
        <v>1194.8964604499999</v>
      </c>
      <c r="F129" s="1248">
        <v>0</v>
      </c>
      <c r="G129" s="1076">
        <v>13642.430497401001</v>
      </c>
      <c r="H129" s="1243" t="s">
        <v>526</v>
      </c>
      <c r="I129" s="1243">
        <v>8.0533135371646858E-2</v>
      </c>
    </row>
    <row r="130" spans="1:9" x14ac:dyDescent="0.2">
      <c r="A130" s="1095"/>
      <c r="B130" s="1096"/>
      <c r="C130" s="1097"/>
      <c r="D130" s="1095"/>
      <c r="E130" s="1097"/>
      <c r="F130" s="1095"/>
      <c r="G130" s="1098"/>
      <c r="H130" s="1098"/>
      <c r="I130" s="807"/>
    </row>
    <row r="131" spans="1:9" ht="32.1" customHeight="1" x14ac:dyDescent="0.2">
      <c r="A131" s="1068" t="s">
        <v>237</v>
      </c>
      <c r="B131" s="1235" t="s">
        <v>905</v>
      </c>
      <c r="C131" s="1234"/>
      <c r="D131" s="1145" t="s">
        <v>1605</v>
      </c>
      <c r="E131" s="1234"/>
      <c r="F131" s="1145" t="s">
        <v>906</v>
      </c>
      <c r="G131" s="1234"/>
      <c r="H131" s="1145" t="s">
        <v>265</v>
      </c>
      <c r="I131" s="1234"/>
    </row>
    <row r="132" spans="1:9" ht="12.75" customHeight="1" x14ac:dyDescent="0.2">
      <c r="A132" s="1069" t="s">
        <v>543</v>
      </c>
      <c r="B132" s="1237">
        <v>624.97830819105832</v>
      </c>
      <c r="C132" s="1238">
        <v>12420.704965270001</v>
      </c>
      <c r="D132" s="1239">
        <v>81</v>
      </c>
      <c r="E132" s="1238">
        <v>1607.6385533499999</v>
      </c>
      <c r="F132" s="1239">
        <v>543.97830819105832</v>
      </c>
      <c r="G132" s="1179">
        <v>10813.066411920001</v>
      </c>
      <c r="H132" s="1240">
        <v>0.12960449816961964</v>
      </c>
      <c r="I132" s="1240">
        <v>0.12943215041699954</v>
      </c>
    </row>
    <row r="133" spans="1:9" ht="12.75" customHeight="1" x14ac:dyDescent="0.2">
      <c r="A133" s="1069" t="s">
        <v>632</v>
      </c>
      <c r="B133" s="1237">
        <v>75.063186500127202</v>
      </c>
      <c r="C133" s="1238">
        <v>1491.792084704</v>
      </c>
      <c r="D133" s="1239">
        <v>4</v>
      </c>
      <c r="E133" s="1238">
        <v>70.6939055</v>
      </c>
      <c r="F133" s="1239">
        <v>71.063186500127202</v>
      </c>
      <c r="G133" s="1179">
        <v>1421.098179204</v>
      </c>
      <c r="H133" s="1240">
        <v>5.3288438534290328E-2</v>
      </c>
      <c r="I133" s="1240">
        <v>4.7388577955906647E-2</v>
      </c>
    </row>
    <row r="134" spans="1:9" ht="12.75" customHeight="1" x14ac:dyDescent="0.2">
      <c r="A134" s="1069" t="s">
        <v>788</v>
      </c>
      <c r="B134" s="1237">
        <v>28.891193707868496</v>
      </c>
      <c r="C134" s="1238">
        <v>574.17831696999963</v>
      </c>
      <c r="D134" s="1239">
        <v>9</v>
      </c>
      <c r="E134" s="1238">
        <v>176.57906857</v>
      </c>
      <c r="F134" s="1239">
        <v>19.891193707868496</v>
      </c>
      <c r="G134" s="1179">
        <v>397.59924839999962</v>
      </c>
      <c r="H134" s="1240">
        <v>0.31151360829887953</v>
      </c>
      <c r="I134" s="1240">
        <v>0.30753350196473217</v>
      </c>
    </row>
    <row r="135" spans="1:9" x14ac:dyDescent="0.2">
      <c r="A135" s="1069" t="s">
        <v>119</v>
      </c>
      <c r="B135" s="1237">
        <v>26.484857483250366</v>
      </c>
      <c r="C135" s="1238">
        <v>526.35522951000019</v>
      </c>
      <c r="D135" s="1239">
        <v>6</v>
      </c>
      <c r="E135" s="1238">
        <v>127.86179785</v>
      </c>
      <c r="F135" s="1239">
        <v>20.484857483250366</v>
      </c>
      <c r="G135" s="1179">
        <v>398.49343166000017</v>
      </c>
      <c r="H135" s="1240">
        <v>0.22654454545562641</v>
      </c>
      <c r="I135" s="1240">
        <v>0.24291921250413029</v>
      </c>
    </row>
    <row r="136" spans="1:9" x14ac:dyDescent="0.2">
      <c r="A136" s="1069" t="s">
        <v>722</v>
      </c>
      <c r="B136" s="1237">
        <v>199.04230194269132</v>
      </c>
      <c r="C136" s="1238">
        <v>3955.7304239791015</v>
      </c>
      <c r="D136" s="1239">
        <v>28</v>
      </c>
      <c r="E136" s="1238">
        <v>565.03903391071776</v>
      </c>
      <c r="F136" s="1239">
        <v>171.04230194269132</v>
      </c>
      <c r="G136" s="1179">
        <v>3390.691390068384</v>
      </c>
      <c r="H136" s="1240">
        <v>0.14067361423533886</v>
      </c>
      <c r="I136" s="1240">
        <v>0.14284063203233663</v>
      </c>
    </row>
    <row r="137" spans="1:9" x14ac:dyDescent="0.2">
      <c r="A137" s="1069" t="s">
        <v>335</v>
      </c>
      <c r="B137" s="1237">
        <v>546.63646882263902</v>
      </c>
      <c r="C137" s="1238">
        <v>10863.753531150398</v>
      </c>
      <c r="D137" s="1239">
        <v>108</v>
      </c>
      <c r="E137" s="1238">
        <v>2142.1551550619997</v>
      </c>
      <c r="F137" s="1239">
        <v>438.63646882263902</v>
      </c>
      <c r="G137" s="1179">
        <v>8721.5983760883973</v>
      </c>
      <c r="H137" s="1240">
        <v>0.19757188947274856</v>
      </c>
      <c r="I137" s="1240">
        <v>0.19718370348882169</v>
      </c>
    </row>
    <row r="138" spans="1:9" ht="12.75" customHeight="1" x14ac:dyDescent="0.2">
      <c r="A138" s="1069" t="s">
        <v>637</v>
      </c>
      <c r="B138" s="1237">
        <v>178.46858492766722</v>
      </c>
      <c r="C138" s="1238">
        <v>3546.852122550998</v>
      </c>
      <c r="D138" s="1239">
        <v>72</v>
      </c>
      <c r="E138" s="1238">
        <v>1430.5214802859346</v>
      </c>
      <c r="F138" s="1239">
        <v>106.46858492766722</v>
      </c>
      <c r="G138" s="1179">
        <v>2116.3306422650635</v>
      </c>
      <c r="H138" s="1240">
        <v>0.4034323465341611</v>
      </c>
      <c r="I138" s="1240">
        <v>0.40332143288146516</v>
      </c>
    </row>
    <row r="139" spans="1:9" ht="12.75" customHeight="1" x14ac:dyDescent="0.2">
      <c r="A139" s="1069" t="s">
        <v>178</v>
      </c>
      <c r="B139" s="1237">
        <v>84.995611702305283</v>
      </c>
      <c r="C139" s="1238">
        <v>1689.1872925200003</v>
      </c>
      <c r="D139" s="1239">
        <v>28</v>
      </c>
      <c r="E139" s="1238">
        <v>566.34289162000005</v>
      </c>
      <c r="F139" s="1239">
        <v>56.995611702305283</v>
      </c>
      <c r="G139" s="1179">
        <v>1122.8444009000002</v>
      </c>
      <c r="H139" s="1240">
        <v>0.32942877213554511</v>
      </c>
      <c r="I139" s="1240">
        <v>0.33527536829566484</v>
      </c>
    </row>
    <row r="140" spans="1:9" ht="12.75" customHeight="1" x14ac:dyDescent="0.2">
      <c r="A140" s="1069" t="s">
        <v>222</v>
      </c>
      <c r="B140" s="1237">
        <v>22.294319205004431</v>
      </c>
      <c r="C140" s="1238">
        <v>443.07323569102181</v>
      </c>
      <c r="D140" s="1239">
        <v>0</v>
      </c>
      <c r="E140" s="1238">
        <v>0</v>
      </c>
      <c r="F140" s="1239">
        <v>22.294319205004431</v>
      </c>
      <c r="G140" s="1179">
        <v>443.07323569102181</v>
      </c>
      <c r="H140" s="1240">
        <v>0</v>
      </c>
      <c r="I140" s="1240">
        <v>0</v>
      </c>
    </row>
    <row r="141" spans="1:9" ht="12.75" customHeight="1" x14ac:dyDescent="0.2">
      <c r="A141" s="1069" t="s">
        <v>636</v>
      </c>
      <c r="B141" s="1237">
        <v>1157.9530677627938</v>
      </c>
      <c r="C141" s="1238">
        <v>23012.948177257615</v>
      </c>
      <c r="D141" s="1239">
        <v>524</v>
      </c>
      <c r="E141" s="1238">
        <v>10413.950657817531</v>
      </c>
      <c r="F141" s="1239">
        <v>633.95306776279381</v>
      </c>
      <c r="G141" s="1179">
        <v>12598.997519440083</v>
      </c>
      <c r="H141" s="1240">
        <v>0.4525226579453574</v>
      </c>
      <c r="I141" s="1240">
        <v>0.45252570759747529</v>
      </c>
    </row>
    <row r="142" spans="1:9" ht="12.75" customHeight="1" x14ac:dyDescent="0.2">
      <c r="A142" s="1069" t="s">
        <v>305</v>
      </c>
      <c r="B142" s="1237">
        <v>5.5759255366272402</v>
      </c>
      <c r="C142" s="1238">
        <v>110.81492764000002</v>
      </c>
      <c r="D142" s="1239">
        <v>3</v>
      </c>
      <c r="E142" s="1238">
        <v>64.769181439999997</v>
      </c>
      <c r="F142" s="1239">
        <v>2.5759255366272402</v>
      </c>
      <c r="G142" s="1179">
        <v>46.045746200000025</v>
      </c>
      <c r="H142" s="1240">
        <v>0.53802727104111159</v>
      </c>
      <c r="I142" s="1240">
        <v>0.58448065454153453</v>
      </c>
    </row>
    <row r="143" spans="1:9" x14ac:dyDescent="0.2">
      <c r="A143" s="1420" t="s">
        <v>745</v>
      </c>
      <c r="B143" s="1237">
        <v>19.945353845713797</v>
      </c>
      <c r="C143" s="1238">
        <v>396.39032634999995</v>
      </c>
      <c r="D143" s="1239">
        <v>12</v>
      </c>
      <c r="E143" s="1238">
        <v>228.97353797</v>
      </c>
      <c r="F143" s="1239">
        <v>7.9453538457137967</v>
      </c>
      <c r="G143" s="1179">
        <v>167.41678837999996</v>
      </c>
      <c r="H143" s="1240">
        <v>0.60164387620422022</v>
      </c>
      <c r="I143" s="1240">
        <v>0.5776466345140413</v>
      </c>
    </row>
    <row r="144" spans="1:9" x14ac:dyDescent="0.2">
      <c r="A144" s="1069" t="s">
        <v>164</v>
      </c>
      <c r="B144" s="1237">
        <v>12.664757447331699</v>
      </c>
      <c r="C144" s="1238">
        <v>251.69708076000012</v>
      </c>
      <c r="D144" s="1239">
        <v>9</v>
      </c>
      <c r="E144" s="1238">
        <v>177.71047576000001</v>
      </c>
      <c r="F144" s="1239">
        <v>3.6647574473316986</v>
      </c>
      <c r="G144" s="1179">
        <v>73.986605000000111</v>
      </c>
      <c r="H144" s="1240">
        <v>0.71063342803270058</v>
      </c>
      <c r="I144" s="1240">
        <v>0.70604901424920252</v>
      </c>
    </row>
    <row r="145" spans="1:9" x14ac:dyDescent="0.2">
      <c r="A145" s="1069" t="s">
        <v>514</v>
      </c>
      <c r="B145" s="1237">
        <v>15.27875104013599</v>
      </c>
      <c r="C145" s="1238">
        <v>303.64711289999997</v>
      </c>
      <c r="D145" s="1239">
        <v>13</v>
      </c>
      <c r="E145" s="1238">
        <v>259.13986019000004</v>
      </c>
      <c r="F145" s="1239">
        <v>2.2787510401359903</v>
      </c>
      <c r="G145" s="1179">
        <v>44.507252709999932</v>
      </c>
      <c r="H145" s="1240">
        <v>0.85085488767047102</v>
      </c>
      <c r="I145" s="1240">
        <v>0.85342441663636859</v>
      </c>
    </row>
    <row r="146" spans="1:9" ht="12.75" customHeight="1" x14ac:dyDescent="0.2">
      <c r="A146" s="1069" t="s">
        <v>617</v>
      </c>
      <c r="B146" s="1237">
        <v>13.869306255107048</v>
      </c>
      <c r="C146" s="1238">
        <v>275.63606418000001</v>
      </c>
      <c r="D146" s="1239">
        <v>9</v>
      </c>
      <c r="E146" s="1238">
        <v>175.65282554000001</v>
      </c>
      <c r="F146" s="1239">
        <v>4.8693062551070483</v>
      </c>
      <c r="G146" s="1179">
        <v>99.983238639999996</v>
      </c>
      <c r="H146" s="1240">
        <v>0.64891493737734429</v>
      </c>
      <c r="I146" s="1240">
        <v>0.63726358182684162</v>
      </c>
    </row>
    <row r="147" spans="1:9" x14ac:dyDescent="0.2">
      <c r="A147" s="1069" t="s">
        <v>704</v>
      </c>
      <c r="B147" s="1237">
        <v>8.9332031230161117</v>
      </c>
      <c r="C147" s="1238">
        <v>177.53685037000002</v>
      </c>
      <c r="D147" s="1239">
        <v>9</v>
      </c>
      <c r="E147" s="1238">
        <v>177.53685034999998</v>
      </c>
      <c r="F147" s="1239">
        <v>-6.6796876983888254E-2</v>
      </c>
      <c r="G147" s="1179">
        <v>2.0000044287371566E-8</v>
      </c>
      <c r="H147" s="1240">
        <v>1.0074773713374756</v>
      </c>
      <c r="I147" s="1240">
        <v>0.99999999988734711</v>
      </c>
    </row>
    <row r="148" spans="1:9" x14ac:dyDescent="0.2">
      <c r="A148" s="1069" t="s">
        <v>163</v>
      </c>
      <c r="B148" s="1237">
        <v>3.5658976920966028</v>
      </c>
      <c r="C148" s="1238">
        <v>70.868000679999909</v>
      </c>
      <c r="D148" s="1239">
        <v>2</v>
      </c>
      <c r="E148" s="1238">
        <v>35.044386969999998</v>
      </c>
      <c r="F148" s="1239">
        <v>1.5658976920966028</v>
      </c>
      <c r="G148" s="1179">
        <v>35.823613709999911</v>
      </c>
      <c r="H148" s="1240">
        <v>0.56086858701324138</v>
      </c>
      <c r="I148" s="1240">
        <v>0.49450226666109531</v>
      </c>
    </row>
    <row r="149" spans="1:9" hidden="1" x14ac:dyDescent="0.2">
      <c r="A149" s="1069" t="s">
        <v>168</v>
      </c>
      <c r="B149" s="1237">
        <v>0</v>
      </c>
      <c r="C149" s="1238">
        <v>0</v>
      </c>
      <c r="D149" s="1239">
        <v>0</v>
      </c>
      <c r="E149" s="1238">
        <v>0</v>
      </c>
      <c r="F149" s="1239">
        <v>0</v>
      </c>
      <c r="G149" s="1179">
        <v>0</v>
      </c>
      <c r="H149" s="1240" t="e">
        <v>#DIV/0!</v>
      </c>
      <c r="I149" s="1240" t="e">
        <v>#DIV/0!</v>
      </c>
    </row>
    <row r="150" spans="1:9" hidden="1" x14ac:dyDescent="0.2">
      <c r="A150" s="1069" t="s">
        <v>285</v>
      </c>
      <c r="B150" s="1237">
        <v>0</v>
      </c>
      <c r="C150" s="1238">
        <v>0</v>
      </c>
      <c r="D150" s="1239">
        <v>0</v>
      </c>
      <c r="E150" s="1238">
        <v>0</v>
      </c>
      <c r="F150" s="1239">
        <v>0</v>
      </c>
      <c r="G150" s="1179">
        <v>0</v>
      </c>
      <c r="H150" s="1240" t="e">
        <v>#DIV/0!</v>
      </c>
      <c r="I150" s="1240" t="e">
        <v>#DIV/0!</v>
      </c>
    </row>
    <row r="151" spans="1:9" x14ac:dyDescent="0.2">
      <c r="A151" s="1069" t="s">
        <v>820</v>
      </c>
      <c r="B151" s="1237">
        <v>12.480872291262125</v>
      </c>
      <c r="C151" s="1238">
        <v>248.04258068999994</v>
      </c>
      <c r="D151" s="1239">
        <v>10</v>
      </c>
      <c r="E151" s="1238">
        <v>197.96288345999997</v>
      </c>
      <c r="F151" s="1239">
        <v>5</v>
      </c>
      <c r="G151" s="1179">
        <v>50.079697229999965</v>
      </c>
      <c r="H151" s="1240">
        <v>0.80122604948061305</v>
      </c>
      <c r="I151" s="1240">
        <v>0.79810040239587388</v>
      </c>
    </row>
    <row r="152" spans="1:9" x14ac:dyDescent="0.2">
      <c r="A152" s="1074" t="s">
        <v>238</v>
      </c>
      <c r="B152" s="1241">
        <v>3037.1219674766967</v>
      </c>
      <c r="C152" s="1075">
        <v>60359.208323173138</v>
      </c>
      <c r="D152" s="1241">
        <v>927</v>
      </c>
      <c r="E152" s="1075">
        <v>18417.572545646181</v>
      </c>
      <c r="F152" s="1241">
        <v>2112.6410951854346</v>
      </c>
      <c r="G152" s="1075">
        <v>41941.63577752695</v>
      </c>
      <c r="H152" s="1243">
        <v>0.30522317178133307</v>
      </c>
      <c r="I152" s="1243">
        <v>0.30513277190508309</v>
      </c>
    </row>
    <row r="153" spans="1:9" x14ac:dyDescent="0.2">
      <c r="A153" s="1077"/>
      <c r="B153" s="808"/>
      <c r="C153" s="1078"/>
      <c r="D153" s="809"/>
      <c r="E153" s="809"/>
      <c r="F153" s="1077"/>
      <c r="G153" s="805"/>
      <c r="H153" s="805"/>
      <c r="I153" s="805"/>
    </row>
    <row r="154" spans="1:9" s="709" customFormat="1" x14ac:dyDescent="0.2">
      <c r="A154" s="1196" t="s">
        <v>268</v>
      </c>
      <c r="B154" s="1249">
        <v>6456.1219674766962</v>
      </c>
      <c r="C154" s="1250">
        <v>107093.43828102414</v>
      </c>
      <c r="D154" s="1249">
        <v>3820</v>
      </c>
      <c r="E154" s="1250">
        <v>45443.366751096182</v>
      </c>
      <c r="F154" s="1249">
        <v>2638.6410951854346</v>
      </c>
      <c r="G154" s="1250">
        <v>61650.071529927955</v>
      </c>
      <c r="H154" s="1243">
        <v>0.59168646739383157</v>
      </c>
      <c r="I154" s="1243">
        <v>0.42433381055380948</v>
      </c>
    </row>
    <row r="155" spans="1:9" ht="13.5" thickBot="1" x14ac:dyDescent="0.25">
      <c r="A155" s="340"/>
      <c r="B155" s="1251"/>
      <c r="C155" s="806"/>
      <c r="D155" s="340"/>
      <c r="E155" s="1252"/>
      <c r="F155" s="810"/>
      <c r="G155" s="810"/>
      <c r="H155" s="810"/>
      <c r="I155" s="810"/>
    </row>
    <row r="156" spans="1:9" ht="12.95" hidden="1" customHeight="1" thickBot="1" x14ac:dyDescent="0.25">
      <c r="A156" s="340" t="s">
        <v>239</v>
      </c>
      <c r="B156" s="1251"/>
      <c r="C156" s="340"/>
      <c r="D156" s="340"/>
      <c r="E156" s="340"/>
      <c r="F156" s="340"/>
      <c r="G156" s="340"/>
      <c r="H156" s="340"/>
      <c r="I156" s="340"/>
    </row>
    <row r="157" spans="1:9" ht="6" hidden="1" customHeight="1" x14ac:dyDescent="0.2">
      <c r="A157" s="340"/>
      <c r="B157" s="1251"/>
      <c r="C157" s="340"/>
      <c r="D157" s="340"/>
      <c r="E157" s="340"/>
      <c r="F157" s="340"/>
      <c r="G157" s="340"/>
      <c r="H157" s="340"/>
      <c r="I157" s="340"/>
    </row>
    <row r="158" spans="1:9" ht="12.95" hidden="1" customHeight="1" thickBot="1" x14ac:dyDescent="0.25">
      <c r="A158" s="340" t="s">
        <v>240</v>
      </c>
      <c r="B158" s="1251"/>
      <c r="C158" s="340"/>
      <c r="D158" s="340"/>
      <c r="E158" s="340"/>
      <c r="F158" s="340"/>
      <c r="G158" s="340"/>
      <c r="H158" s="340"/>
      <c r="I158" s="340"/>
    </row>
    <row r="159" spans="1:9" ht="12.95" hidden="1" customHeight="1" thickBot="1" x14ac:dyDescent="0.25">
      <c r="A159" s="340"/>
      <c r="B159" s="1251"/>
      <c r="C159" s="340"/>
      <c r="D159" s="340"/>
      <c r="E159" s="340"/>
      <c r="F159" s="340"/>
      <c r="G159" s="340"/>
      <c r="H159" s="340"/>
      <c r="I159" s="340"/>
    </row>
    <row r="160" spans="1:9" ht="12.95" hidden="1" customHeight="1" thickBot="1" x14ac:dyDescent="0.25">
      <c r="A160" s="1079" t="s">
        <v>241</v>
      </c>
      <c r="B160" s="1253"/>
      <c r="C160" s="340"/>
      <c r="D160" s="1079"/>
      <c r="E160" s="340"/>
      <c r="F160" s="1079"/>
      <c r="G160" s="340"/>
      <c r="H160" s="340"/>
      <c r="I160" s="340"/>
    </row>
    <row r="161" spans="1:9" ht="12.95" hidden="1" customHeight="1" thickBot="1" x14ac:dyDescent="0.25">
      <c r="A161" s="340"/>
      <c r="B161" s="1251"/>
      <c r="C161" s="340"/>
      <c r="D161" s="340"/>
      <c r="E161" s="340"/>
      <c r="F161" s="340"/>
      <c r="G161" s="340"/>
      <c r="H161" s="340"/>
      <c r="I161" s="340"/>
    </row>
    <row r="162" spans="1:9" ht="12.95" hidden="1" customHeight="1" thickBot="1" x14ac:dyDescent="0.25">
      <c r="A162" s="340"/>
      <c r="B162" s="1251"/>
      <c r="C162" s="340"/>
      <c r="D162" s="340"/>
      <c r="E162" s="340"/>
      <c r="F162" s="340"/>
      <c r="G162" s="340"/>
      <c r="H162" s="340"/>
      <c r="I162" s="340"/>
    </row>
    <row r="163" spans="1:9" ht="12.95" hidden="1" customHeight="1" thickBot="1" x14ac:dyDescent="0.25">
      <c r="A163" s="340"/>
      <c r="B163" s="1251"/>
      <c r="C163" s="340"/>
      <c r="D163" s="340"/>
      <c r="E163" s="340"/>
      <c r="F163" s="340"/>
      <c r="G163" s="340"/>
      <c r="H163" s="340"/>
      <c r="I163" s="340"/>
    </row>
    <row r="164" spans="1:9" ht="12.95" hidden="1" customHeight="1" thickBot="1" x14ac:dyDescent="0.25">
      <c r="A164" s="340"/>
      <c r="B164" s="1251"/>
      <c r="C164" s="340"/>
      <c r="D164" s="340"/>
      <c r="E164" s="340"/>
      <c r="F164" s="340"/>
      <c r="G164" s="340"/>
      <c r="H164" s="340"/>
      <c r="I164" s="340"/>
    </row>
    <row r="165" spans="1:9" ht="12.95" hidden="1" customHeight="1" thickBot="1" x14ac:dyDescent="0.25">
      <c r="A165" s="1079" t="s">
        <v>241</v>
      </c>
      <c r="B165" s="1253"/>
      <c r="C165" s="340"/>
      <c r="D165" s="1079"/>
      <c r="E165" s="340"/>
      <c r="F165" s="1079"/>
      <c r="G165" s="340"/>
      <c r="H165" s="340"/>
      <c r="I165" s="340"/>
    </row>
    <row r="166" spans="1:9" ht="12.95" hidden="1" customHeight="1" thickBot="1" x14ac:dyDescent="0.25">
      <c r="A166" s="340"/>
      <c r="B166" s="1251"/>
      <c r="C166" s="340"/>
      <c r="D166" s="340"/>
      <c r="E166" s="340"/>
      <c r="F166" s="340"/>
      <c r="G166" s="340"/>
      <c r="H166" s="340"/>
      <c r="I166" s="340"/>
    </row>
    <row r="167" spans="1:9" ht="12.95" hidden="1" customHeight="1" thickBot="1" x14ac:dyDescent="0.25">
      <c r="A167" s="340"/>
      <c r="B167" s="1251"/>
      <c r="C167" s="340"/>
      <c r="D167" s="340"/>
      <c r="E167" s="340"/>
      <c r="F167" s="340"/>
      <c r="G167" s="340"/>
      <c r="H167" s="340"/>
      <c r="I167" s="340"/>
    </row>
    <row r="168" spans="1:9" ht="12.95" hidden="1" customHeight="1" thickBot="1" x14ac:dyDescent="0.25">
      <c r="A168" s="340"/>
      <c r="B168" s="1251"/>
      <c r="C168" s="340"/>
      <c r="D168" s="340"/>
      <c r="E168" s="340"/>
      <c r="F168" s="340"/>
      <c r="G168" s="340"/>
      <c r="H168" s="340"/>
      <c r="I168" s="340"/>
    </row>
    <row r="169" spans="1:9" ht="12.95" hidden="1" customHeight="1" thickBot="1" x14ac:dyDescent="0.25">
      <c r="A169" s="340"/>
      <c r="B169" s="1251"/>
      <c r="C169" s="340"/>
      <c r="D169" s="340"/>
      <c r="E169" s="340"/>
      <c r="F169" s="340"/>
      <c r="G169" s="340"/>
      <c r="H169" s="340"/>
      <c r="I169" s="340"/>
    </row>
    <row r="170" spans="1:9" ht="12.95" hidden="1" customHeight="1" thickBot="1" x14ac:dyDescent="0.25">
      <c r="A170" s="340" t="s">
        <v>242</v>
      </c>
      <c r="B170" s="1251"/>
      <c r="C170" s="340"/>
      <c r="D170" s="340"/>
      <c r="E170" s="340"/>
      <c r="F170" s="340"/>
      <c r="G170" s="340"/>
      <c r="H170" s="340"/>
      <c r="I170" s="340"/>
    </row>
    <row r="171" spans="1:9" ht="12.95" hidden="1" customHeight="1" thickBot="1" x14ac:dyDescent="0.25">
      <c r="A171" s="340" t="s">
        <v>438</v>
      </c>
      <c r="B171" s="1251"/>
      <c r="C171" s="340"/>
      <c r="D171" s="340"/>
      <c r="E171" s="340"/>
      <c r="F171" s="340"/>
      <c r="G171" s="340"/>
      <c r="H171" s="340"/>
      <c r="I171" s="340"/>
    </row>
    <row r="172" spans="1:9" ht="13.5" thickBot="1" x14ac:dyDescent="0.25">
      <c r="A172" s="1080" t="s">
        <v>701</v>
      </c>
      <c r="B172" s="1254"/>
      <c r="C172" s="1081">
        <v>2137.7484004725916</v>
      </c>
      <c r="D172" s="1082"/>
      <c r="E172" s="1339">
        <v>1290.5987182677459</v>
      </c>
      <c r="F172" s="1082"/>
      <c r="G172" s="1081">
        <v>847.1496822048457</v>
      </c>
      <c r="H172" s="1083" t="s">
        <v>526</v>
      </c>
      <c r="I172" s="1255">
        <v>0.60371871544024236</v>
      </c>
    </row>
    <row r="173" spans="1:9" ht="13.5" thickBot="1" x14ac:dyDescent="0.25">
      <c r="A173" s="340"/>
      <c r="B173" s="1251"/>
      <c r="C173" s="1084"/>
      <c r="D173" s="340"/>
      <c r="E173" s="1256"/>
      <c r="F173" s="340"/>
      <c r="G173" s="810"/>
      <c r="H173" s="1225"/>
      <c r="I173" s="810"/>
    </row>
    <row r="174" spans="1:9" ht="13.5" thickBot="1" x14ac:dyDescent="0.25">
      <c r="A174" s="1080" t="s">
        <v>271</v>
      </c>
      <c r="B174" s="1254"/>
      <c r="C174" s="1081">
        <v>4283.7375312409658</v>
      </c>
      <c r="D174" s="1082"/>
      <c r="E174" s="1339">
        <v>2442.6814036775049</v>
      </c>
      <c r="F174" s="1082"/>
      <c r="G174" s="1081">
        <v>1841.0561275634609</v>
      </c>
      <c r="H174" s="1083" t="s">
        <v>526</v>
      </c>
      <c r="I174" s="1255">
        <v>0.57022200493452713</v>
      </c>
    </row>
    <row r="175" spans="1:9" ht="13.5" thickBot="1" x14ac:dyDescent="0.25">
      <c r="A175" s="340"/>
      <c r="B175" s="1251"/>
      <c r="C175" s="340"/>
      <c r="D175" s="340"/>
      <c r="E175" s="340"/>
      <c r="F175" s="340"/>
      <c r="G175" s="810"/>
      <c r="H175" s="1225"/>
      <c r="I175" s="810"/>
    </row>
    <row r="176" spans="1:9" ht="13.5" thickBot="1" x14ac:dyDescent="0.25">
      <c r="A176" s="1085" t="s">
        <v>268</v>
      </c>
      <c r="B176" s="1254"/>
      <c r="C176" s="1081">
        <v>113514.92421273769</v>
      </c>
      <c r="D176" s="1082"/>
      <c r="E176" s="1081">
        <v>49176.646873041434</v>
      </c>
      <c r="F176" s="1082"/>
      <c r="G176" s="1081">
        <v>64338.277339696258</v>
      </c>
      <c r="H176" s="1083" t="s">
        <v>526</v>
      </c>
      <c r="I176" s="1255">
        <v>0.4332174576523502</v>
      </c>
    </row>
    <row r="177" spans="1:9" s="1016" customFormat="1" x14ac:dyDescent="0.2">
      <c r="B177" s="1017"/>
      <c r="C177" s="1197"/>
      <c r="E177" s="1018"/>
      <c r="G177" s="1019"/>
      <c r="H177" s="1020"/>
      <c r="I177" s="1021"/>
    </row>
    <row r="178" spans="1:9" s="1016" customFormat="1" ht="32.1" customHeight="1" x14ac:dyDescent="0.2">
      <c r="A178" s="1027" t="s">
        <v>554</v>
      </c>
      <c r="B178" s="1257" t="s">
        <v>68</v>
      </c>
      <c r="C178" s="1146" t="s">
        <v>49</v>
      </c>
      <c r="D178" s="1027" t="s">
        <v>68</v>
      </c>
      <c r="E178" s="1146" t="s">
        <v>49</v>
      </c>
      <c r="F178" s="1027" t="s">
        <v>68</v>
      </c>
      <c r="G178" s="1146" t="s">
        <v>49</v>
      </c>
      <c r="H178" s="1027" t="s">
        <v>68</v>
      </c>
      <c r="I178" s="1146" t="s">
        <v>49</v>
      </c>
    </row>
    <row r="179" spans="1:9" s="1016" customFormat="1" x14ac:dyDescent="0.2">
      <c r="A179" s="1028" t="s">
        <v>513</v>
      </c>
      <c r="B179" s="1258"/>
      <c r="C179" s="1259">
        <v>835.89489849000006</v>
      </c>
      <c r="D179" s="1260"/>
      <c r="E179" s="1259">
        <v>75.565848360000004</v>
      </c>
      <c r="F179" s="1260"/>
      <c r="G179" s="1186">
        <v>760.32905013000004</v>
      </c>
      <c r="H179" s="1261" t="s">
        <v>526</v>
      </c>
      <c r="I179" s="1261">
        <v>9.0401135952026646E-2</v>
      </c>
    </row>
    <row r="180" spans="1:9" s="1016" customFormat="1" ht="12.6" hidden="1" customHeight="1" x14ac:dyDescent="0.2">
      <c r="A180" s="1028" t="s">
        <v>555</v>
      </c>
      <c r="B180" s="1258"/>
      <c r="C180" s="1259">
        <v>0</v>
      </c>
      <c r="D180" s="1260"/>
      <c r="E180" s="1259"/>
      <c r="F180" s="1260"/>
      <c r="G180" s="1186">
        <v>0</v>
      </c>
      <c r="H180" s="1261" t="s">
        <v>526</v>
      </c>
      <c r="I180" s="1261" t="e">
        <v>#DIV/0!</v>
      </c>
    </row>
    <row r="181" spans="1:9" s="1016" customFormat="1" hidden="1" x14ac:dyDescent="0.2">
      <c r="A181" s="1028" t="s">
        <v>556</v>
      </c>
      <c r="B181" s="1258"/>
      <c r="C181" s="1259">
        <v>0</v>
      </c>
      <c r="D181" s="1260"/>
      <c r="E181" s="1259">
        <v>0</v>
      </c>
      <c r="F181" s="1260"/>
      <c r="G181" s="1186">
        <v>0</v>
      </c>
      <c r="H181" s="1261" t="s">
        <v>526</v>
      </c>
      <c r="I181" s="1261" t="e">
        <v>#DIV/0!</v>
      </c>
    </row>
    <row r="182" spans="1:9" s="1016" customFormat="1" x14ac:dyDescent="0.2">
      <c r="A182" s="1022" t="s">
        <v>557</v>
      </c>
      <c r="B182" s="1262">
        <v>0</v>
      </c>
      <c r="C182" s="1023">
        <v>835.89489849000006</v>
      </c>
      <c r="D182" s="1262">
        <v>0</v>
      </c>
      <c r="E182" s="1023">
        <v>75.565848360000004</v>
      </c>
      <c r="F182" s="1262">
        <v>0</v>
      </c>
      <c r="G182" s="1023">
        <v>760.32905013000004</v>
      </c>
      <c r="H182" s="1263" t="s">
        <v>526</v>
      </c>
      <c r="I182" s="1263">
        <v>9.0401135952026646E-2</v>
      </c>
    </row>
    <row r="183" spans="1:9" s="1016" customFormat="1" ht="13.5" thickBot="1" x14ac:dyDescent="0.25">
      <c r="B183" s="1053"/>
      <c r="E183" s="806"/>
      <c r="G183" s="1264"/>
      <c r="H183" s="1265"/>
      <c r="I183" s="1264"/>
    </row>
    <row r="184" spans="1:9" s="1016" customFormat="1" ht="13.5" thickBot="1" x14ac:dyDescent="0.25">
      <c r="A184" s="1198" t="s">
        <v>558</v>
      </c>
      <c r="B184" s="1266">
        <v>0</v>
      </c>
      <c r="C184" s="1024">
        <v>114350.8191112277</v>
      </c>
      <c r="D184" s="1025"/>
      <c r="E184" s="1024">
        <v>43850.067969763972</v>
      </c>
      <c r="F184" s="1025"/>
      <c r="G184" s="1024">
        <v>70500.751141463756</v>
      </c>
      <c r="H184" s="1026" t="s">
        <v>526</v>
      </c>
      <c r="I184" s="1267">
        <v>0.3834696446477705</v>
      </c>
    </row>
    <row r="185" spans="1:9" x14ac:dyDescent="0.2">
      <c r="A185" s="340"/>
      <c r="C185" s="806"/>
      <c r="D185" s="340"/>
      <c r="E185" s="1086"/>
      <c r="F185" s="340"/>
      <c r="G185" s="1030"/>
      <c r="H185" s="805"/>
      <c r="I185" s="710"/>
    </row>
    <row r="186" spans="1:9" x14ac:dyDescent="0.2">
      <c r="A186" s="326" t="s">
        <v>269</v>
      </c>
      <c r="B186" s="1199"/>
      <c r="C186" s="1084"/>
      <c r="D186" s="326"/>
      <c r="E186" s="805"/>
      <c r="F186" s="326"/>
      <c r="G186" s="1084"/>
      <c r="H186" s="1084"/>
      <c r="I186" s="1084"/>
    </row>
    <row r="187" spans="1:9" x14ac:dyDescent="0.2">
      <c r="A187" s="340"/>
      <c r="C187" s="340"/>
      <c r="D187" s="340"/>
      <c r="E187" s="1084"/>
      <c r="F187" s="340"/>
      <c r="G187" s="340"/>
      <c r="H187" s="340"/>
      <c r="I187" s="340"/>
    </row>
    <row r="188" spans="1:9" x14ac:dyDescent="0.2">
      <c r="A188" s="1335" t="s">
        <v>754</v>
      </c>
      <c r="B188" s="1336"/>
      <c r="C188" s="1336"/>
      <c r="D188" s="1336"/>
      <c r="E188" s="1336"/>
      <c r="F188" s="1336"/>
      <c r="G188" s="1336"/>
      <c r="H188" s="1336"/>
      <c r="I188" s="1337"/>
    </row>
    <row r="189" spans="1:9" x14ac:dyDescent="0.2">
      <c r="A189" s="1200" t="s">
        <v>909</v>
      </c>
      <c r="B189" s="1268"/>
      <c r="C189" s="1259">
        <v>12886.705500429047</v>
      </c>
      <c r="D189" s="1087"/>
      <c r="E189" s="1238">
        <v>0</v>
      </c>
      <c r="F189" s="1087"/>
      <c r="G189" s="1180">
        <v>12886.705500429047</v>
      </c>
      <c r="H189" s="1240" t="s">
        <v>526</v>
      </c>
      <c r="I189" s="1240">
        <v>0</v>
      </c>
    </row>
    <row r="190" spans="1:9" hidden="1" x14ac:dyDescent="0.2">
      <c r="A190" s="1200" t="s">
        <v>755</v>
      </c>
      <c r="B190" s="1268"/>
      <c r="C190" s="1259">
        <v>0</v>
      </c>
      <c r="D190" s="1087"/>
      <c r="E190" s="1238">
        <v>0</v>
      </c>
      <c r="F190" s="1087"/>
      <c r="G190" s="1180">
        <v>0</v>
      </c>
      <c r="H190" s="1240" t="s">
        <v>526</v>
      </c>
      <c r="I190" s="1240">
        <v>0</v>
      </c>
    </row>
    <row r="191" spans="1:9" x14ac:dyDescent="0.2">
      <c r="A191" s="1793" t="s">
        <v>756</v>
      </c>
      <c r="B191" s="1794"/>
      <c r="C191" s="1794"/>
      <c r="D191" s="1794"/>
      <c r="E191" s="1794"/>
      <c r="F191" s="1794"/>
      <c r="G191" s="1794"/>
      <c r="H191" s="1794"/>
      <c r="I191" s="1795"/>
    </row>
    <row r="192" spans="1:9" x14ac:dyDescent="0.2">
      <c r="A192" s="1200" t="s">
        <v>757</v>
      </c>
      <c r="B192" s="1268"/>
      <c r="C192" s="1259">
        <v>1861.7619273117632</v>
      </c>
      <c r="D192" s="1087"/>
      <c r="E192" s="1238">
        <v>0</v>
      </c>
      <c r="F192" s="1087"/>
      <c r="G192" s="1180">
        <v>1861.7619273117632</v>
      </c>
      <c r="H192" s="1240" t="s">
        <v>526</v>
      </c>
      <c r="I192" s="1240">
        <v>0</v>
      </c>
    </row>
    <row r="193" spans="1:9" x14ac:dyDescent="0.2">
      <c r="A193" s="1793" t="s">
        <v>583</v>
      </c>
      <c r="B193" s="1794"/>
      <c r="C193" s="1794"/>
      <c r="D193" s="1794"/>
      <c r="E193" s="1794"/>
      <c r="F193" s="1794"/>
      <c r="G193" s="1794"/>
      <c r="H193" s="1794"/>
      <c r="I193" s="1795"/>
    </row>
    <row r="194" spans="1:9" x14ac:dyDescent="0.2">
      <c r="A194" s="1200" t="s">
        <v>910</v>
      </c>
      <c r="B194" s="1251"/>
      <c r="C194" s="1259">
        <v>868.94008313885001</v>
      </c>
      <c r="D194" s="1087"/>
      <c r="E194" s="1238">
        <v>0</v>
      </c>
      <c r="F194" s="1087"/>
      <c r="G194" s="1180">
        <v>868.94008313885001</v>
      </c>
      <c r="H194" s="1240" t="s">
        <v>526</v>
      </c>
      <c r="I194" s="1240">
        <v>0</v>
      </c>
    </row>
    <row r="195" spans="1:9" hidden="1" x14ac:dyDescent="0.2">
      <c r="A195" s="1028" t="s">
        <v>755</v>
      </c>
      <c r="B195" s="1258"/>
      <c r="C195" s="1259">
        <v>0</v>
      </c>
      <c r="D195" s="1269"/>
      <c r="E195" s="1238">
        <v>0</v>
      </c>
      <c r="F195" s="1269"/>
      <c r="G195" s="1180">
        <v>0</v>
      </c>
      <c r="H195" s="1240" t="s">
        <v>526</v>
      </c>
      <c r="I195" s="1240">
        <v>0</v>
      </c>
    </row>
    <row r="196" spans="1:9" x14ac:dyDescent="0.2">
      <c r="A196" s="1793" t="s">
        <v>758</v>
      </c>
      <c r="B196" s="1794"/>
      <c r="C196" s="1794"/>
      <c r="D196" s="1794"/>
      <c r="E196" s="1794"/>
      <c r="F196" s="1794"/>
      <c r="G196" s="1794"/>
      <c r="H196" s="1794"/>
      <c r="I196" s="1795"/>
    </row>
    <row r="197" spans="1:9" x14ac:dyDescent="0.2">
      <c r="A197" s="1028" t="s">
        <v>910</v>
      </c>
      <c r="B197" s="1258"/>
      <c r="C197" s="1259">
        <v>938.75763698116793</v>
      </c>
      <c r="D197" s="1087"/>
      <c r="E197" s="1238">
        <v>0</v>
      </c>
      <c r="F197" s="1269"/>
      <c r="G197" s="1180">
        <v>938.75763698116793</v>
      </c>
      <c r="H197" s="1240" t="s">
        <v>526</v>
      </c>
      <c r="I197" s="1240">
        <v>0</v>
      </c>
    </row>
    <row r="198" spans="1:9" hidden="1" x14ac:dyDescent="0.2">
      <c r="A198" s="1028" t="s">
        <v>755</v>
      </c>
      <c r="B198" s="1258"/>
      <c r="C198" s="1259">
        <v>0</v>
      </c>
      <c r="D198" s="1087"/>
      <c r="E198" s="1238">
        <v>0</v>
      </c>
      <c r="F198" s="1087"/>
      <c r="G198" s="1180">
        <v>0</v>
      </c>
      <c r="H198" s="1240" t="s">
        <v>526</v>
      </c>
      <c r="I198" s="1240">
        <v>0</v>
      </c>
    </row>
    <row r="199" spans="1:9" hidden="1" x14ac:dyDescent="0.2">
      <c r="A199" s="1200" t="s">
        <v>655</v>
      </c>
      <c r="B199" s="1268"/>
      <c r="C199" s="1259">
        <v>364.876405362546</v>
      </c>
      <c r="D199" s="1087"/>
      <c r="E199" s="1238">
        <v>0</v>
      </c>
      <c r="F199" s="1087"/>
      <c r="G199" s="1180">
        <v>364.876405362546</v>
      </c>
      <c r="H199" s="1240" t="s">
        <v>526</v>
      </c>
      <c r="I199" s="1240">
        <v>0</v>
      </c>
    </row>
    <row r="200" spans="1:9" hidden="1" x14ac:dyDescent="0.2">
      <c r="A200" s="1200" t="s">
        <v>656</v>
      </c>
      <c r="B200" s="1268"/>
      <c r="C200" s="1259">
        <v>1597.6041643706758</v>
      </c>
      <c r="D200" s="1087"/>
      <c r="E200" s="1238">
        <v>0</v>
      </c>
      <c r="F200" s="1087"/>
      <c r="G200" s="1180">
        <v>1597.6041643706758</v>
      </c>
      <c r="H200" s="1240" t="s">
        <v>526</v>
      </c>
      <c r="I200" s="1240">
        <v>0</v>
      </c>
    </row>
    <row r="201" spans="1:9" hidden="1" x14ac:dyDescent="0.2">
      <c r="A201" s="1028" t="s">
        <v>657</v>
      </c>
      <c r="B201" s="1258"/>
      <c r="C201" s="1259">
        <v>272.29569063839995</v>
      </c>
      <c r="D201" s="1087"/>
      <c r="E201" s="1238">
        <v>0</v>
      </c>
      <c r="F201" s="1087"/>
      <c r="G201" s="1180">
        <v>272.29569063839995</v>
      </c>
      <c r="H201" s="1240" t="s">
        <v>526</v>
      </c>
      <c r="I201" s="1240">
        <v>0</v>
      </c>
    </row>
    <row r="202" spans="1:9" hidden="1" x14ac:dyDescent="0.2">
      <c r="A202" s="1200" t="s">
        <v>658</v>
      </c>
      <c r="B202" s="1268"/>
      <c r="C202" s="1259">
        <v>-1.3132106512145996</v>
      </c>
      <c r="D202" s="1087"/>
      <c r="E202" s="1238">
        <v>0</v>
      </c>
      <c r="F202" s="1087"/>
      <c r="G202" s="1180">
        <v>-1.3132106512145996</v>
      </c>
      <c r="H202" s="1240" t="s">
        <v>526</v>
      </c>
      <c r="I202" s="1240">
        <v>0</v>
      </c>
    </row>
    <row r="203" spans="1:9" ht="13.5" thickBot="1" x14ac:dyDescent="0.25">
      <c r="A203" s="340"/>
      <c r="B203" s="1251"/>
      <c r="C203" s="340"/>
      <c r="D203" s="1084"/>
      <c r="E203" s="810"/>
      <c r="F203" s="340"/>
      <c r="G203" s="1084"/>
      <c r="H203" s="340"/>
      <c r="I203" s="340"/>
    </row>
    <row r="204" spans="1:9" ht="13.5" thickBot="1" x14ac:dyDescent="0.25">
      <c r="A204" s="1085" t="s">
        <v>29</v>
      </c>
      <c r="B204" s="1254"/>
      <c r="C204" s="1081">
        <v>130906.98425908852</v>
      </c>
      <c r="D204" s="1082"/>
      <c r="E204" s="1081">
        <v>43850.067969763972</v>
      </c>
      <c r="F204" s="1082"/>
      <c r="G204" s="1081">
        <v>87056.916289324581</v>
      </c>
      <c r="H204" s="1083" t="s">
        <v>526</v>
      </c>
      <c r="I204" s="1255">
        <v>0.33497118750346261</v>
      </c>
    </row>
    <row r="205" spans="1:9" ht="30" customHeight="1" x14ac:dyDescent="0.2">
      <c r="A205" s="1786" t="s">
        <v>624</v>
      </c>
      <c r="B205" s="1787"/>
      <c r="C205" s="1787"/>
      <c r="D205" s="1787"/>
      <c r="E205" s="1787"/>
      <c r="F205" s="1787"/>
      <c r="G205" s="1787"/>
      <c r="H205" s="1787"/>
      <c r="I205" s="1787"/>
    </row>
    <row r="206" spans="1:9" ht="24.95" customHeight="1" x14ac:dyDescent="0.2">
      <c r="A206" s="1776" t="s">
        <v>332</v>
      </c>
      <c r="B206" s="1777"/>
      <c r="C206" s="1777"/>
      <c r="D206" s="1777"/>
      <c r="E206" s="1777"/>
      <c r="F206" s="1777"/>
      <c r="G206" s="1777"/>
      <c r="H206" s="1777"/>
      <c r="I206" s="1777"/>
    </row>
    <row r="207" spans="1:9" x14ac:dyDescent="0.2">
      <c r="A207" s="1776" t="s">
        <v>911</v>
      </c>
      <c r="B207" s="1777"/>
      <c r="C207" s="1777"/>
      <c r="D207" s="1777"/>
      <c r="E207" s="1777"/>
      <c r="F207" s="1777"/>
      <c r="G207" s="1777"/>
      <c r="H207" s="1777"/>
      <c r="I207" s="1777"/>
    </row>
    <row r="208" spans="1:9" ht="18.95" customHeight="1" x14ac:dyDescent="0.2">
      <c r="A208" s="708" t="s">
        <v>559</v>
      </c>
    </row>
  </sheetData>
  <mergeCells count="28">
    <mergeCell ref="A196:I196"/>
    <mergeCell ref="A66:F66"/>
    <mergeCell ref="A68:F68"/>
    <mergeCell ref="A71:F71"/>
    <mergeCell ref="A191:I191"/>
    <mergeCell ref="A74:F74"/>
    <mergeCell ref="A207:I207"/>
    <mergeCell ref="A1:S2"/>
    <mergeCell ref="A82:A83"/>
    <mergeCell ref="A3:S3"/>
    <mergeCell ref="A4:S4"/>
    <mergeCell ref="A6:S6"/>
    <mergeCell ref="A8:A9"/>
    <mergeCell ref="A205:I205"/>
    <mergeCell ref="A206:I206"/>
    <mergeCell ref="A75:C75"/>
    <mergeCell ref="A44:G44"/>
    <mergeCell ref="A45:G45"/>
    <mergeCell ref="A46:G46"/>
    <mergeCell ref="A78:J78"/>
    <mergeCell ref="A62:F62"/>
    <mergeCell ref="A193:I193"/>
    <mergeCell ref="A63:C63"/>
    <mergeCell ref="A65:C65"/>
    <mergeCell ref="A67:C67"/>
    <mergeCell ref="A69:C69"/>
    <mergeCell ref="A72:C72"/>
    <mergeCell ref="A64:C64"/>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3D518-19D5-40ED-B31D-B5B4C7197092}">
  <sheetPr>
    <tabColor theme="0"/>
  </sheetPr>
  <dimension ref="A1:J175"/>
  <sheetViews>
    <sheetView showGridLines="0" zoomScale="80" zoomScaleNormal="80" workbookViewId="0">
      <selection activeCell="A3" sqref="A3:J3"/>
    </sheetView>
  </sheetViews>
  <sheetFormatPr baseColWidth="10" defaultColWidth="11.42578125" defaultRowHeight="12.75" x14ac:dyDescent="0.2"/>
  <cols>
    <col min="1" max="1" width="38" style="708" customWidth="1"/>
    <col min="2" max="2" width="19.5703125" style="708" customWidth="1"/>
    <col min="3" max="3" width="20" style="708" customWidth="1"/>
    <col min="4" max="4" width="19.85546875" style="708" customWidth="1"/>
    <col min="5" max="5" width="19.5703125" style="708" customWidth="1"/>
    <col min="6" max="6" width="22.140625" style="708" customWidth="1"/>
    <col min="7" max="7" width="19.85546875" style="708" customWidth="1"/>
    <col min="8" max="8" width="23.28515625" style="708" customWidth="1"/>
    <col min="9" max="9" width="21" style="708" customWidth="1"/>
    <col min="10" max="10" width="23.28515625" style="708" customWidth="1"/>
    <col min="11" max="71" width="11.42578125" style="708"/>
    <col min="72" max="72" width="3.7109375" style="708" customWidth="1"/>
    <col min="73" max="73" width="7.28515625" style="708" customWidth="1"/>
    <col min="74" max="74" width="38" style="708" customWidth="1"/>
    <col min="75" max="117" width="0" style="708" hidden="1" customWidth="1"/>
    <col min="118" max="118" width="18.28515625" style="708" customWidth="1"/>
    <col min="119" max="119" width="0" style="708" hidden="1" customWidth="1"/>
    <col min="120" max="120" width="20" style="708" customWidth="1"/>
    <col min="121" max="121" width="19.85546875" style="708" customWidth="1"/>
    <col min="122" max="122" width="19.5703125" style="708" customWidth="1"/>
    <col min="123" max="123" width="22.140625" style="708" customWidth="1"/>
    <col min="124" max="124" width="19.85546875" style="708" customWidth="1"/>
    <col min="125" max="125" width="17.7109375" style="708" customWidth="1"/>
    <col min="126" max="126" width="21" style="708" customWidth="1"/>
    <col min="127" max="127" width="18.28515625" style="708" customWidth="1"/>
    <col min="128" max="128" width="19.28515625" style="708" customWidth="1"/>
    <col min="129" max="143" width="0" style="708" hidden="1" customWidth="1"/>
    <col min="144" max="144" width="18.28515625" style="708" customWidth="1"/>
    <col min="145" max="145" width="17.28515625" style="708" customWidth="1"/>
    <col min="146" max="146" width="18.7109375" style="708" customWidth="1"/>
    <col min="147" max="147" width="18.28515625" style="708" customWidth="1"/>
    <col min="148" max="148" width="16.5703125" style="708" customWidth="1"/>
    <col min="149" max="149" width="16.42578125" style="708" customWidth="1"/>
    <col min="150" max="150" width="17.28515625" style="708" customWidth="1"/>
    <col min="151" max="151" width="15.7109375" style="708" customWidth="1"/>
    <col min="152" max="152" width="11.42578125" style="708"/>
    <col min="153" max="153" width="11.5703125" style="708" customWidth="1"/>
    <col min="154" max="154" width="18.7109375" style="708" customWidth="1"/>
    <col min="155" max="155" width="17.28515625" style="708" customWidth="1"/>
    <col min="156" max="156" width="11.42578125" style="708"/>
    <col min="157" max="157" width="15.28515625" style="708" customWidth="1"/>
    <col min="158" max="159" width="11.42578125" style="708"/>
    <col min="160" max="160" width="14" style="708" bestFit="1" customWidth="1"/>
    <col min="161" max="161" width="14.28515625" style="708" customWidth="1"/>
    <col min="162" max="163" width="15" style="708" bestFit="1" customWidth="1"/>
    <col min="164" max="164" width="14.7109375" style="708" bestFit="1" customWidth="1"/>
    <col min="165" max="166" width="11.42578125" style="708"/>
    <col min="167" max="167" width="17.7109375" style="708" customWidth="1"/>
    <col min="168" max="168" width="15.42578125" style="708" customWidth="1"/>
    <col min="169" max="327" width="11.42578125" style="708"/>
    <col min="328" max="328" width="3.7109375" style="708" customWidth="1"/>
    <col min="329" max="329" width="7.28515625" style="708" customWidth="1"/>
    <col min="330" max="330" width="38" style="708" customWidth="1"/>
    <col min="331" max="373" width="0" style="708" hidden="1" customWidth="1"/>
    <col min="374" max="374" width="18.28515625" style="708" customWidth="1"/>
    <col min="375" max="375" width="0" style="708" hidden="1" customWidth="1"/>
    <col min="376" max="376" width="20" style="708" customWidth="1"/>
    <col min="377" max="377" width="19.85546875" style="708" customWidth="1"/>
    <col min="378" max="378" width="19.5703125" style="708" customWidth="1"/>
    <col min="379" max="379" width="22.140625" style="708" customWidth="1"/>
    <col min="380" max="380" width="19.85546875" style="708" customWidth="1"/>
    <col min="381" max="381" width="17.7109375" style="708" customWidth="1"/>
    <col min="382" max="382" width="21" style="708" customWidth="1"/>
    <col min="383" max="383" width="18.28515625" style="708" customWidth="1"/>
    <col min="384" max="384" width="19.28515625" style="708" customWidth="1"/>
    <col min="385" max="399" width="0" style="708" hidden="1" customWidth="1"/>
    <col min="400" max="400" width="18.28515625" style="708" customWidth="1"/>
    <col min="401" max="401" width="17.28515625" style="708" customWidth="1"/>
    <col min="402" max="402" width="18.7109375" style="708" customWidth="1"/>
    <col min="403" max="403" width="18.28515625" style="708" customWidth="1"/>
    <col min="404" max="404" width="16.5703125" style="708" customWidth="1"/>
    <col min="405" max="405" width="16.42578125" style="708" customWidth="1"/>
    <col min="406" max="406" width="17.28515625" style="708" customWidth="1"/>
    <col min="407" max="407" width="15.7109375" style="708" customWidth="1"/>
    <col min="408" max="408" width="11.42578125" style="708"/>
    <col min="409" max="409" width="11.5703125" style="708" customWidth="1"/>
    <col min="410" max="410" width="18.7109375" style="708" customWidth="1"/>
    <col min="411" max="411" width="17.28515625" style="708" customWidth="1"/>
    <col min="412" max="412" width="11.42578125" style="708"/>
    <col min="413" max="413" width="15.28515625" style="708" customWidth="1"/>
    <col min="414" max="415" width="11.42578125" style="708"/>
    <col min="416" max="416" width="14" style="708" bestFit="1" customWidth="1"/>
    <col min="417" max="417" width="14.28515625" style="708" customWidth="1"/>
    <col min="418" max="419" width="15" style="708" bestFit="1" customWidth="1"/>
    <col min="420" max="420" width="14.7109375" style="708" bestFit="1" customWidth="1"/>
    <col min="421" max="422" width="11.42578125" style="708"/>
    <col min="423" max="423" width="17.7109375" style="708" customWidth="1"/>
    <col min="424" max="424" width="15.42578125" style="708" customWidth="1"/>
    <col min="425" max="583" width="11.42578125" style="708"/>
    <col min="584" max="584" width="3.7109375" style="708" customWidth="1"/>
    <col min="585" max="585" width="7.28515625" style="708" customWidth="1"/>
    <col min="586" max="586" width="38" style="708" customWidth="1"/>
    <col min="587" max="629" width="0" style="708" hidden="1" customWidth="1"/>
    <col min="630" max="630" width="18.28515625" style="708" customWidth="1"/>
    <col min="631" max="631" width="0" style="708" hidden="1" customWidth="1"/>
    <col min="632" max="632" width="20" style="708" customWidth="1"/>
    <col min="633" max="633" width="19.85546875" style="708" customWidth="1"/>
    <col min="634" max="634" width="19.5703125" style="708" customWidth="1"/>
    <col min="635" max="635" width="22.140625" style="708" customWidth="1"/>
    <col min="636" max="636" width="19.85546875" style="708" customWidth="1"/>
    <col min="637" max="637" width="17.7109375" style="708" customWidth="1"/>
    <col min="638" max="638" width="21" style="708" customWidth="1"/>
    <col min="639" max="639" width="18.28515625" style="708" customWidth="1"/>
    <col min="640" max="640" width="19.28515625" style="708" customWidth="1"/>
    <col min="641" max="655" width="0" style="708" hidden="1" customWidth="1"/>
    <col min="656" max="656" width="18.28515625" style="708" customWidth="1"/>
    <col min="657" max="657" width="17.28515625" style="708" customWidth="1"/>
    <col min="658" max="658" width="18.7109375" style="708" customWidth="1"/>
    <col min="659" max="659" width="18.28515625" style="708" customWidth="1"/>
    <col min="660" max="660" width="16.5703125" style="708" customWidth="1"/>
    <col min="661" max="661" width="16.42578125" style="708" customWidth="1"/>
    <col min="662" max="662" width="17.28515625" style="708" customWidth="1"/>
    <col min="663" max="663" width="15.7109375" style="708" customWidth="1"/>
    <col min="664" max="664" width="11.42578125" style="708"/>
    <col min="665" max="665" width="11.5703125" style="708" customWidth="1"/>
    <col min="666" max="666" width="18.7109375" style="708" customWidth="1"/>
    <col min="667" max="667" width="17.28515625" style="708" customWidth="1"/>
    <col min="668" max="668" width="11.42578125" style="708"/>
    <col min="669" max="669" width="15.28515625" style="708" customWidth="1"/>
    <col min="670" max="671" width="11.42578125" style="708"/>
    <col min="672" max="672" width="14" style="708" bestFit="1" customWidth="1"/>
    <col min="673" max="673" width="14.28515625" style="708" customWidth="1"/>
    <col min="674" max="675" width="15" style="708" bestFit="1" customWidth="1"/>
    <col min="676" max="676" width="14.7109375" style="708" bestFit="1" customWidth="1"/>
    <col min="677" max="678" width="11.42578125" style="708"/>
    <col min="679" max="679" width="17.7109375" style="708" customWidth="1"/>
    <col min="680" max="680" width="15.42578125" style="708" customWidth="1"/>
    <col min="681" max="839" width="11.42578125" style="708"/>
    <col min="840" max="840" width="3.7109375" style="708" customWidth="1"/>
    <col min="841" max="841" width="7.28515625" style="708" customWidth="1"/>
    <col min="842" max="842" width="38" style="708" customWidth="1"/>
    <col min="843" max="885" width="0" style="708" hidden="1" customWidth="1"/>
    <col min="886" max="886" width="18.28515625" style="708" customWidth="1"/>
    <col min="887" max="887" width="0" style="708" hidden="1" customWidth="1"/>
    <col min="888" max="888" width="20" style="708" customWidth="1"/>
    <col min="889" max="889" width="19.85546875" style="708" customWidth="1"/>
    <col min="890" max="890" width="19.5703125" style="708" customWidth="1"/>
    <col min="891" max="891" width="22.140625" style="708" customWidth="1"/>
    <col min="892" max="892" width="19.85546875" style="708" customWidth="1"/>
    <col min="893" max="893" width="17.7109375" style="708" customWidth="1"/>
    <col min="894" max="894" width="21" style="708" customWidth="1"/>
    <col min="895" max="895" width="18.28515625" style="708" customWidth="1"/>
    <col min="896" max="896" width="19.28515625" style="708" customWidth="1"/>
    <col min="897" max="911" width="0" style="708" hidden="1" customWidth="1"/>
    <col min="912" max="912" width="18.28515625" style="708" customWidth="1"/>
    <col min="913" max="913" width="17.28515625" style="708" customWidth="1"/>
    <col min="914" max="914" width="18.7109375" style="708" customWidth="1"/>
    <col min="915" max="915" width="18.28515625" style="708" customWidth="1"/>
    <col min="916" max="916" width="16.5703125" style="708" customWidth="1"/>
    <col min="917" max="917" width="16.42578125" style="708" customWidth="1"/>
    <col min="918" max="918" width="17.28515625" style="708" customWidth="1"/>
    <col min="919" max="919" width="15.7109375" style="708" customWidth="1"/>
    <col min="920" max="920" width="11.42578125" style="708"/>
    <col min="921" max="921" width="11.5703125" style="708" customWidth="1"/>
    <col min="922" max="922" width="18.7109375" style="708" customWidth="1"/>
    <col min="923" max="923" width="17.28515625" style="708" customWidth="1"/>
    <col min="924" max="924" width="11.42578125" style="708"/>
    <col min="925" max="925" width="15.28515625" style="708" customWidth="1"/>
    <col min="926" max="927" width="11.42578125" style="708"/>
    <col min="928" max="928" width="14" style="708" bestFit="1" customWidth="1"/>
    <col min="929" max="929" width="14.28515625" style="708" customWidth="1"/>
    <col min="930" max="931" width="15" style="708" bestFit="1" customWidth="1"/>
    <col min="932" max="932" width="14.7109375" style="708" bestFit="1" customWidth="1"/>
    <col min="933" max="934" width="11.42578125" style="708"/>
    <col min="935" max="935" width="17.7109375" style="708" customWidth="1"/>
    <col min="936" max="936" width="15.42578125" style="708" customWidth="1"/>
    <col min="937" max="1095" width="11.42578125" style="708"/>
    <col min="1096" max="1096" width="3.7109375" style="708" customWidth="1"/>
    <col min="1097" max="1097" width="7.28515625" style="708" customWidth="1"/>
    <col min="1098" max="1098" width="38" style="708" customWidth="1"/>
    <col min="1099" max="1141" width="0" style="708" hidden="1" customWidth="1"/>
    <col min="1142" max="1142" width="18.28515625" style="708" customWidth="1"/>
    <col min="1143" max="1143" width="0" style="708" hidden="1" customWidth="1"/>
    <col min="1144" max="1144" width="20" style="708" customWidth="1"/>
    <col min="1145" max="1145" width="19.85546875" style="708" customWidth="1"/>
    <col min="1146" max="1146" width="19.5703125" style="708" customWidth="1"/>
    <col min="1147" max="1147" width="22.140625" style="708" customWidth="1"/>
    <col min="1148" max="1148" width="19.85546875" style="708" customWidth="1"/>
    <col min="1149" max="1149" width="17.7109375" style="708" customWidth="1"/>
    <col min="1150" max="1150" width="21" style="708" customWidth="1"/>
    <col min="1151" max="1151" width="18.28515625" style="708" customWidth="1"/>
    <col min="1152" max="1152" width="19.28515625" style="708" customWidth="1"/>
    <col min="1153" max="1167" width="0" style="708" hidden="1" customWidth="1"/>
    <col min="1168" max="1168" width="18.28515625" style="708" customWidth="1"/>
    <col min="1169" max="1169" width="17.28515625" style="708" customWidth="1"/>
    <col min="1170" max="1170" width="18.7109375" style="708" customWidth="1"/>
    <col min="1171" max="1171" width="18.28515625" style="708" customWidth="1"/>
    <col min="1172" max="1172" width="16.5703125" style="708" customWidth="1"/>
    <col min="1173" max="1173" width="16.42578125" style="708" customWidth="1"/>
    <col min="1174" max="1174" width="17.28515625" style="708" customWidth="1"/>
    <col min="1175" max="1175" width="15.7109375" style="708" customWidth="1"/>
    <col min="1176" max="1176" width="11.42578125" style="708"/>
    <col min="1177" max="1177" width="11.5703125" style="708" customWidth="1"/>
    <col min="1178" max="1178" width="18.7109375" style="708" customWidth="1"/>
    <col min="1179" max="1179" width="17.28515625" style="708" customWidth="1"/>
    <col min="1180" max="1180" width="11.42578125" style="708"/>
    <col min="1181" max="1181" width="15.28515625" style="708" customWidth="1"/>
    <col min="1182" max="1183" width="11.42578125" style="708"/>
    <col min="1184" max="1184" width="14" style="708" bestFit="1" customWidth="1"/>
    <col min="1185" max="1185" width="14.28515625" style="708" customWidth="1"/>
    <col min="1186" max="1187" width="15" style="708" bestFit="1" customWidth="1"/>
    <col min="1188" max="1188" width="14.7109375" style="708" bestFit="1" customWidth="1"/>
    <col min="1189" max="1190" width="11.42578125" style="708"/>
    <col min="1191" max="1191" width="17.7109375" style="708" customWidth="1"/>
    <col min="1192" max="1192" width="15.42578125" style="708" customWidth="1"/>
    <col min="1193" max="1351" width="11.42578125" style="708"/>
    <col min="1352" max="1352" width="3.7109375" style="708" customWidth="1"/>
    <col min="1353" max="1353" width="7.28515625" style="708" customWidth="1"/>
    <col min="1354" max="1354" width="38" style="708" customWidth="1"/>
    <col min="1355" max="1397" width="0" style="708" hidden="1" customWidth="1"/>
    <col min="1398" max="1398" width="18.28515625" style="708" customWidth="1"/>
    <col min="1399" max="1399" width="0" style="708" hidden="1" customWidth="1"/>
    <col min="1400" max="1400" width="20" style="708" customWidth="1"/>
    <col min="1401" max="1401" width="19.85546875" style="708" customWidth="1"/>
    <col min="1402" max="1402" width="19.5703125" style="708" customWidth="1"/>
    <col min="1403" max="1403" width="22.140625" style="708" customWidth="1"/>
    <col min="1404" max="1404" width="19.85546875" style="708" customWidth="1"/>
    <col min="1405" max="1405" width="17.7109375" style="708" customWidth="1"/>
    <col min="1406" max="1406" width="21" style="708" customWidth="1"/>
    <col min="1407" max="1407" width="18.28515625" style="708" customWidth="1"/>
    <col min="1408" max="1408" width="19.28515625" style="708" customWidth="1"/>
    <col min="1409" max="1423" width="0" style="708" hidden="1" customWidth="1"/>
    <col min="1424" max="1424" width="18.28515625" style="708" customWidth="1"/>
    <col min="1425" max="1425" width="17.28515625" style="708" customWidth="1"/>
    <col min="1426" max="1426" width="18.7109375" style="708" customWidth="1"/>
    <col min="1427" max="1427" width="18.28515625" style="708" customWidth="1"/>
    <col min="1428" max="1428" width="16.5703125" style="708" customWidth="1"/>
    <col min="1429" max="1429" width="16.42578125" style="708" customWidth="1"/>
    <col min="1430" max="1430" width="17.28515625" style="708" customWidth="1"/>
    <col min="1431" max="1431" width="15.7109375" style="708" customWidth="1"/>
    <col min="1432" max="1432" width="11.42578125" style="708"/>
    <col min="1433" max="1433" width="11.5703125" style="708" customWidth="1"/>
    <col min="1434" max="1434" width="18.7109375" style="708" customWidth="1"/>
    <col min="1435" max="1435" width="17.28515625" style="708" customWidth="1"/>
    <col min="1436" max="1436" width="11.42578125" style="708"/>
    <col min="1437" max="1437" width="15.28515625" style="708" customWidth="1"/>
    <col min="1438" max="1439" width="11.42578125" style="708"/>
    <col min="1440" max="1440" width="14" style="708" bestFit="1" customWidth="1"/>
    <col min="1441" max="1441" width="14.28515625" style="708" customWidth="1"/>
    <col min="1442" max="1443" width="15" style="708" bestFit="1" customWidth="1"/>
    <col min="1444" max="1444" width="14.7109375" style="708" bestFit="1" customWidth="1"/>
    <col min="1445" max="1446" width="11.42578125" style="708"/>
    <col min="1447" max="1447" width="17.7109375" style="708" customWidth="1"/>
    <col min="1448" max="1448" width="15.42578125" style="708" customWidth="1"/>
    <col min="1449" max="1607" width="11.42578125" style="708"/>
    <col min="1608" max="1608" width="3.7109375" style="708" customWidth="1"/>
    <col min="1609" max="1609" width="7.28515625" style="708" customWidth="1"/>
    <col min="1610" max="1610" width="38" style="708" customWidth="1"/>
    <col min="1611" max="1653" width="0" style="708" hidden="1" customWidth="1"/>
    <col min="1654" max="1654" width="18.28515625" style="708" customWidth="1"/>
    <col min="1655" max="1655" width="0" style="708" hidden="1" customWidth="1"/>
    <col min="1656" max="1656" width="20" style="708" customWidth="1"/>
    <col min="1657" max="1657" width="19.85546875" style="708" customWidth="1"/>
    <col min="1658" max="1658" width="19.5703125" style="708" customWidth="1"/>
    <col min="1659" max="1659" width="22.140625" style="708" customWidth="1"/>
    <col min="1660" max="1660" width="19.85546875" style="708" customWidth="1"/>
    <col min="1661" max="1661" width="17.7109375" style="708" customWidth="1"/>
    <col min="1662" max="1662" width="21" style="708" customWidth="1"/>
    <col min="1663" max="1663" width="18.28515625" style="708" customWidth="1"/>
    <col min="1664" max="1664" width="19.28515625" style="708" customWidth="1"/>
    <col min="1665" max="1679" width="0" style="708" hidden="1" customWidth="1"/>
    <col min="1680" max="1680" width="18.28515625" style="708" customWidth="1"/>
    <col min="1681" max="1681" width="17.28515625" style="708" customWidth="1"/>
    <col min="1682" max="1682" width="18.7109375" style="708" customWidth="1"/>
    <col min="1683" max="1683" width="18.28515625" style="708" customWidth="1"/>
    <col min="1684" max="1684" width="16.5703125" style="708" customWidth="1"/>
    <col min="1685" max="1685" width="16.42578125" style="708" customWidth="1"/>
    <col min="1686" max="1686" width="17.28515625" style="708" customWidth="1"/>
    <col min="1687" max="1687" width="15.7109375" style="708" customWidth="1"/>
    <col min="1688" max="1688" width="11.42578125" style="708"/>
    <col min="1689" max="1689" width="11.5703125" style="708" customWidth="1"/>
    <col min="1690" max="1690" width="18.7109375" style="708" customWidth="1"/>
    <col min="1691" max="1691" width="17.28515625" style="708" customWidth="1"/>
    <col min="1692" max="1692" width="11.42578125" style="708"/>
    <col min="1693" max="1693" width="15.28515625" style="708" customWidth="1"/>
    <col min="1694" max="1695" width="11.42578125" style="708"/>
    <col min="1696" max="1696" width="14" style="708" bestFit="1" customWidth="1"/>
    <col min="1697" max="1697" width="14.28515625" style="708" customWidth="1"/>
    <col min="1698" max="1699" width="15" style="708" bestFit="1" customWidth="1"/>
    <col min="1700" max="1700" width="14.7109375" style="708" bestFit="1" customWidth="1"/>
    <col min="1701" max="1702" width="11.42578125" style="708"/>
    <col min="1703" max="1703" width="17.7109375" style="708" customWidth="1"/>
    <col min="1704" max="1704" width="15.42578125" style="708" customWidth="1"/>
    <col min="1705" max="1863" width="11.42578125" style="708"/>
    <col min="1864" max="1864" width="3.7109375" style="708" customWidth="1"/>
    <col min="1865" max="1865" width="7.28515625" style="708" customWidth="1"/>
    <col min="1866" max="1866" width="38" style="708" customWidth="1"/>
    <col min="1867" max="1909" width="0" style="708" hidden="1" customWidth="1"/>
    <col min="1910" max="1910" width="18.28515625" style="708" customWidth="1"/>
    <col min="1911" max="1911" width="0" style="708" hidden="1" customWidth="1"/>
    <col min="1912" max="1912" width="20" style="708" customWidth="1"/>
    <col min="1913" max="1913" width="19.85546875" style="708" customWidth="1"/>
    <col min="1914" max="1914" width="19.5703125" style="708" customWidth="1"/>
    <col min="1915" max="1915" width="22.140625" style="708" customWidth="1"/>
    <col min="1916" max="1916" width="19.85546875" style="708" customWidth="1"/>
    <col min="1917" max="1917" width="17.7109375" style="708" customWidth="1"/>
    <col min="1918" max="1918" width="21" style="708" customWidth="1"/>
    <col min="1919" max="1919" width="18.28515625" style="708" customWidth="1"/>
    <col min="1920" max="1920" width="19.28515625" style="708" customWidth="1"/>
    <col min="1921" max="1935" width="0" style="708" hidden="1" customWidth="1"/>
    <col min="1936" max="1936" width="18.28515625" style="708" customWidth="1"/>
    <col min="1937" max="1937" width="17.28515625" style="708" customWidth="1"/>
    <col min="1938" max="1938" width="18.7109375" style="708" customWidth="1"/>
    <col min="1939" max="1939" width="18.28515625" style="708" customWidth="1"/>
    <col min="1940" max="1940" width="16.5703125" style="708" customWidth="1"/>
    <col min="1941" max="1941" width="16.42578125" style="708" customWidth="1"/>
    <col min="1942" max="1942" width="17.28515625" style="708" customWidth="1"/>
    <col min="1943" max="1943" width="15.7109375" style="708" customWidth="1"/>
    <col min="1944" max="1944" width="11.42578125" style="708"/>
    <col min="1945" max="1945" width="11.5703125" style="708" customWidth="1"/>
    <col min="1946" max="1946" width="18.7109375" style="708" customWidth="1"/>
    <col min="1947" max="1947" width="17.28515625" style="708" customWidth="1"/>
    <col min="1948" max="1948" width="11.42578125" style="708"/>
    <col min="1949" max="1949" width="15.28515625" style="708" customWidth="1"/>
    <col min="1950" max="1951" width="11.42578125" style="708"/>
    <col min="1952" max="1952" width="14" style="708" bestFit="1" customWidth="1"/>
    <col min="1953" max="1953" width="14.28515625" style="708" customWidth="1"/>
    <col min="1954" max="1955" width="15" style="708" bestFit="1" customWidth="1"/>
    <col min="1956" max="1956" width="14.7109375" style="708" bestFit="1" customWidth="1"/>
    <col min="1957" max="1958" width="11.42578125" style="708"/>
    <col min="1959" max="1959" width="17.7109375" style="708" customWidth="1"/>
    <col min="1960" max="1960" width="15.42578125" style="708" customWidth="1"/>
    <col min="1961" max="2119" width="11.42578125" style="708"/>
    <col min="2120" max="2120" width="3.7109375" style="708" customWidth="1"/>
    <col min="2121" max="2121" width="7.28515625" style="708" customWidth="1"/>
    <col min="2122" max="2122" width="38" style="708" customWidth="1"/>
    <col min="2123" max="2165" width="0" style="708" hidden="1" customWidth="1"/>
    <col min="2166" max="2166" width="18.28515625" style="708" customWidth="1"/>
    <col min="2167" max="2167" width="0" style="708" hidden="1" customWidth="1"/>
    <col min="2168" max="2168" width="20" style="708" customWidth="1"/>
    <col min="2169" max="2169" width="19.85546875" style="708" customWidth="1"/>
    <col min="2170" max="2170" width="19.5703125" style="708" customWidth="1"/>
    <col min="2171" max="2171" width="22.140625" style="708" customWidth="1"/>
    <col min="2172" max="2172" width="19.85546875" style="708" customWidth="1"/>
    <col min="2173" max="2173" width="17.7109375" style="708" customWidth="1"/>
    <col min="2174" max="2174" width="21" style="708" customWidth="1"/>
    <col min="2175" max="2175" width="18.28515625" style="708" customWidth="1"/>
    <col min="2176" max="2176" width="19.28515625" style="708" customWidth="1"/>
    <col min="2177" max="2191" width="0" style="708" hidden="1" customWidth="1"/>
    <col min="2192" max="2192" width="18.28515625" style="708" customWidth="1"/>
    <col min="2193" max="2193" width="17.28515625" style="708" customWidth="1"/>
    <col min="2194" max="2194" width="18.7109375" style="708" customWidth="1"/>
    <col min="2195" max="2195" width="18.28515625" style="708" customWidth="1"/>
    <col min="2196" max="2196" width="16.5703125" style="708" customWidth="1"/>
    <col min="2197" max="2197" width="16.42578125" style="708" customWidth="1"/>
    <col min="2198" max="2198" width="17.28515625" style="708" customWidth="1"/>
    <col min="2199" max="2199" width="15.7109375" style="708" customWidth="1"/>
    <col min="2200" max="2200" width="11.42578125" style="708"/>
    <col min="2201" max="2201" width="11.5703125" style="708" customWidth="1"/>
    <col min="2202" max="2202" width="18.7109375" style="708" customWidth="1"/>
    <col min="2203" max="2203" width="17.28515625" style="708" customWidth="1"/>
    <col min="2204" max="2204" width="11.42578125" style="708"/>
    <col min="2205" max="2205" width="15.28515625" style="708" customWidth="1"/>
    <col min="2206" max="2207" width="11.42578125" style="708"/>
    <col min="2208" max="2208" width="14" style="708" bestFit="1" customWidth="1"/>
    <col min="2209" max="2209" width="14.28515625" style="708" customWidth="1"/>
    <col min="2210" max="2211" width="15" style="708" bestFit="1" customWidth="1"/>
    <col min="2212" max="2212" width="14.7109375" style="708" bestFit="1" customWidth="1"/>
    <col min="2213" max="2214" width="11.42578125" style="708"/>
    <col min="2215" max="2215" width="17.7109375" style="708" customWidth="1"/>
    <col min="2216" max="2216" width="15.42578125" style="708" customWidth="1"/>
    <col min="2217" max="2375" width="11.42578125" style="708"/>
    <col min="2376" max="2376" width="3.7109375" style="708" customWidth="1"/>
    <col min="2377" max="2377" width="7.28515625" style="708" customWidth="1"/>
    <col min="2378" max="2378" width="38" style="708" customWidth="1"/>
    <col min="2379" max="2421" width="0" style="708" hidden="1" customWidth="1"/>
    <col min="2422" max="2422" width="18.28515625" style="708" customWidth="1"/>
    <col min="2423" max="2423" width="0" style="708" hidden="1" customWidth="1"/>
    <col min="2424" max="2424" width="20" style="708" customWidth="1"/>
    <col min="2425" max="2425" width="19.85546875" style="708" customWidth="1"/>
    <col min="2426" max="2426" width="19.5703125" style="708" customWidth="1"/>
    <col min="2427" max="2427" width="22.140625" style="708" customWidth="1"/>
    <col min="2428" max="2428" width="19.85546875" style="708" customWidth="1"/>
    <col min="2429" max="2429" width="17.7109375" style="708" customWidth="1"/>
    <col min="2430" max="2430" width="21" style="708" customWidth="1"/>
    <col min="2431" max="2431" width="18.28515625" style="708" customWidth="1"/>
    <col min="2432" max="2432" width="19.28515625" style="708" customWidth="1"/>
    <col min="2433" max="2447" width="0" style="708" hidden="1" customWidth="1"/>
    <col min="2448" max="2448" width="18.28515625" style="708" customWidth="1"/>
    <col min="2449" max="2449" width="17.28515625" style="708" customWidth="1"/>
    <col min="2450" max="2450" width="18.7109375" style="708" customWidth="1"/>
    <col min="2451" max="2451" width="18.28515625" style="708" customWidth="1"/>
    <col min="2452" max="2452" width="16.5703125" style="708" customWidth="1"/>
    <col min="2453" max="2453" width="16.42578125" style="708" customWidth="1"/>
    <col min="2454" max="2454" width="17.28515625" style="708" customWidth="1"/>
    <col min="2455" max="2455" width="15.7109375" style="708" customWidth="1"/>
    <col min="2456" max="2456" width="11.42578125" style="708"/>
    <col min="2457" max="2457" width="11.5703125" style="708" customWidth="1"/>
    <col min="2458" max="2458" width="18.7109375" style="708" customWidth="1"/>
    <col min="2459" max="2459" width="17.28515625" style="708" customWidth="1"/>
    <col min="2460" max="2460" width="11.42578125" style="708"/>
    <col min="2461" max="2461" width="15.28515625" style="708" customWidth="1"/>
    <col min="2462" max="2463" width="11.42578125" style="708"/>
    <col min="2464" max="2464" width="14" style="708" bestFit="1" customWidth="1"/>
    <col min="2465" max="2465" width="14.28515625" style="708" customWidth="1"/>
    <col min="2466" max="2467" width="15" style="708" bestFit="1" customWidth="1"/>
    <col min="2468" max="2468" width="14.7109375" style="708" bestFit="1" customWidth="1"/>
    <col min="2469" max="2470" width="11.42578125" style="708"/>
    <col min="2471" max="2471" width="17.7109375" style="708" customWidth="1"/>
    <col min="2472" max="2472" width="15.42578125" style="708" customWidth="1"/>
    <col min="2473" max="2631" width="11.42578125" style="708"/>
    <col min="2632" max="2632" width="3.7109375" style="708" customWidth="1"/>
    <col min="2633" max="2633" width="7.28515625" style="708" customWidth="1"/>
    <col min="2634" max="2634" width="38" style="708" customWidth="1"/>
    <col min="2635" max="2677" width="0" style="708" hidden="1" customWidth="1"/>
    <col min="2678" max="2678" width="18.28515625" style="708" customWidth="1"/>
    <col min="2679" max="2679" width="0" style="708" hidden="1" customWidth="1"/>
    <col min="2680" max="2680" width="20" style="708" customWidth="1"/>
    <col min="2681" max="2681" width="19.85546875" style="708" customWidth="1"/>
    <col min="2682" max="2682" width="19.5703125" style="708" customWidth="1"/>
    <col min="2683" max="2683" width="22.140625" style="708" customWidth="1"/>
    <col min="2684" max="2684" width="19.85546875" style="708" customWidth="1"/>
    <col min="2685" max="2685" width="17.7109375" style="708" customWidth="1"/>
    <col min="2686" max="2686" width="21" style="708" customWidth="1"/>
    <col min="2687" max="2687" width="18.28515625" style="708" customWidth="1"/>
    <col min="2688" max="2688" width="19.28515625" style="708" customWidth="1"/>
    <col min="2689" max="2703" width="0" style="708" hidden="1" customWidth="1"/>
    <col min="2704" max="2704" width="18.28515625" style="708" customWidth="1"/>
    <col min="2705" max="2705" width="17.28515625" style="708" customWidth="1"/>
    <col min="2706" max="2706" width="18.7109375" style="708" customWidth="1"/>
    <col min="2707" max="2707" width="18.28515625" style="708" customWidth="1"/>
    <col min="2708" max="2708" width="16.5703125" style="708" customWidth="1"/>
    <col min="2709" max="2709" width="16.42578125" style="708" customWidth="1"/>
    <col min="2710" max="2710" width="17.28515625" style="708" customWidth="1"/>
    <col min="2711" max="2711" width="15.7109375" style="708" customWidth="1"/>
    <col min="2712" max="2712" width="11.42578125" style="708"/>
    <col min="2713" max="2713" width="11.5703125" style="708" customWidth="1"/>
    <col min="2714" max="2714" width="18.7109375" style="708" customWidth="1"/>
    <col min="2715" max="2715" width="17.28515625" style="708" customWidth="1"/>
    <col min="2716" max="2716" width="11.42578125" style="708"/>
    <col min="2717" max="2717" width="15.28515625" style="708" customWidth="1"/>
    <col min="2718" max="2719" width="11.42578125" style="708"/>
    <col min="2720" max="2720" width="14" style="708" bestFit="1" customWidth="1"/>
    <col min="2721" max="2721" width="14.28515625" style="708" customWidth="1"/>
    <col min="2722" max="2723" width="15" style="708" bestFit="1" customWidth="1"/>
    <col min="2724" max="2724" width="14.7109375" style="708" bestFit="1" customWidth="1"/>
    <col min="2725" max="2726" width="11.42578125" style="708"/>
    <col min="2727" max="2727" width="17.7109375" style="708" customWidth="1"/>
    <col min="2728" max="2728" width="15.42578125" style="708" customWidth="1"/>
    <col min="2729" max="2887" width="11.42578125" style="708"/>
    <col min="2888" max="2888" width="3.7109375" style="708" customWidth="1"/>
    <col min="2889" max="2889" width="7.28515625" style="708" customWidth="1"/>
    <col min="2890" max="2890" width="38" style="708" customWidth="1"/>
    <col min="2891" max="2933" width="0" style="708" hidden="1" customWidth="1"/>
    <col min="2934" max="2934" width="18.28515625" style="708" customWidth="1"/>
    <col min="2935" max="2935" width="0" style="708" hidden="1" customWidth="1"/>
    <col min="2936" max="2936" width="20" style="708" customWidth="1"/>
    <col min="2937" max="2937" width="19.85546875" style="708" customWidth="1"/>
    <col min="2938" max="2938" width="19.5703125" style="708" customWidth="1"/>
    <col min="2939" max="2939" width="22.140625" style="708" customWidth="1"/>
    <col min="2940" max="2940" width="19.85546875" style="708" customWidth="1"/>
    <col min="2941" max="2941" width="17.7109375" style="708" customWidth="1"/>
    <col min="2942" max="2942" width="21" style="708" customWidth="1"/>
    <col min="2943" max="2943" width="18.28515625" style="708" customWidth="1"/>
    <col min="2944" max="2944" width="19.28515625" style="708" customWidth="1"/>
    <col min="2945" max="2959" width="0" style="708" hidden="1" customWidth="1"/>
    <col min="2960" max="2960" width="18.28515625" style="708" customWidth="1"/>
    <col min="2961" max="2961" width="17.28515625" style="708" customWidth="1"/>
    <col min="2962" max="2962" width="18.7109375" style="708" customWidth="1"/>
    <col min="2963" max="2963" width="18.28515625" style="708" customWidth="1"/>
    <col min="2964" max="2964" width="16.5703125" style="708" customWidth="1"/>
    <col min="2965" max="2965" width="16.42578125" style="708" customWidth="1"/>
    <col min="2966" max="2966" width="17.28515625" style="708" customWidth="1"/>
    <col min="2967" max="2967" width="15.7109375" style="708" customWidth="1"/>
    <col min="2968" max="2968" width="11.42578125" style="708"/>
    <col min="2969" max="2969" width="11.5703125" style="708" customWidth="1"/>
    <col min="2970" max="2970" width="18.7109375" style="708" customWidth="1"/>
    <col min="2971" max="2971" width="17.28515625" style="708" customWidth="1"/>
    <col min="2972" max="2972" width="11.42578125" style="708"/>
    <col min="2973" max="2973" width="15.28515625" style="708" customWidth="1"/>
    <col min="2974" max="2975" width="11.42578125" style="708"/>
    <col min="2976" max="2976" width="14" style="708" bestFit="1" customWidth="1"/>
    <col min="2977" max="2977" width="14.28515625" style="708" customWidth="1"/>
    <col min="2978" max="2979" width="15" style="708" bestFit="1" customWidth="1"/>
    <col min="2980" max="2980" width="14.7109375" style="708" bestFit="1" customWidth="1"/>
    <col min="2981" max="2982" width="11.42578125" style="708"/>
    <col min="2983" max="2983" width="17.7109375" style="708" customWidth="1"/>
    <col min="2984" max="2984" width="15.42578125" style="708" customWidth="1"/>
    <col min="2985" max="3143" width="11.42578125" style="708"/>
    <col min="3144" max="3144" width="3.7109375" style="708" customWidth="1"/>
    <col min="3145" max="3145" width="7.28515625" style="708" customWidth="1"/>
    <col min="3146" max="3146" width="38" style="708" customWidth="1"/>
    <col min="3147" max="3189" width="0" style="708" hidden="1" customWidth="1"/>
    <col min="3190" max="3190" width="18.28515625" style="708" customWidth="1"/>
    <col min="3191" max="3191" width="0" style="708" hidden="1" customWidth="1"/>
    <col min="3192" max="3192" width="20" style="708" customWidth="1"/>
    <col min="3193" max="3193" width="19.85546875" style="708" customWidth="1"/>
    <col min="3194" max="3194" width="19.5703125" style="708" customWidth="1"/>
    <col min="3195" max="3195" width="22.140625" style="708" customWidth="1"/>
    <col min="3196" max="3196" width="19.85546875" style="708" customWidth="1"/>
    <col min="3197" max="3197" width="17.7109375" style="708" customWidth="1"/>
    <col min="3198" max="3198" width="21" style="708" customWidth="1"/>
    <col min="3199" max="3199" width="18.28515625" style="708" customWidth="1"/>
    <col min="3200" max="3200" width="19.28515625" style="708" customWidth="1"/>
    <col min="3201" max="3215" width="0" style="708" hidden="1" customWidth="1"/>
    <col min="3216" max="3216" width="18.28515625" style="708" customWidth="1"/>
    <col min="3217" max="3217" width="17.28515625" style="708" customWidth="1"/>
    <col min="3218" max="3218" width="18.7109375" style="708" customWidth="1"/>
    <col min="3219" max="3219" width="18.28515625" style="708" customWidth="1"/>
    <col min="3220" max="3220" width="16.5703125" style="708" customWidth="1"/>
    <col min="3221" max="3221" width="16.42578125" style="708" customWidth="1"/>
    <col min="3222" max="3222" width="17.28515625" style="708" customWidth="1"/>
    <col min="3223" max="3223" width="15.7109375" style="708" customWidth="1"/>
    <col min="3224" max="3224" width="11.42578125" style="708"/>
    <col min="3225" max="3225" width="11.5703125" style="708" customWidth="1"/>
    <col min="3226" max="3226" width="18.7109375" style="708" customWidth="1"/>
    <col min="3227" max="3227" width="17.28515625" style="708" customWidth="1"/>
    <col min="3228" max="3228" width="11.42578125" style="708"/>
    <col min="3229" max="3229" width="15.28515625" style="708" customWidth="1"/>
    <col min="3230" max="3231" width="11.42578125" style="708"/>
    <col min="3232" max="3232" width="14" style="708" bestFit="1" customWidth="1"/>
    <col min="3233" max="3233" width="14.28515625" style="708" customWidth="1"/>
    <col min="3234" max="3235" width="15" style="708" bestFit="1" customWidth="1"/>
    <col min="3236" max="3236" width="14.7109375" style="708" bestFit="1" customWidth="1"/>
    <col min="3237" max="3238" width="11.42578125" style="708"/>
    <col min="3239" max="3239" width="17.7109375" style="708" customWidth="1"/>
    <col min="3240" max="3240" width="15.42578125" style="708" customWidth="1"/>
    <col min="3241" max="3399" width="11.42578125" style="708"/>
    <col min="3400" max="3400" width="3.7109375" style="708" customWidth="1"/>
    <col min="3401" max="3401" width="7.28515625" style="708" customWidth="1"/>
    <col min="3402" max="3402" width="38" style="708" customWidth="1"/>
    <col min="3403" max="3445" width="0" style="708" hidden="1" customWidth="1"/>
    <col min="3446" max="3446" width="18.28515625" style="708" customWidth="1"/>
    <col min="3447" max="3447" width="0" style="708" hidden="1" customWidth="1"/>
    <col min="3448" max="3448" width="20" style="708" customWidth="1"/>
    <col min="3449" max="3449" width="19.85546875" style="708" customWidth="1"/>
    <col min="3450" max="3450" width="19.5703125" style="708" customWidth="1"/>
    <col min="3451" max="3451" width="22.140625" style="708" customWidth="1"/>
    <col min="3452" max="3452" width="19.85546875" style="708" customWidth="1"/>
    <col min="3453" max="3453" width="17.7109375" style="708" customWidth="1"/>
    <col min="3454" max="3454" width="21" style="708" customWidth="1"/>
    <col min="3455" max="3455" width="18.28515625" style="708" customWidth="1"/>
    <col min="3456" max="3456" width="19.28515625" style="708" customWidth="1"/>
    <col min="3457" max="3471" width="0" style="708" hidden="1" customWidth="1"/>
    <col min="3472" max="3472" width="18.28515625" style="708" customWidth="1"/>
    <col min="3473" max="3473" width="17.28515625" style="708" customWidth="1"/>
    <col min="3474" max="3474" width="18.7109375" style="708" customWidth="1"/>
    <col min="3475" max="3475" width="18.28515625" style="708" customWidth="1"/>
    <col min="3476" max="3476" width="16.5703125" style="708" customWidth="1"/>
    <col min="3477" max="3477" width="16.42578125" style="708" customWidth="1"/>
    <col min="3478" max="3478" width="17.28515625" style="708" customWidth="1"/>
    <col min="3479" max="3479" width="15.7109375" style="708" customWidth="1"/>
    <col min="3480" max="3480" width="11.42578125" style="708"/>
    <col min="3481" max="3481" width="11.5703125" style="708" customWidth="1"/>
    <col min="3482" max="3482" width="18.7109375" style="708" customWidth="1"/>
    <col min="3483" max="3483" width="17.28515625" style="708" customWidth="1"/>
    <col min="3484" max="3484" width="11.42578125" style="708"/>
    <col min="3485" max="3485" width="15.28515625" style="708" customWidth="1"/>
    <col min="3486" max="3487" width="11.42578125" style="708"/>
    <col min="3488" max="3488" width="14" style="708" bestFit="1" customWidth="1"/>
    <col min="3489" max="3489" width="14.28515625" style="708" customWidth="1"/>
    <col min="3490" max="3491" width="15" style="708" bestFit="1" customWidth="1"/>
    <col min="3492" max="3492" width="14.7109375" style="708" bestFit="1" customWidth="1"/>
    <col min="3493" max="3494" width="11.42578125" style="708"/>
    <col min="3495" max="3495" width="17.7109375" style="708" customWidth="1"/>
    <col min="3496" max="3496" width="15.42578125" style="708" customWidth="1"/>
    <col min="3497" max="3655" width="11.42578125" style="708"/>
    <col min="3656" max="3656" width="3.7109375" style="708" customWidth="1"/>
    <col min="3657" max="3657" width="7.28515625" style="708" customWidth="1"/>
    <col min="3658" max="3658" width="38" style="708" customWidth="1"/>
    <col min="3659" max="3701" width="0" style="708" hidden="1" customWidth="1"/>
    <col min="3702" max="3702" width="18.28515625" style="708" customWidth="1"/>
    <col min="3703" max="3703" width="0" style="708" hidden="1" customWidth="1"/>
    <col min="3704" max="3704" width="20" style="708" customWidth="1"/>
    <col min="3705" max="3705" width="19.85546875" style="708" customWidth="1"/>
    <col min="3706" max="3706" width="19.5703125" style="708" customWidth="1"/>
    <col min="3707" max="3707" width="22.140625" style="708" customWidth="1"/>
    <col min="3708" max="3708" width="19.85546875" style="708" customWidth="1"/>
    <col min="3709" max="3709" width="17.7109375" style="708" customWidth="1"/>
    <col min="3710" max="3710" width="21" style="708" customWidth="1"/>
    <col min="3711" max="3711" width="18.28515625" style="708" customWidth="1"/>
    <col min="3712" max="3712" width="19.28515625" style="708" customWidth="1"/>
    <col min="3713" max="3727" width="0" style="708" hidden="1" customWidth="1"/>
    <col min="3728" max="3728" width="18.28515625" style="708" customWidth="1"/>
    <col min="3729" max="3729" width="17.28515625" style="708" customWidth="1"/>
    <col min="3730" max="3730" width="18.7109375" style="708" customWidth="1"/>
    <col min="3731" max="3731" width="18.28515625" style="708" customWidth="1"/>
    <col min="3732" max="3732" width="16.5703125" style="708" customWidth="1"/>
    <col min="3733" max="3733" width="16.42578125" style="708" customWidth="1"/>
    <col min="3734" max="3734" width="17.28515625" style="708" customWidth="1"/>
    <col min="3735" max="3735" width="15.7109375" style="708" customWidth="1"/>
    <col min="3736" max="3736" width="11.42578125" style="708"/>
    <col min="3737" max="3737" width="11.5703125" style="708" customWidth="1"/>
    <col min="3738" max="3738" width="18.7109375" style="708" customWidth="1"/>
    <col min="3739" max="3739" width="17.28515625" style="708" customWidth="1"/>
    <col min="3740" max="3740" width="11.42578125" style="708"/>
    <col min="3741" max="3741" width="15.28515625" style="708" customWidth="1"/>
    <col min="3742" max="3743" width="11.42578125" style="708"/>
    <col min="3744" max="3744" width="14" style="708" bestFit="1" customWidth="1"/>
    <col min="3745" max="3745" width="14.28515625" style="708" customWidth="1"/>
    <col min="3746" max="3747" width="15" style="708" bestFit="1" customWidth="1"/>
    <col min="3748" max="3748" width="14.7109375" style="708" bestFit="1" customWidth="1"/>
    <col min="3749" max="3750" width="11.42578125" style="708"/>
    <col min="3751" max="3751" width="17.7109375" style="708" customWidth="1"/>
    <col min="3752" max="3752" width="15.42578125" style="708" customWidth="1"/>
    <col min="3753" max="3911" width="11.42578125" style="708"/>
    <col min="3912" max="3912" width="3.7109375" style="708" customWidth="1"/>
    <col min="3913" max="3913" width="7.28515625" style="708" customWidth="1"/>
    <col min="3914" max="3914" width="38" style="708" customWidth="1"/>
    <col min="3915" max="3957" width="0" style="708" hidden="1" customWidth="1"/>
    <col min="3958" max="3958" width="18.28515625" style="708" customWidth="1"/>
    <col min="3959" max="3959" width="0" style="708" hidden="1" customWidth="1"/>
    <col min="3960" max="3960" width="20" style="708" customWidth="1"/>
    <col min="3961" max="3961" width="19.85546875" style="708" customWidth="1"/>
    <col min="3962" max="3962" width="19.5703125" style="708" customWidth="1"/>
    <col min="3963" max="3963" width="22.140625" style="708" customWidth="1"/>
    <col min="3964" max="3964" width="19.85546875" style="708" customWidth="1"/>
    <col min="3965" max="3965" width="17.7109375" style="708" customWidth="1"/>
    <col min="3966" max="3966" width="21" style="708" customWidth="1"/>
    <col min="3967" max="3967" width="18.28515625" style="708" customWidth="1"/>
    <col min="3968" max="3968" width="19.28515625" style="708" customWidth="1"/>
    <col min="3969" max="3983" width="0" style="708" hidden="1" customWidth="1"/>
    <col min="3984" max="3984" width="18.28515625" style="708" customWidth="1"/>
    <col min="3985" max="3985" width="17.28515625" style="708" customWidth="1"/>
    <col min="3986" max="3986" width="18.7109375" style="708" customWidth="1"/>
    <col min="3987" max="3987" width="18.28515625" style="708" customWidth="1"/>
    <col min="3988" max="3988" width="16.5703125" style="708" customWidth="1"/>
    <col min="3989" max="3989" width="16.42578125" style="708" customWidth="1"/>
    <col min="3990" max="3990" width="17.28515625" style="708" customWidth="1"/>
    <col min="3991" max="3991" width="15.7109375" style="708" customWidth="1"/>
    <col min="3992" max="3992" width="11.42578125" style="708"/>
    <col min="3993" max="3993" width="11.5703125" style="708" customWidth="1"/>
    <col min="3994" max="3994" width="18.7109375" style="708" customWidth="1"/>
    <col min="3995" max="3995" width="17.28515625" style="708" customWidth="1"/>
    <col min="3996" max="3996" width="11.42578125" style="708"/>
    <col min="3997" max="3997" width="15.28515625" style="708" customWidth="1"/>
    <col min="3998" max="3999" width="11.42578125" style="708"/>
    <col min="4000" max="4000" width="14" style="708" bestFit="1" customWidth="1"/>
    <col min="4001" max="4001" width="14.28515625" style="708" customWidth="1"/>
    <col min="4002" max="4003" width="15" style="708" bestFit="1" customWidth="1"/>
    <col min="4004" max="4004" width="14.7109375" style="708" bestFit="1" customWidth="1"/>
    <col min="4005" max="4006" width="11.42578125" style="708"/>
    <col min="4007" max="4007" width="17.7109375" style="708" customWidth="1"/>
    <col min="4008" max="4008" width="15.42578125" style="708" customWidth="1"/>
    <col min="4009" max="4167" width="11.42578125" style="708"/>
    <col min="4168" max="4168" width="3.7109375" style="708" customWidth="1"/>
    <col min="4169" max="4169" width="7.28515625" style="708" customWidth="1"/>
    <col min="4170" max="4170" width="38" style="708" customWidth="1"/>
    <col min="4171" max="4213" width="0" style="708" hidden="1" customWidth="1"/>
    <col min="4214" max="4214" width="18.28515625" style="708" customWidth="1"/>
    <col min="4215" max="4215" width="0" style="708" hidden="1" customWidth="1"/>
    <col min="4216" max="4216" width="20" style="708" customWidth="1"/>
    <col min="4217" max="4217" width="19.85546875" style="708" customWidth="1"/>
    <col min="4218" max="4218" width="19.5703125" style="708" customWidth="1"/>
    <col min="4219" max="4219" width="22.140625" style="708" customWidth="1"/>
    <col min="4220" max="4220" width="19.85546875" style="708" customWidth="1"/>
    <col min="4221" max="4221" width="17.7109375" style="708" customWidth="1"/>
    <col min="4222" max="4222" width="21" style="708" customWidth="1"/>
    <col min="4223" max="4223" width="18.28515625" style="708" customWidth="1"/>
    <col min="4224" max="4224" width="19.28515625" style="708" customWidth="1"/>
    <col min="4225" max="4239" width="0" style="708" hidden="1" customWidth="1"/>
    <col min="4240" max="4240" width="18.28515625" style="708" customWidth="1"/>
    <col min="4241" max="4241" width="17.28515625" style="708" customWidth="1"/>
    <col min="4242" max="4242" width="18.7109375" style="708" customWidth="1"/>
    <col min="4243" max="4243" width="18.28515625" style="708" customWidth="1"/>
    <col min="4244" max="4244" width="16.5703125" style="708" customWidth="1"/>
    <col min="4245" max="4245" width="16.42578125" style="708" customWidth="1"/>
    <col min="4246" max="4246" width="17.28515625" style="708" customWidth="1"/>
    <col min="4247" max="4247" width="15.7109375" style="708" customWidth="1"/>
    <col min="4248" max="4248" width="11.42578125" style="708"/>
    <col min="4249" max="4249" width="11.5703125" style="708" customWidth="1"/>
    <col min="4250" max="4250" width="18.7109375" style="708" customWidth="1"/>
    <col min="4251" max="4251" width="17.28515625" style="708" customWidth="1"/>
    <col min="4252" max="4252" width="11.42578125" style="708"/>
    <col min="4253" max="4253" width="15.28515625" style="708" customWidth="1"/>
    <col min="4254" max="4255" width="11.42578125" style="708"/>
    <col min="4256" max="4256" width="14" style="708" bestFit="1" customWidth="1"/>
    <col min="4257" max="4257" width="14.28515625" style="708" customWidth="1"/>
    <col min="4258" max="4259" width="15" style="708" bestFit="1" customWidth="1"/>
    <col min="4260" max="4260" width="14.7109375" style="708" bestFit="1" customWidth="1"/>
    <col min="4261" max="4262" width="11.42578125" style="708"/>
    <col min="4263" max="4263" width="17.7109375" style="708" customWidth="1"/>
    <col min="4264" max="4264" width="15.42578125" style="708" customWidth="1"/>
    <col min="4265" max="4423" width="11.42578125" style="708"/>
    <col min="4424" max="4424" width="3.7109375" style="708" customWidth="1"/>
    <col min="4425" max="4425" width="7.28515625" style="708" customWidth="1"/>
    <col min="4426" max="4426" width="38" style="708" customWidth="1"/>
    <col min="4427" max="4469" width="0" style="708" hidden="1" customWidth="1"/>
    <col min="4470" max="4470" width="18.28515625" style="708" customWidth="1"/>
    <col min="4471" max="4471" width="0" style="708" hidden="1" customWidth="1"/>
    <col min="4472" max="4472" width="20" style="708" customWidth="1"/>
    <col min="4473" max="4473" width="19.85546875" style="708" customWidth="1"/>
    <col min="4474" max="4474" width="19.5703125" style="708" customWidth="1"/>
    <col min="4475" max="4475" width="22.140625" style="708" customWidth="1"/>
    <col min="4476" max="4476" width="19.85546875" style="708" customWidth="1"/>
    <col min="4477" max="4477" width="17.7109375" style="708" customWidth="1"/>
    <col min="4478" max="4478" width="21" style="708" customWidth="1"/>
    <col min="4479" max="4479" width="18.28515625" style="708" customWidth="1"/>
    <col min="4480" max="4480" width="19.28515625" style="708" customWidth="1"/>
    <col min="4481" max="4495" width="0" style="708" hidden="1" customWidth="1"/>
    <col min="4496" max="4496" width="18.28515625" style="708" customWidth="1"/>
    <col min="4497" max="4497" width="17.28515625" style="708" customWidth="1"/>
    <col min="4498" max="4498" width="18.7109375" style="708" customWidth="1"/>
    <col min="4499" max="4499" width="18.28515625" style="708" customWidth="1"/>
    <col min="4500" max="4500" width="16.5703125" style="708" customWidth="1"/>
    <col min="4501" max="4501" width="16.42578125" style="708" customWidth="1"/>
    <col min="4502" max="4502" width="17.28515625" style="708" customWidth="1"/>
    <col min="4503" max="4503" width="15.7109375" style="708" customWidth="1"/>
    <col min="4504" max="4504" width="11.42578125" style="708"/>
    <col min="4505" max="4505" width="11.5703125" style="708" customWidth="1"/>
    <col min="4506" max="4506" width="18.7109375" style="708" customWidth="1"/>
    <col min="4507" max="4507" width="17.28515625" style="708" customWidth="1"/>
    <col min="4508" max="4508" width="11.42578125" style="708"/>
    <col min="4509" max="4509" width="15.28515625" style="708" customWidth="1"/>
    <col min="4510" max="4511" width="11.42578125" style="708"/>
    <col min="4512" max="4512" width="14" style="708" bestFit="1" customWidth="1"/>
    <col min="4513" max="4513" width="14.28515625" style="708" customWidth="1"/>
    <col min="4514" max="4515" width="15" style="708" bestFit="1" customWidth="1"/>
    <col min="4516" max="4516" width="14.7109375" style="708" bestFit="1" customWidth="1"/>
    <col min="4517" max="4518" width="11.42578125" style="708"/>
    <col min="4519" max="4519" width="17.7109375" style="708" customWidth="1"/>
    <col min="4520" max="4520" width="15.42578125" style="708" customWidth="1"/>
    <col min="4521" max="4679" width="11.42578125" style="708"/>
    <col min="4680" max="4680" width="3.7109375" style="708" customWidth="1"/>
    <col min="4681" max="4681" width="7.28515625" style="708" customWidth="1"/>
    <col min="4682" max="4682" width="38" style="708" customWidth="1"/>
    <col min="4683" max="4725" width="0" style="708" hidden="1" customWidth="1"/>
    <col min="4726" max="4726" width="18.28515625" style="708" customWidth="1"/>
    <col min="4727" max="4727" width="0" style="708" hidden="1" customWidth="1"/>
    <col min="4728" max="4728" width="20" style="708" customWidth="1"/>
    <col min="4729" max="4729" width="19.85546875" style="708" customWidth="1"/>
    <col min="4730" max="4730" width="19.5703125" style="708" customWidth="1"/>
    <col min="4731" max="4731" width="22.140625" style="708" customWidth="1"/>
    <col min="4732" max="4732" width="19.85546875" style="708" customWidth="1"/>
    <col min="4733" max="4733" width="17.7109375" style="708" customWidth="1"/>
    <col min="4734" max="4734" width="21" style="708" customWidth="1"/>
    <col min="4735" max="4735" width="18.28515625" style="708" customWidth="1"/>
    <col min="4736" max="4736" width="19.28515625" style="708" customWidth="1"/>
    <col min="4737" max="4751" width="0" style="708" hidden="1" customWidth="1"/>
    <col min="4752" max="4752" width="18.28515625" style="708" customWidth="1"/>
    <col min="4753" max="4753" width="17.28515625" style="708" customWidth="1"/>
    <col min="4754" max="4754" width="18.7109375" style="708" customWidth="1"/>
    <col min="4755" max="4755" width="18.28515625" style="708" customWidth="1"/>
    <col min="4756" max="4756" width="16.5703125" style="708" customWidth="1"/>
    <col min="4757" max="4757" width="16.42578125" style="708" customWidth="1"/>
    <col min="4758" max="4758" width="17.28515625" style="708" customWidth="1"/>
    <col min="4759" max="4759" width="15.7109375" style="708" customWidth="1"/>
    <col min="4760" max="4760" width="11.42578125" style="708"/>
    <col min="4761" max="4761" width="11.5703125" style="708" customWidth="1"/>
    <col min="4762" max="4762" width="18.7109375" style="708" customWidth="1"/>
    <col min="4763" max="4763" width="17.28515625" style="708" customWidth="1"/>
    <col min="4764" max="4764" width="11.42578125" style="708"/>
    <col min="4765" max="4765" width="15.28515625" style="708" customWidth="1"/>
    <col min="4766" max="4767" width="11.42578125" style="708"/>
    <col min="4768" max="4768" width="14" style="708" bestFit="1" customWidth="1"/>
    <col min="4769" max="4769" width="14.28515625" style="708" customWidth="1"/>
    <col min="4770" max="4771" width="15" style="708" bestFit="1" customWidth="1"/>
    <col min="4772" max="4772" width="14.7109375" style="708" bestFit="1" customWidth="1"/>
    <col min="4773" max="4774" width="11.42578125" style="708"/>
    <col min="4775" max="4775" width="17.7109375" style="708" customWidth="1"/>
    <col min="4776" max="4776" width="15.42578125" style="708" customWidth="1"/>
    <col min="4777" max="4935" width="11.42578125" style="708"/>
    <col min="4936" max="4936" width="3.7109375" style="708" customWidth="1"/>
    <col min="4937" max="4937" width="7.28515625" style="708" customWidth="1"/>
    <col min="4938" max="4938" width="38" style="708" customWidth="1"/>
    <col min="4939" max="4981" width="0" style="708" hidden="1" customWidth="1"/>
    <col min="4982" max="4982" width="18.28515625" style="708" customWidth="1"/>
    <col min="4983" max="4983" width="0" style="708" hidden="1" customWidth="1"/>
    <col min="4984" max="4984" width="20" style="708" customWidth="1"/>
    <col min="4985" max="4985" width="19.85546875" style="708" customWidth="1"/>
    <col min="4986" max="4986" width="19.5703125" style="708" customWidth="1"/>
    <col min="4987" max="4987" width="22.140625" style="708" customWidth="1"/>
    <col min="4988" max="4988" width="19.85546875" style="708" customWidth="1"/>
    <col min="4989" max="4989" width="17.7109375" style="708" customWidth="1"/>
    <col min="4990" max="4990" width="21" style="708" customWidth="1"/>
    <col min="4991" max="4991" width="18.28515625" style="708" customWidth="1"/>
    <col min="4992" max="4992" width="19.28515625" style="708" customWidth="1"/>
    <col min="4993" max="5007" width="0" style="708" hidden="1" customWidth="1"/>
    <col min="5008" max="5008" width="18.28515625" style="708" customWidth="1"/>
    <col min="5009" max="5009" width="17.28515625" style="708" customWidth="1"/>
    <col min="5010" max="5010" width="18.7109375" style="708" customWidth="1"/>
    <col min="5011" max="5011" width="18.28515625" style="708" customWidth="1"/>
    <col min="5012" max="5012" width="16.5703125" style="708" customWidth="1"/>
    <col min="5013" max="5013" width="16.42578125" style="708" customWidth="1"/>
    <col min="5014" max="5014" width="17.28515625" style="708" customWidth="1"/>
    <col min="5015" max="5015" width="15.7109375" style="708" customWidth="1"/>
    <col min="5016" max="5016" width="11.42578125" style="708"/>
    <col min="5017" max="5017" width="11.5703125" style="708" customWidth="1"/>
    <col min="5018" max="5018" width="18.7109375" style="708" customWidth="1"/>
    <col min="5019" max="5019" width="17.28515625" style="708" customWidth="1"/>
    <col min="5020" max="5020" width="11.42578125" style="708"/>
    <col min="5021" max="5021" width="15.28515625" style="708" customWidth="1"/>
    <col min="5022" max="5023" width="11.42578125" style="708"/>
    <col min="5024" max="5024" width="14" style="708" bestFit="1" customWidth="1"/>
    <col min="5025" max="5025" width="14.28515625" style="708" customWidth="1"/>
    <col min="5026" max="5027" width="15" style="708" bestFit="1" customWidth="1"/>
    <col min="5028" max="5028" width="14.7109375" style="708" bestFit="1" customWidth="1"/>
    <col min="5029" max="5030" width="11.42578125" style="708"/>
    <col min="5031" max="5031" width="17.7109375" style="708" customWidth="1"/>
    <col min="5032" max="5032" width="15.42578125" style="708" customWidth="1"/>
    <col min="5033" max="5191" width="11.42578125" style="708"/>
    <col min="5192" max="5192" width="3.7109375" style="708" customWidth="1"/>
    <col min="5193" max="5193" width="7.28515625" style="708" customWidth="1"/>
    <col min="5194" max="5194" width="38" style="708" customWidth="1"/>
    <col min="5195" max="5237" width="0" style="708" hidden="1" customWidth="1"/>
    <col min="5238" max="5238" width="18.28515625" style="708" customWidth="1"/>
    <col min="5239" max="5239" width="0" style="708" hidden="1" customWidth="1"/>
    <col min="5240" max="5240" width="20" style="708" customWidth="1"/>
    <col min="5241" max="5241" width="19.85546875" style="708" customWidth="1"/>
    <col min="5242" max="5242" width="19.5703125" style="708" customWidth="1"/>
    <col min="5243" max="5243" width="22.140625" style="708" customWidth="1"/>
    <col min="5244" max="5244" width="19.85546875" style="708" customWidth="1"/>
    <col min="5245" max="5245" width="17.7109375" style="708" customWidth="1"/>
    <col min="5246" max="5246" width="21" style="708" customWidth="1"/>
    <col min="5247" max="5247" width="18.28515625" style="708" customWidth="1"/>
    <col min="5248" max="5248" width="19.28515625" style="708" customWidth="1"/>
    <col min="5249" max="5263" width="0" style="708" hidden="1" customWidth="1"/>
    <col min="5264" max="5264" width="18.28515625" style="708" customWidth="1"/>
    <col min="5265" max="5265" width="17.28515625" style="708" customWidth="1"/>
    <col min="5266" max="5266" width="18.7109375" style="708" customWidth="1"/>
    <col min="5267" max="5267" width="18.28515625" style="708" customWidth="1"/>
    <col min="5268" max="5268" width="16.5703125" style="708" customWidth="1"/>
    <col min="5269" max="5269" width="16.42578125" style="708" customWidth="1"/>
    <col min="5270" max="5270" width="17.28515625" style="708" customWidth="1"/>
    <col min="5271" max="5271" width="15.7109375" style="708" customWidth="1"/>
    <col min="5272" max="5272" width="11.42578125" style="708"/>
    <col min="5273" max="5273" width="11.5703125" style="708" customWidth="1"/>
    <col min="5274" max="5274" width="18.7109375" style="708" customWidth="1"/>
    <col min="5275" max="5275" width="17.28515625" style="708" customWidth="1"/>
    <col min="5276" max="5276" width="11.42578125" style="708"/>
    <col min="5277" max="5277" width="15.28515625" style="708" customWidth="1"/>
    <col min="5278" max="5279" width="11.42578125" style="708"/>
    <col min="5280" max="5280" width="14" style="708" bestFit="1" customWidth="1"/>
    <col min="5281" max="5281" width="14.28515625" style="708" customWidth="1"/>
    <col min="5282" max="5283" width="15" style="708" bestFit="1" customWidth="1"/>
    <col min="5284" max="5284" width="14.7109375" style="708" bestFit="1" customWidth="1"/>
    <col min="5285" max="5286" width="11.42578125" style="708"/>
    <col min="5287" max="5287" width="17.7109375" style="708" customWidth="1"/>
    <col min="5288" max="5288" width="15.42578125" style="708" customWidth="1"/>
    <col min="5289" max="5447" width="11.42578125" style="708"/>
    <col min="5448" max="5448" width="3.7109375" style="708" customWidth="1"/>
    <col min="5449" max="5449" width="7.28515625" style="708" customWidth="1"/>
    <col min="5450" max="5450" width="38" style="708" customWidth="1"/>
    <col min="5451" max="5493" width="0" style="708" hidden="1" customWidth="1"/>
    <col min="5494" max="5494" width="18.28515625" style="708" customWidth="1"/>
    <col min="5495" max="5495" width="0" style="708" hidden="1" customWidth="1"/>
    <col min="5496" max="5496" width="20" style="708" customWidth="1"/>
    <col min="5497" max="5497" width="19.85546875" style="708" customWidth="1"/>
    <col min="5498" max="5498" width="19.5703125" style="708" customWidth="1"/>
    <col min="5499" max="5499" width="22.140625" style="708" customWidth="1"/>
    <col min="5500" max="5500" width="19.85546875" style="708" customWidth="1"/>
    <col min="5501" max="5501" width="17.7109375" style="708" customWidth="1"/>
    <col min="5502" max="5502" width="21" style="708" customWidth="1"/>
    <col min="5503" max="5503" width="18.28515625" style="708" customWidth="1"/>
    <col min="5504" max="5504" width="19.28515625" style="708" customWidth="1"/>
    <col min="5505" max="5519" width="0" style="708" hidden="1" customWidth="1"/>
    <col min="5520" max="5520" width="18.28515625" style="708" customWidth="1"/>
    <col min="5521" max="5521" width="17.28515625" style="708" customWidth="1"/>
    <col min="5522" max="5522" width="18.7109375" style="708" customWidth="1"/>
    <col min="5523" max="5523" width="18.28515625" style="708" customWidth="1"/>
    <col min="5524" max="5524" width="16.5703125" style="708" customWidth="1"/>
    <col min="5525" max="5525" width="16.42578125" style="708" customWidth="1"/>
    <col min="5526" max="5526" width="17.28515625" style="708" customWidth="1"/>
    <col min="5527" max="5527" width="15.7109375" style="708" customWidth="1"/>
    <col min="5528" max="5528" width="11.42578125" style="708"/>
    <col min="5529" max="5529" width="11.5703125" style="708" customWidth="1"/>
    <col min="5530" max="5530" width="18.7109375" style="708" customWidth="1"/>
    <col min="5531" max="5531" width="17.28515625" style="708" customWidth="1"/>
    <col min="5532" max="5532" width="11.42578125" style="708"/>
    <col min="5533" max="5533" width="15.28515625" style="708" customWidth="1"/>
    <col min="5534" max="5535" width="11.42578125" style="708"/>
    <col min="5536" max="5536" width="14" style="708" bestFit="1" customWidth="1"/>
    <col min="5537" max="5537" width="14.28515625" style="708" customWidth="1"/>
    <col min="5538" max="5539" width="15" style="708" bestFit="1" customWidth="1"/>
    <col min="5540" max="5540" width="14.7109375" style="708" bestFit="1" customWidth="1"/>
    <col min="5541" max="5542" width="11.42578125" style="708"/>
    <col min="5543" max="5543" width="17.7109375" style="708" customWidth="1"/>
    <col min="5544" max="5544" width="15.42578125" style="708" customWidth="1"/>
    <col min="5545" max="5703" width="11.42578125" style="708"/>
    <col min="5704" max="5704" width="3.7109375" style="708" customWidth="1"/>
    <col min="5705" max="5705" width="7.28515625" style="708" customWidth="1"/>
    <col min="5706" max="5706" width="38" style="708" customWidth="1"/>
    <col min="5707" max="5749" width="0" style="708" hidden="1" customWidth="1"/>
    <col min="5750" max="5750" width="18.28515625" style="708" customWidth="1"/>
    <col min="5751" max="5751" width="0" style="708" hidden="1" customWidth="1"/>
    <col min="5752" max="5752" width="20" style="708" customWidth="1"/>
    <col min="5753" max="5753" width="19.85546875" style="708" customWidth="1"/>
    <col min="5754" max="5754" width="19.5703125" style="708" customWidth="1"/>
    <col min="5755" max="5755" width="22.140625" style="708" customWidth="1"/>
    <col min="5756" max="5756" width="19.85546875" style="708" customWidth="1"/>
    <col min="5757" max="5757" width="17.7109375" style="708" customWidth="1"/>
    <col min="5758" max="5758" width="21" style="708" customWidth="1"/>
    <col min="5759" max="5759" width="18.28515625" style="708" customWidth="1"/>
    <col min="5760" max="5760" width="19.28515625" style="708" customWidth="1"/>
    <col min="5761" max="5775" width="0" style="708" hidden="1" customWidth="1"/>
    <col min="5776" max="5776" width="18.28515625" style="708" customWidth="1"/>
    <col min="5777" max="5777" width="17.28515625" style="708" customWidth="1"/>
    <col min="5778" max="5778" width="18.7109375" style="708" customWidth="1"/>
    <col min="5779" max="5779" width="18.28515625" style="708" customWidth="1"/>
    <col min="5780" max="5780" width="16.5703125" style="708" customWidth="1"/>
    <col min="5781" max="5781" width="16.42578125" style="708" customWidth="1"/>
    <col min="5782" max="5782" width="17.28515625" style="708" customWidth="1"/>
    <col min="5783" max="5783" width="15.7109375" style="708" customWidth="1"/>
    <col min="5784" max="5784" width="11.42578125" style="708"/>
    <col min="5785" max="5785" width="11.5703125" style="708" customWidth="1"/>
    <col min="5786" max="5786" width="18.7109375" style="708" customWidth="1"/>
    <col min="5787" max="5787" width="17.28515625" style="708" customWidth="1"/>
    <col min="5788" max="5788" width="11.42578125" style="708"/>
    <col min="5789" max="5789" width="15.28515625" style="708" customWidth="1"/>
    <col min="5790" max="5791" width="11.42578125" style="708"/>
    <col min="5792" max="5792" width="14" style="708" bestFit="1" customWidth="1"/>
    <col min="5793" max="5793" width="14.28515625" style="708" customWidth="1"/>
    <col min="5794" max="5795" width="15" style="708" bestFit="1" customWidth="1"/>
    <col min="5796" max="5796" width="14.7109375" style="708" bestFit="1" customWidth="1"/>
    <col min="5797" max="5798" width="11.42578125" style="708"/>
    <col min="5799" max="5799" width="17.7109375" style="708" customWidth="1"/>
    <col min="5800" max="5800" width="15.42578125" style="708" customWidth="1"/>
    <col min="5801" max="5959" width="11.42578125" style="708"/>
    <col min="5960" max="5960" width="3.7109375" style="708" customWidth="1"/>
    <col min="5961" max="5961" width="7.28515625" style="708" customWidth="1"/>
    <col min="5962" max="5962" width="38" style="708" customWidth="1"/>
    <col min="5963" max="6005" width="0" style="708" hidden="1" customWidth="1"/>
    <col min="6006" max="6006" width="18.28515625" style="708" customWidth="1"/>
    <col min="6007" max="6007" width="0" style="708" hidden="1" customWidth="1"/>
    <col min="6008" max="6008" width="20" style="708" customWidth="1"/>
    <col min="6009" max="6009" width="19.85546875" style="708" customWidth="1"/>
    <col min="6010" max="6010" width="19.5703125" style="708" customWidth="1"/>
    <col min="6011" max="6011" width="22.140625" style="708" customWidth="1"/>
    <col min="6012" max="6012" width="19.85546875" style="708" customWidth="1"/>
    <col min="6013" max="6013" width="17.7109375" style="708" customWidth="1"/>
    <col min="6014" max="6014" width="21" style="708" customWidth="1"/>
    <col min="6015" max="6015" width="18.28515625" style="708" customWidth="1"/>
    <col min="6016" max="6016" width="19.28515625" style="708" customWidth="1"/>
    <col min="6017" max="6031" width="0" style="708" hidden="1" customWidth="1"/>
    <col min="6032" max="6032" width="18.28515625" style="708" customWidth="1"/>
    <col min="6033" max="6033" width="17.28515625" style="708" customWidth="1"/>
    <col min="6034" max="6034" width="18.7109375" style="708" customWidth="1"/>
    <col min="6035" max="6035" width="18.28515625" style="708" customWidth="1"/>
    <col min="6036" max="6036" width="16.5703125" style="708" customWidth="1"/>
    <col min="6037" max="6037" width="16.42578125" style="708" customWidth="1"/>
    <col min="6038" max="6038" width="17.28515625" style="708" customWidth="1"/>
    <col min="6039" max="6039" width="15.7109375" style="708" customWidth="1"/>
    <col min="6040" max="6040" width="11.42578125" style="708"/>
    <col min="6041" max="6041" width="11.5703125" style="708" customWidth="1"/>
    <col min="6042" max="6042" width="18.7109375" style="708" customWidth="1"/>
    <col min="6043" max="6043" width="17.28515625" style="708" customWidth="1"/>
    <col min="6044" max="6044" width="11.42578125" style="708"/>
    <col min="6045" max="6045" width="15.28515625" style="708" customWidth="1"/>
    <col min="6046" max="6047" width="11.42578125" style="708"/>
    <col min="6048" max="6048" width="14" style="708" bestFit="1" customWidth="1"/>
    <col min="6049" max="6049" width="14.28515625" style="708" customWidth="1"/>
    <col min="6050" max="6051" width="15" style="708" bestFit="1" customWidth="1"/>
    <col min="6052" max="6052" width="14.7109375" style="708" bestFit="1" customWidth="1"/>
    <col min="6053" max="6054" width="11.42578125" style="708"/>
    <col min="6055" max="6055" width="17.7109375" style="708" customWidth="1"/>
    <col min="6056" max="6056" width="15.42578125" style="708" customWidth="1"/>
    <col min="6057" max="6215" width="11.42578125" style="708"/>
    <col min="6216" max="6216" width="3.7109375" style="708" customWidth="1"/>
    <col min="6217" max="6217" width="7.28515625" style="708" customWidth="1"/>
    <col min="6218" max="6218" width="38" style="708" customWidth="1"/>
    <col min="6219" max="6261" width="0" style="708" hidden="1" customWidth="1"/>
    <col min="6262" max="6262" width="18.28515625" style="708" customWidth="1"/>
    <col min="6263" max="6263" width="0" style="708" hidden="1" customWidth="1"/>
    <col min="6264" max="6264" width="20" style="708" customWidth="1"/>
    <col min="6265" max="6265" width="19.85546875" style="708" customWidth="1"/>
    <col min="6266" max="6266" width="19.5703125" style="708" customWidth="1"/>
    <col min="6267" max="6267" width="22.140625" style="708" customWidth="1"/>
    <col min="6268" max="6268" width="19.85546875" style="708" customWidth="1"/>
    <col min="6269" max="6269" width="17.7109375" style="708" customWidth="1"/>
    <col min="6270" max="6270" width="21" style="708" customWidth="1"/>
    <col min="6271" max="6271" width="18.28515625" style="708" customWidth="1"/>
    <col min="6272" max="6272" width="19.28515625" style="708" customWidth="1"/>
    <col min="6273" max="6287" width="0" style="708" hidden="1" customWidth="1"/>
    <col min="6288" max="6288" width="18.28515625" style="708" customWidth="1"/>
    <col min="6289" max="6289" width="17.28515625" style="708" customWidth="1"/>
    <col min="6290" max="6290" width="18.7109375" style="708" customWidth="1"/>
    <col min="6291" max="6291" width="18.28515625" style="708" customWidth="1"/>
    <col min="6292" max="6292" width="16.5703125" style="708" customWidth="1"/>
    <col min="6293" max="6293" width="16.42578125" style="708" customWidth="1"/>
    <col min="6294" max="6294" width="17.28515625" style="708" customWidth="1"/>
    <col min="6295" max="6295" width="15.7109375" style="708" customWidth="1"/>
    <col min="6296" max="6296" width="11.42578125" style="708"/>
    <col min="6297" max="6297" width="11.5703125" style="708" customWidth="1"/>
    <col min="6298" max="6298" width="18.7109375" style="708" customWidth="1"/>
    <col min="6299" max="6299" width="17.28515625" style="708" customWidth="1"/>
    <col min="6300" max="6300" width="11.42578125" style="708"/>
    <col min="6301" max="6301" width="15.28515625" style="708" customWidth="1"/>
    <col min="6302" max="6303" width="11.42578125" style="708"/>
    <col min="6304" max="6304" width="14" style="708" bestFit="1" customWidth="1"/>
    <col min="6305" max="6305" width="14.28515625" style="708" customWidth="1"/>
    <col min="6306" max="6307" width="15" style="708" bestFit="1" customWidth="1"/>
    <col min="6308" max="6308" width="14.7109375" style="708" bestFit="1" customWidth="1"/>
    <col min="6309" max="6310" width="11.42578125" style="708"/>
    <col min="6311" max="6311" width="17.7109375" style="708" customWidth="1"/>
    <col min="6312" max="6312" width="15.42578125" style="708" customWidth="1"/>
    <col min="6313" max="6471" width="11.42578125" style="708"/>
    <col min="6472" max="6472" width="3.7109375" style="708" customWidth="1"/>
    <col min="6473" max="6473" width="7.28515625" style="708" customWidth="1"/>
    <col min="6474" max="6474" width="38" style="708" customWidth="1"/>
    <col min="6475" max="6517" width="0" style="708" hidden="1" customWidth="1"/>
    <col min="6518" max="6518" width="18.28515625" style="708" customWidth="1"/>
    <col min="6519" max="6519" width="0" style="708" hidden="1" customWidth="1"/>
    <col min="6520" max="6520" width="20" style="708" customWidth="1"/>
    <col min="6521" max="6521" width="19.85546875" style="708" customWidth="1"/>
    <col min="6522" max="6522" width="19.5703125" style="708" customWidth="1"/>
    <col min="6523" max="6523" width="22.140625" style="708" customWidth="1"/>
    <col min="6524" max="6524" width="19.85546875" style="708" customWidth="1"/>
    <col min="6525" max="6525" width="17.7109375" style="708" customWidth="1"/>
    <col min="6526" max="6526" width="21" style="708" customWidth="1"/>
    <col min="6527" max="6527" width="18.28515625" style="708" customWidth="1"/>
    <col min="6528" max="6528" width="19.28515625" style="708" customWidth="1"/>
    <col min="6529" max="6543" width="0" style="708" hidden="1" customWidth="1"/>
    <col min="6544" max="6544" width="18.28515625" style="708" customWidth="1"/>
    <col min="6545" max="6545" width="17.28515625" style="708" customWidth="1"/>
    <col min="6546" max="6546" width="18.7109375" style="708" customWidth="1"/>
    <col min="6547" max="6547" width="18.28515625" style="708" customWidth="1"/>
    <col min="6548" max="6548" width="16.5703125" style="708" customWidth="1"/>
    <col min="6549" max="6549" width="16.42578125" style="708" customWidth="1"/>
    <col min="6550" max="6550" width="17.28515625" style="708" customWidth="1"/>
    <col min="6551" max="6551" width="15.7109375" style="708" customWidth="1"/>
    <col min="6552" max="6552" width="11.42578125" style="708"/>
    <col min="6553" max="6553" width="11.5703125" style="708" customWidth="1"/>
    <col min="6554" max="6554" width="18.7109375" style="708" customWidth="1"/>
    <col min="6555" max="6555" width="17.28515625" style="708" customWidth="1"/>
    <col min="6556" max="6556" width="11.42578125" style="708"/>
    <col min="6557" max="6557" width="15.28515625" style="708" customWidth="1"/>
    <col min="6558" max="6559" width="11.42578125" style="708"/>
    <col min="6560" max="6560" width="14" style="708" bestFit="1" customWidth="1"/>
    <col min="6561" max="6561" width="14.28515625" style="708" customWidth="1"/>
    <col min="6562" max="6563" width="15" style="708" bestFit="1" customWidth="1"/>
    <col min="6564" max="6564" width="14.7109375" style="708" bestFit="1" customWidth="1"/>
    <col min="6565" max="6566" width="11.42578125" style="708"/>
    <col min="6567" max="6567" width="17.7109375" style="708" customWidth="1"/>
    <col min="6568" max="6568" width="15.42578125" style="708" customWidth="1"/>
    <col min="6569" max="6727" width="11.42578125" style="708"/>
    <col min="6728" max="6728" width="3.7109375" style="708" customWidth="1"/>
    <col min="6729" max="6729" width="7.28515625" style="708" customWidth="1"/>
    <col min="6730" max="6730" width="38" style="708" customWidth="1"/>
    <col min="6731" max="6773" width="0" style="708" hidden="1" customWidth="1"/>
    <col min="6774" max="6774" width="18.28515625" style="708" customWidth="1"/>
    <col min="6775" max="6775" width="0" style="708" hidden="1" customWidth="1"/>
    <col min="6776" max="6776" width="20" style="708" customWidth="1"/>
    <col min="6777" max="6777" width="19.85546875" style="708" customWidth="1"/>
    <col min="6778" max="6778" width="19.5703125" style="708" customWidth="1"/>
    <col min="6779" max="6779" width="22.140625" style="708" customWidth="1"/>
    <col min="6780" max="6780" width="19.85546875" style="708" customWidth="1"/>
    <col min="6781" max="6781" width="17.7109375" style="708" customWidth="1"/>
    <col min="6782" max="6782" width="21" style="708" customWidth="1"/>
    <col min="6783" max="6783" width="18.28515625" style="708" customWidth="1"/>
    <col min="6784" max="6784" width="19.28515625" style="708" customWidth="1"/>
    <col min="6785" max="6799" width="0" style="708" hidden="1" customWidth="1"/>
    <col min="6800" max="6800" width="18.28515625" style="708" customWidth="1"/>
    <col min="6801" max="6801" width="17.28515625" style="708" customWidth="1"/>
    <col min="6802" max="6802" width="18.7109375" style="708" customWidth="1"/>
    <col min="6803" max="6803" width="18.28515625" style="708" customWidth="1"/>
    <col min="6804" max="6804" width="16.5703125" style="708" customWidth="1"/>
    <col min="6805" max="6805" width="16.42578125" style="708" customWidth="1"/>
    <col min="6806" max="6806" width="17.28515625" style="708" customWidth="1"/>
    <col min="6807" max="6807" width="15.7109375" style="708" customWidth="1"/>
    <col min="6808" max="6808" width="11.42578125" style="708"/>
    <col min="6809" max="6809" width="11.5703125" style="708" customWidth="1"/>
    <col min="6810" max="6810" width="18.7109375" style="708" customWidth="1"/>
    <col min="6811" max="6811" width="17.28515625" style="708" customWidth="1"/>
    <col min="6812" max="6812" width="11.42578125" style="708"/>
    <col min="6813" max="6813" width="15.28515625" style="708" customWidth="1"/>
    <col min="6814" max="6815" width="11.42578125" style="708"/>
    <col min="6816" max="6816" width="14" style="708" bestFit="1" customWidth="1"/>
    <col min="6817" max="6817" width="14.28515625" style="708" customWidth="1"/>
    <col min="6818" max="6819" width="15" style="708" bestFit="1" customWidth="1"/>
    <col min="6820" max="6820" width="14.7109375" style="708" bestFit="1" customWidth="1"/>
    <col min="6821" max="6822" width="11.42578125" style="708"/>
    <col min="6823" max="6823" width="17.7109375" style="708" customWidth="1"/>
    <col min="6824" max="6824" width="15.42578125" style="708" customWidth="1"/>
    <col min="6825" max="6983" width="11.42578125" style="708"/>
    <col min="6984" max="6984" width="3.7109375" style="708" customWidth="1"/>
    <col min="6985" max="6985" width="7.28515625" style="708" customWidth="1"/>
    <col min="6986" max="6986" width="38" style="708" customWidth="1"/>
    <col min="6987" max="7029" width="0" style="708" hidden="1" customWidth="1"/>
    <col min="7030" max="7030" width="18.28515625" style="708" customWidth="1"/>
    <col min="7031" max="7031" width="0" style="708" hidden="1" customWidth="1"/>
    <col min="7032" max="7032" width="20" style="708" customWidth="1"/>
    <col min="7033" max="7033" width="19.85546875" style="708" customWidth="1"/>
    <col min="7034" max="7034" width="19.5703125" style="708" customWidth="1"/>
    <col min="7035" max="7035" width="22.140625" style="708" customWidth="1"/>
    <col min="7036" max="7036" width="19.85546875" style="708" customWidth="1"/>
    <col min="7037" max="7037" width="17.7109375" style="708" customWidth="1"/>
    <col min="7038" max="7038" width="21" style="708" customWidth="1"/>
    <col min="7039" max="7039" width="18.28515625" style="708" customWidth="1"/>
    <col min="7040" max="7040" width="19.28515625" style="708" customWidth="1"/>
    <col min="7041" max="7055" width="0" style="708" hidden="1" customWidth="1"/>
    <col min="7056" max="7056" width="18.28515625" style="708" customWidth="1"/>
    <col min="7057" max="7057" width="17.28515625" style="708" customWidth="1"/>
    <col min="7058" max="7058" width="18.7109375" style="708" customWidth="1"/>
    <col min="7059" max="7059" width="18.28515625" style="708" customWidth="1"/>
    <col min="7060" max="7060" width="16.5703125" style="708" customWidth="1"/>
    <col min="7061" max="7061" width="16.42578125" style="708" customWidth="1"/>
    <col min="7062" max="7062" width="17.28515625" style="708" customWidth="1"/>
    <col min="7063" max="7063" width="15.7109375" style="708" customWidth="1"/>
    <col min="7064" max="7064" width="11.42578125" style="708"/>
    <col min="7065" max="7065" width="11.5703125" style="708" customWidth="1"/>
    <col min="7066" max="7066" width="18.7109375" style="708" customWidth="1"/>
    <col min="7067" max="7067" width="17.28515625" style="708" customWidth="1"/>
    <col min="7068" max="7068" width="11.42578125" style="708"/>
    <col min="7069" max="7069" width="15.28515625" style="708" customWidth="1"/>
    <col min="7070" max="7071" width="11.42578125" style="708"/>
    <col min="7072" max="7072" width="14" style="708" bestFit="1" customWidth="1"/>
    <col min="7073" max="7073" width="14.28515625" style="708" customWidth="1"/>
    <col min="7074" max="7075" width="15" style="708" bestFit="1" customWidth="1"/>
    <col min="7076" max="7076" width="14.7109375" style="708" bestFit="1" customWidth="1"/>
    <col min="7077" max="7078" width="11.42578125" style="708"/>
    <col min="7079" max="7079" width="17.7109375" style="708" customWidth="1"/>
    <col min="7080" max="7080" width="15.42578125" style="708" customWidth="1"/>
    <col min="7081" max="7239" width="11.42578125" style="708"/>
    <col min="7240" max="7240" width="3.7109375" style="708" customWidth="1"/>
    <col min="7241" max="7241" width="7.28515625" style="708" customWidth="1"/>
    <col min="7242" max="7242" width="38" style="708" customWidth="1"/>
    <col min="7243" max="7285" width="0" style="708" hidden="1" customWidth="1"/>
    <col min="7286" max="7286" width="18.28515625" style="708" customWidth="1"/>
    <col min="7287" max="7287" width="0" style="708" hidden="1" customWidth="1"/>
    <col min="7288" max="7288" width="20" style="708" customWidth="1"/>
    <col min="7289" max="7289" width="19.85546875" style="708" customWidth="1"/>
    <col min="7290" max="7290" width="19.5703125" style="708" customWidth="1"/>
    <col min="7291" max="7291" width="22.140625" style="708" customWidth="1"/>
    <col min="7292" max="7292" width="19.85546875" style="708" customWidth="1"/>
    <col min="7293" max="7293" width="17.7109375" style="708" customWidth="1"/>
    <col min="7294" max="7294" width="21" style="708" customWidth="1"/>
    <col min="7295" max="7295" width="18.28515625" style="708" customWidth="1"/>
    <col min="7296" max="7296" width="19.28515625" style="708" customWidth="1"/>
    <col min="7297" max="7311" width="0" style="708" hidden="1" customWidth="1"/>
    <col min="7312" max="7312" width="18.28515625" style="708" customWidth="1"/>
    <col min="7313" max="7313" width="17.28515625" style="708" customWidth="1"/>
    <col min="7314" max="7314" width="18.7109375" style="708" customWidth="1"/>
    <col min="7315" max="7315" width="18.28515625" style="708" customWidth="1"/>
    <col min="7316" max="7316" width="16.5703125" style="708" customWidth="1"/>
    <col min="7317" max="7317" width="16.42578125" style="708" customWidth="1"/>
    <col min="7318" max="7318" width="17.28515625" style="708" customWidth="1"/>
    <col min="7319" max="7319" width="15.7109375" style="708" customWidth="1"/>
    <col min="7320" max="7320" width="11.42578125" style="708"/>
    <col min="7321" max="7321" width="11.5703125" style="708" customWidth="1"/>
    <col min="7322" max="7322" width="18.7109375" style="708" customWidth="1"/>
    <col min="7323" max="7323" width="17.28515625" style="708" customWidth="1"/>
    <col min="7324" max="7324" width="11.42578125" style="708"/>
    <col min="7325" max="7325" width="15.28515625" style="708" customWidth="1"/>
    <col min="7326" max="7327" width="11.42578125" style="708"/>
    <col min="7328" max="7328" width="14" style="708" bestFit="1" customWidth="1"/>
    <col min="7329" max="7329" width="14.28515625" style="708" customWidth="1"/>
    <col min="7330" max="7331" width="15" style="708" bestFit="1" customWidth="1"/>
    <col min="7332" max="7332" width="14.7109375" style="708" bestFit="1" customWidth="1"/>
    <col min="7333" max="7334" width="11.42578125" style="708"/>
    <col min="7335" max="7335" width="17.7109375" style="708" customWidth="1"/>
    <col min="7336" max="7336" width="15.42578125" style="708" customWidth="1"/>
    <col min="7337" max="7495" width="11.42578125" style="708"/>
    <col min="7496" max="7496" width="3.7109375" style="708" customWidth="1"/>
    <col min="7497" max="7497" width="7.28515625" style="708" customWidth="1"/>
    <col min="7498" max="7498" width="38" style="708" customWidth="1"/>
    <col min="7499" max="7541" width="0" style="708" hidden="1" customWidth="1"/>
    <col min="7542" max="7542" width="18.28515625" style="708" customWidth="1"/>
    <col min="7543" max="7543" width="0" style="708" hidden="1" customWidth="1"/>
    <col min="7544" max="7544" width="20" style="708" customWidth="1"/>
    <col min="7545" max="7545" width="19.85546875" style="708" customWidth="1"/>
    <col min="7546" max="7546" width="19.5703125" style="708" customWidth="1"/>
    <col min="7547" max="7547" width="22.140625" style="708" customWidth="1"/>
    <col min="7548" max="7548" width="19.85546875" style="708" customWidth="1"/>
    <col min="7549" max="7549" width="17.7109375" style="708" customWidth="1"/>
    <col min="7550" max="7550" width="21" style="708" customWidth="1"/>
    <col min="7551" max="7551" width="18.28515625" style="708" customWidth="1"/>
    <col min="7552" max="7552" width="19.28515625" style="708" customWidth="1"/>
    <col min="7553" max="7567" width="0" style="708" hidden="1" customWidth="1"/>
    <col min="7568" max="7568" width="18.28515625" style="708" customWidth="1"/>
    <col min="7569" max="7569" width="17.28515625" style="708" customWidth="1"/>
    <col min="7570" max="7570" width="18.7109375" style="708" customWidth="1"/>
    <col min="7571" max="7571" width="18.28515625" style="708" customWidth="1"/>
    <col min="7572" max="7572" width="16.5703125" style="708" customWidth="1"/>
    <col min="7573" max="7573" width="16.42578125" style="708" customWidth="1"/>
    <col min="7574" max="7574" width="17.28515625" style="708" customWidth="1"/>
    <col min="7575" max="7575" width="15.7109375" style="708" customWidth="1"/>
    <col min="7576" max="7576" width="11.42578125" style="708"/>
    <col min="7577" max="7577" width="11.5703125" style="708" customWidth="1"/>
    <col min="7578" max="7578" width="18.7109375" style="708" customWidth="1"/>
    <col min="7579" max="7579" width="17.28515625" style="708" customWidth="1"/>
    <col min="7580" max="7580" width="11.42578125" style="708"/>
    <col min="7581" max="7581" width="15.28515625" style="708" customWidth="1"/>
    <col min="7582" max="7583" width="11.42578125" style="708"/>
    <col min="7584" max="7584" width="14" style="708" bestFit="1" customWidth="1"/>
    <col min="7585" max="7585" width="14.28515625" style="708" customWidth="1"/>
    <col min="7586" max="7587" width="15" style="708" bestFit="1" customWidth="1"/>
    <col min="7588" max="7588" width="14.7109375" style="708" bestFit="1" customWidth="1"/>
    <col min="7589" max="7590" width="11.42578125" style="708"/>
    <col min="7591" max="7591" width="17.7109375" style="708" customWidth="1"/>
    <col min="7592" max="7592" width="15.42578125" style="708" customWidth="1"/>
    <col min="7593" max="7751" width="11.42578125" style="708"/>
    <col min="7752" max="7752" width="3.7109375" style="708" customWidth="1"/>
    <col min="7753" max="7753" width="7.28515625" style="708" customWidth="1"/>
    <col min="7754" max="7754" width="38" style="708" customWidth="1"/>
    <col min="7755" max="7797" width="0" style="708" hidden="1" customWidth="1"/>
    <col min="7798" max="7798" width="18.28515625" style="708" customWidth="1"/>
    <col min="7799" max="7799" width="0" style="708" hidden="1" customWidth="1"/>
    <col min="7800" max="7800" width="20" style="708" customWidth="1"/>
    <col min="7801" max="7801" width="19.85546875" style="708" customWidth="1"/>
    <col min="7802" max="7802" width="19.5703125" style="708" customWidth="1"/>
    <col min="7803" max="7803" width="22.140625" style="708" customWidth="1"/>
    <col min="7804" max="7804" width="19.85546875" style="708" customWidth="1"/>
    <col min="7805" max="7805" width="17.7109375" style="708" customWidth="1"/>
    <col min="7806" max="7806" width="21" style="708" customWidth="1"/>
    <col min="7807" max="7807" width="18.28515625" style="708" customWidth="1"/>
    <col min="7808" max="7808" width="19.28515625" style="708" customWidth="1"/>
    <col min="7809" max="7823" width="0" style="708" hidden="1" customWidth="1"/>
    <col min="7824" max="7824" width="18.28515625" style="708" customWidth="1"/>
    <col min="7825" max="7825" width="17.28515625" style="708" customWidth="1"/>
    <col min="7826" max="7826" width="18.7109375" style="708" customWidth="1"/>
    <col min="7827" max="7827" width="18.28515625" style="708" customWidth="1"/>
    <col min="7828" max="7828" width="16.5703125" style="708" customWidth="1"/>
    <col min="7829" max="7829" width="16.42578125" style="708" customWidth="1"/>
    <col min="7830" max="7830" width="17.28515625" style="708" customWidth="1"/>
    <col min="7831" max="7831" width="15.7109375" style="708" customWidth="1"/>
    <col min="7832" max="7832" width="11.42578125" style="708"/>
    <col min="7833" max="7833" width="11.5703125" style="708" customWidth="1"/>
    <col min="7834" max="7834" width="18.7109375" style="708" customWidth="1"/>
    <col min="7835" max="7835" width="17.28515625" style="708" customWidth="1"/>
    <col min="7836" max="7836" width="11.42578125" style="708"/>
    <col min="7837" max="7837" width="15.28515625" style="708" customWidth="1"/>
    <col min="7838" max="7839" width="11.42578125" style="708"/>
    <col min="7840" max="7840" width="14" style="708" bestFit="1" customWidth="1"/>
    <col min="7841" max="7841" width="14.28515625" style="708" customWidth="1"/>
    <col min="7842" max="7843" width="15" style="708" bestFit="1" customWidth="1"/>
    <col min="7844" max="7844" width="14.7109375" style="708" bestFit="1" customWidth="1"/>
    <col min="7845" max="7846" width="11.42578125" style="708"/>
    <col min="7847" max="7847" width="17.7109375" style="708" customWidth="1"/>
    <col min="7848" max="7848" width="15.42578125" style="708" customWidth="1"/>
    <col min="7849" max="8007" width="11.42578125" style="708"/>
    <col min="8008" max="8008" width="3.7109375" style="708" customWidth="1"/>
    <col min="8009" max="8009" width="7.28515625" style="708" customWidth="1"/>
    <col min="8010" max="8010" width="38" style="708" customWidth="1"/>
    <col min="8011" max="8053" width="0" style="708" hidden="1" customWidth="1"/>
    <col min="8054" max="8054" width="18.28515625" style="708" customWidth="1"/>
    <col min="8055" max="8055" width="0" style="708" hidden="1" customWidth="1"/>
    <col min="8056" max="8056" width="20" style="708" customWidth="1"/>
    <col min="8057" max="8057" width="19.85546875" style="708" customWidth="1"/>
    <col min="8058" max="8058" width="19.5703125" style="708" customWidth="1"/>
    <col min="8059" max="8059" width="22.140625" style="708" customWidth="1"/>
    <col min="8060" max="8060" width="19.85546875" style="708" customWidth="1"/>
    <col min="8061" max="8061" width="17.7109375" style="708" customWidth="1"/>
    <col min="8062" max="8062" width="21" style="708" customWidth="1"/>
    <col min="8063" max="8063" width="18.28515625" style="708" customWidth="1"/>
    <col min="8064" max="8064" width="19.28515625" style="708" customWidth="1"/>
    <col min="8065" max="8079" width="0" style="708" hidden="1" customWidth="1"/>
    <col min="8080" max="8080" width="18.28515625" style="708" customWidth="1"/>
    <col min="8081" max="8081" width="17.28515625" style="708" customWidth="1"/>
    <col min="8082" max="8082" width="18.7109375" style="708" customWidth="1"/>
    <col min="8083" max="8083" width="18.28515625" style="708" customWidth="1"/>
    <col min="8084" max="8084" width="16.5703125" style="708" customWidth="1"/>
    <col min="8085" max="8085" width="16.42578125" style="708" customWidth="1"/>
    <col min="8086" max="8086" width="17.28515625" style="708" customWidth="1"/>
    <col min="8087" max="8087" width="15.7109375" style="708" customWidth="1"/>
    <col min="8088" max="8088" width="11.42578125" style="708"/>
    <col min="8089" max="8089" width="11.5703125" style="708" customWidth="1"/>
    <col min="8090" max="8090" width="18.7109375" style="708" customWidth="1"/>
    <col min="8091" max="8091" width="17.28515625" style="708" customWidth="1"/>
    <col min="8092" max="8092" width="11.42578125" style="708"/>
    <col min="8093" max="8093" width="15.28515625" style="708" customWidth="1"/>
    <col min="8094" max="8095" width="11.42578125" style="708"/>
    <col min="8096" max="8096" width="14" style="708" bestFit="1" customWidth="1"/>
    <col min="8097" max="8097" width="14.28515625" style="708" customWidth="1"/>
    <col min="8098" max="8099" width="15" style="708" bestFit="1" customWidth="1"/>
    <col min="8100" max="8100" width="14.7109375" style="708" bestFit="1" customWidth="1"/>
    <col min="8101" max="8102" width="11.42578125" style="708"/>
    <col min="8103" max="8103" width="17.7109375" style="708" customWidth="1"/>
    <col min="8104" max="8104" width="15.42578125" style="708" customWidth="1"/>
    <col min="8105" max="8263" width="11.42578125" style="708"/>
    <col min="8264" max="8264" width="3.7109375" style="708" customWidth="1"/>
    <col min="8265" max="8265" width="7.28515625" style="708" customWidth="1"/>
    <col min="8266" max="8266" width="38" style="708" customWidth="1"/>
    <col min="8267" max="8309" width="0" style="708" hidden="1" customWidth="1"/>
    <col min="8310" max="8310" width="18.28515625" style="708" customWidth="1"/>
    <col min="8311" max="8311" width="0" style="708" hidden="1" customWidth="1"/>
    <col min="8312" max="8312" width="20" style="708" customWidth="1"/>
    <col min="8313" max="8313" width="19.85546875" style="708" customWidth="1"/>
    <col min="8314" max="8314" width="19.5703125" style="708" customWidth="1"/>
    <col min="8315" max="8315" width="22.140625" style="708" customWidth="1"/>
    <col min="8316" max="8316" width="19.85546875" style="708" customWidth="1"/>
    <col min="8317" max="8317" width="17.7109375" style="708" customWidth="1"/>
    <col min="8318" max="8318" width="21" style="708" customWidth="1"/>
    <col min="8319" max="8319" width="18.28515625" style="708" customWidth="1"/>
    <col min="8320" max="8320" width="19.28515625" style="708" customWidth="1"/>
    <col min="8321" max="8335" width="0" style="708" hidden="1" customWidth="1"/>
    <col min="8336" max="8336" width="18.28515625" style="708" customWidth="1"/>
    <col min="8337" max="8337" width="17.28515625" style="708" customWidth="1"/>
    <col min="8338" max="8338" width="18.7109375" style="708" customWidth="1"/>
    <col min="8339" max="8339" width="18.28515625" style="708" customWidth="1"/>
    <col min="8340" max="8340" width="16.5703125" style="708" customWidth="1"/>
    <col min="8341" max="8341" width="16.42578125" style="708" customWidth="1"/>
    <col min="8342" max="8342" width="17.28515625" style="708" customWidth="1"/>
    <col min="8343" max="8343" width="15.7109375" style="708" customWidth="1"/>
    <col min="8344" max="8344" width="11.42578125" style="708"/>
    <col min="8345" max="8345" width="11.5703125" style="708" customWidth="1"/>
    <col min="8346" max="8346" width="18.7109375" style="708" customWidth="1"/>
    <col min="8347" max="8347" width="17.28515625" style="708" customWidth="1"/>
    <col min="8348" max="8348" width="11.42578125" style="708"/>
    <col min="8349" max="8349" width="15.28515625" style="708" customWidth="1"/>
    <col min="8350" max="8351" width="11.42578125" style="708"/>
    <col min="8352" max="8352" width="14" style="708" bestFit="1" customWidth="1"/>
    <col min="8353" max="8353" width="14.28515625" style="708" customWidth="1"/>
    <col min="8354" max="8355" width="15" style="708" bestFit="1" customWidth="1"/>
    <col min="8356" max="8356" width="14.7109375" style="708" bestFit="1" customWidth="1"/>
    <col min="8357" max="8358" width="11.42578125" style="708"/>
    <col min="8359" max="8359" width="17.7109375" style="708" customWidth="1"/>
    <col min="8360" max="8360" width="15.42578125" style="708" customWidth="1"/>
    <col min="8361" max="8519" width="11.42578125" style="708"/>
    <col min="8520" max="8520" width="3.7109375" style="708" customWidth="1"/>
    <col min="8521" max="8521" width="7.28515625" style="708" customWidth="1"/>
    <col min="8522" max="8522" width="38" style="708" customWidth="1"/>
    <col min="8523" max="8565" width="0" style="708" hidden="1" customWidth="1"/>
    <col min="8566" max="8566" width="18.28515625" style="708" customWidth="1"/>
    <col min="8567" max="8567" width="0" style="708" hidden="1" customWidth="1"/>
    <col min="8568" max="8568" width="20" style="708" customWidth="1"/>
    <col min="8569" max="8569" width="19.85546875" style="708" customWidth="1"/>
    <col min="8570" max="8570" width="19.5703125" style="708" customWidth="1"/>
    <col min="8571" max="8571" width="22.140625" style="708" customWidth="1"/>
    <col min="8572" max="8572" width="19.85546875" style="708" customWidth="1"/>
    <col min="8573" max="8573" width="17.7109375" style="708" customWidth="1"/>
    <col min="8574" max="8574" width="21" style="708" customWidth="1"/>
    <col min="8575" max="8575" width="18.28515625" style="708" customWidth="1"/>
    <col min="8576" max="8576" width="19.28515625" style="708" customWidth="1"/>
    <col min="8577" max="8591" width="0" style="708" hidden="1" customWidth="1"/>
    <col min="8592" max="8592" width="18.28515625" style="708" customWidth="1"/>
    <col min="8593" max="8593" width="17.28515625" style="708" customWidth="1"/>
    <col min="8594" max="8594" width="18.7109375" style="708" customWidth="1"/>
    <col min="8595" max="8595" width="18.28515625" style="708" customWidth="1"/>
    <col min="8596" max="8596" width="16.5703125" style="708" customWidth="1"/>
    <col min="8597" max="8597" width="16.42578125" style="708" customWidth="1"/>
    <col min="8598" max="8598" width="17.28515625" style="708" customWidth="1"/>
    <col min="8599" max="8599" width="15.7109375" style="708" customWidth="1"/>
    <col min="8600" max="8600" width="11.42578125" style="708"/>
    <col min="8601" max="8601" width="11.5703125" style="708" customWidth="1"/>
    <col min="8602" max="8602" width="18.7109375" style="708" customWidth="1"/>
    <col min="8603" max="8603" width="17.28515625" style="708" customWidth="1"/>
    <col min="8604" max="8604" width="11.42578125" style="708"/>
    <col min="8605" max="8605" width="15.28515625" style="708" customWidth="1"/>
    <col min="8606" max="8607" width="11.42578125" style="708"/>
    <col min="8608" max="8608" width="14" style="708" bestFit="1" customWidth="1"/>
    <col min="8609" max="8609" width="14.28515625" style="708" customWidth="1"/>
    <col min="8610" max="8611" width="15" style="708" bestFit="1" customWidth="1"/>
    <col min="8612" max="8612" width="14.7109375" style="708" bestFit="1" customWidth="1"/>
    <col min="8613" max="8614" width="11.42578125" style="708"/>
    <col min="8615" max="8615" width="17.7109375" style="708" customWidth="1"/>
    <col min="8616" max="8616" width="15.42578125" style="708" customWidth="1"/>
    <col min="8617" max="8775" width="11.42578125" style="708"/>
    <col min="8776" max="8776" width="3.7109375" style="708" customWidth="1"/>
    <col min="8777" max="8777" width="7.28515625" style="708" customWidth="1"/>
    <col min="8778" max="8778" width="38" style="708" customWidth="1"/>
    <col min="8779" max="8821" width="0" style="708" hidden="1" customWidth="1"/>
    <col min="8822" max="8822" width="18.28515625" style="708" customWidth="1"/>
    <col min="8823" max="8823" width="0" style="708" hidden="1" customWidth="1"/>
    <col min="8824" max="8824" width="20" style="708" customWidth="1"/>
    <col min="8825" max="8825" width="19.85546875" style="708" customWidth="1"/>
    <col min="8826" max="8826" width="19.5703125" style="708" customWidth="1"/>
    <col min="8827" max="8827" width="22.140625" style="708" customWidth="1"/>
    <col min="8828" max="8828" width="19.85546875" style="708" customWidth="1"/>
    <col min="8829" max="8829" width="17.7109375" style="708" customWidth="1"/>
    <col min="8830" max="8830" width="21" style="708" customWidth="1"/>
    <col min="8831" max="8831" width="18.28515625" style="708" customWidth="1"/>
    <col min="8832" max="8832" width="19.28515625" style="708" customWidth="1"/>
    <col min="8833" max="8847" width="0" style="708" hidden="1" customWidth="1"/>
    <col min="8848" max="8848" width="18.28515625" style="708" customWidth="1"/>
    <col min="8849" max="8849" width="17.28515625" style="708" customWidth="1"/>
    <col min="8850" max="8850" width="18.7109375" style="708" customWidth="1"/>
    <col min="8851" max="8851" width="18.28515625" style="708" customWidth="1"/>
    <col min="8852" max="8852" width="16.5703125" style="708" customWidth="1"/>
    <col min="8853" max="8853" width="16.42578125" style="708" customWidth="1"/>
    <col min="8854" max="8854" width="17.28515625" style="708" customWidth="1"/>
    <col min="8855" max="8855" width="15.7109375" style="708" customWidth="1"/>
    <col min="8856" max="8856" width="11.42578125" style="708"/>
    <col min="8857" max="8857" width="11.5703125" style="708" customWidth="1"/>
    <col min="8858" max="8858" width="18.7109375" style="708" customWidth="1"/>
    <col min="8859" max="8859" width="17.28515625" style="708" customWidth="1"/>
    <col min="8860" max="8860" width="11.42578125" style="708"/>
    <col min="8861" max="8861" width="15.28515625" style="708" customWidth="1"/>
    <col min="8862" max="8863" width="11.42578125" style="708"/>
    <col min="8864" max="8864" width="14" style="708" bestFit="1" customWidth="1"/>
    <col min="8865" max="8865" width="14.28515625" style="708" customWidth="1"/>
    <col min="8866" max="8867" width="15" style="708" bestFit="1" customWidth="1"/>
    <col min="8868" max="8868" width="14.7109375" style="708" bestFit="1" customWidth="1"/>
    <col min="8869" max="8870" width="11.42578125" style="708"/>
    <col min="8871" max="8871" width="17.7109375" style="708" customWidth="1"/>
    <col min="8872" max="8872" width="15.42578125" style="708" customWidth="1"/>
    <col min="8873" max="9031" width="11.42578125" style="708"/>
    <col min="9032" max="9032" width="3.7109375" style="708" customWidth="1"/>
    <col min="9033" max="9033" width="7.28515625" style="708" customWidth="1"/>
    <col min="9034" max="9034" width="38" style="708" customWidth="1"/>
    <col min="9035" max="9077" width="0" style="708" hidden="1" customWidth="1"/>
    <col min="9078" max="9078" width="18.28515625" style="708" customWidth="1"/>
    <col min="9079" max="9079" width="0" style="708" hidden="1" customWidth="1"/>
    <col min="9080" max="9080" width="20" style="708" customWidth="1"/>
    <col min="9081" max="9081" width="19.85546875" style="708" customWidth="1"/>
    <col min="9082" max="9082" width="19.5703125" style="708" customWidth="1"/>
    <col min="9083" max="9083" width="22.140625" style="708" customWidth="1"/>
    <col min="9084" max="9084" width="19.85546875" style="708" customWidth="1"/>
    <col min="9085" max="9085" width="17.7109375" style="708" customWidth="1"/>
    <col min="9086" max="9086" width="21" style="708" customWidth="1"/>
    <col min="9087" max="9087" width="18.28515625" style="708" customWidth="1"/>
    <col min="9088" max="9088" width="19.28515625" style="708" customWidth="1"/>
    <col min="9089" max="9103" width="0" style="708" hidden="1" customWidth="1"/>
    <col min="9104" max="9104" width="18.28515625" style="708" customWidth="1"/>
    <col min="9105" max="9105" width="17.28515625" style="708" customWidth="1"/>
    <col min="9106" max="9106" width="18.7109375" style="708" customWidth="1"/>
    <col min="9107" max="9107" width="18.28515625" style="708" customWidth="1"/>
    <col min="9108" max="9108" width="16.5703125" style="708" customWidth="1"/>
    <col min="9109" max="9109" width="16.42578125" style="708" customWidth="1"/>
    <col min="9110" max="9110" width="17.28515625" style="708" customWidth="1"/>
    <col min="9111" max="9111" width="15.7109375" style="708" customWidth="1"/>
    <col min="9112" max="9112" width="11.42578125" style="708"/>
    <col min="9113" max="9113" width="11.5703125" style="708" customWidth="1"/>
    <col min="9114" max="9114" width="18.7109375" style="708" customWidth="1"/>
    <col min="9115" max="9115" width="17.28515625" style="708" customWidth="1"/>
    <col min="9116" max="9116" width="11.42578125" style="708"/>
    <col min="9117" max="9117" width="15.28515625" style="708" customWidth="1"/>
    <col min="9118" max="9119" width="11.42578125" style="708"/>
    <col min="9120" max="9120" width="14" style="708" bestFit="1" customWidth="1"/>
    <col min="9121" max="9121" width="14.28515625" style="708" customWidth="1"/>
    <col min="9122" max="9123" width="15" style="708" bestFit="1" customWidth="1"/>
    <col min="9124" max="9124" width="14.7109375" style="708" bestFit="1" customWidth="1"/>
    <col min="9125" max="9126" width="11.42578125" style="708"/>
    <col min="9127" max="9127" width="17.7109375" style="708" customWidth="1"/>
    <col min="9128" max="9128" width="15.42578125" style="708" customWidth="1"/>
    <col min="9129" max="9287" width="11.42578125" style="708"/>
    <col min="9288" max="9288" width="3.7109375" style="708" customWidth="1"/>
    <col min="9289" max="9289" width="7.28515625" style="708" customWidth="1"/>
    <col min="9290" max="9290" width="38" style="708" customWidth="1"/>
    <col min="9291" max="9333" width="0" style="708" hidden="1" customWidth="1"/>
    <col min="9334" max="9334" width="18.28515625" style="708" customWidth="1"/>
    <col min="9335" max="9335" width="0" style="708" hidden="1" customWidth="1"/>
    <col min="9336" max="9336" width="20" style="708" customWidth="1"/>
    <col min="9337" max="9337" width="19.85546875" style="708" customWidth="1"/>
    <col min="9338" max="9338" width="19.5703125" style="708" customWidth="1"/>
    <col min="9339" max="9339" width="22.140625" style="708" customWidth="1"/>
    <col min="9340" max="9340" width="19.85546875" style="708" customWidth="1"/>
    <col min="9341" max="9341" width="17.7109375" style="708" customWidth="1"/>
    <col min="9342" max="9342" width="21" style="708" customWidth="1"/>
    <col min="9343" max="9343" width="18.28515625" style="708" customWidth="1"/>
    <col min="9344" max="9344" width="19.28515625" style="708" customWidth="1"/>
    <col min="9345" max="9359" width="0" style="708" hidden="1" customWidth="1"/>
    <col min="9360" max="9360" width="18.28515625" style="708" customWidth="1"/>
    <col min="9361" max="9361" width="17.28515625" style="708" customWidth="1"/>
    <col min="9362" max="9362" width="18.7109375" style="708" customWidth="1"/>
    <col min="9363" max="9363" width="18.28515625" style="708" customWidth="1"/>
    <col min="9364" max="9364" width="16.5703125" style="708" customWidth="1"/>
    <col min="9365" max="9365" width="16.42578125" style="708" customWidth="1"/>
    <col min="9366" max="9366" width="17.28515625" style="708" customWidth="1"/>
    <col min="9367" max="9367" width="15.7109375" style="708" customWidth="1"/>
    <col min="9368" max="9368" width="11.42578125" style="708"/>
    <col min="9369" max="9369" width="11.5703125" style="708" customWidth="1"/>
    <col min="9370" max="9370" width="18.7109375" style="708" customWidth="1"/>
    <col min="9371" max="9371" width="17.28515625" style="708" customWidth="1"/>
    <col min="9372" max="9372" width="11.42578125" style="708"/>
    <col min="9373" max="9373" width="15.28515625" style="708" customWidth="1"/>
    <col min="9374" max="9375" width="11.42578125" style="708"/>
    <col min="9376" max="9376" width="14" style="708" bestFit="1" customWidth="1"/>
    <col min="9377" max="9377" width="14.28515625" style="708" customWidth="1"/>
    <col min="9378" max="9379" width="15" style="708" bestFit="1" customWidth="1"/>
    <col min="9380" max="9380" width="14.7109375" style="708" bestFit="1" customWidth="1"/>
    <col min="9381" max="9382" width="11.42578125" style="708"/>
    <col min="9383" max="9383" width="17.7109375" style="708" customWidth="1"/>
    <col min="9384" max="9384" width="15.42578125" style="708" customWidth="1"/>
    <col min="9385" max="9543" width="11.42578125" style="708"/>
    <col min="9544" max="9544" width="3.7109375" style="708" customWidth="1"/>
    <col min="9545" max="9545" width="7.28515625" style="708" customWidth="1"/>
    <col min="9546" max="9546" width="38" style="708" customWidth="1"/>
    <col min="9547" max="9589" width="0" style="708" hidden="1" customWidth="1"/>
    <col min="9590" max="9590" width="18.28515625" style="708" customWidth="1"/>
    <col min="9591" max="9591" width="0" style="708" hidden="1" customWidth="1"/>
    <col min="9592" max="9592" width="20" style="708" customWidth="1"/>
    <col min="9593" max="9593" width="19.85546875" style="708" customWidth="1"/>
    <col min="9594" max="9594" width="19.5703125" style="708" customWidth="1"/>
    <col min="9595" max="9595" width="22.140625" style="708" customWidth="1"/>
    <col min="9596" max="9596" width="19.85546875" style="708" customWidth="1"/>
    <col min="9597" max="9597" width="17.7109375" style="708" customWidth="1"/>
    <col min="9598" max="9598" width="21" style="708" customWidth="1"/>
    <col min="9599" max="9599" width="18.28515625" style="708" customWidth="1"/>
    <col min="9600" max="9600" width="19.28515625" style="708" customWidth="1"/>
    <col min="9601" max="9615" width="0" style="708" hidden="1" customWidth="1"/>
    <col min="9616" max="9616" width="18.28515625" style="708" customWidth="1"/>
    <col min="9617" max="9617" width="17.28515625" style="708" customWidth="1"/>
    <col min="9618" max="9618" width="18.7109375" style="708" customWidth="1"/>
    <col min="9619" max="9619" width="18.28515625" style="708" customWidth="1"/>
    <col min="9620" max="9620" width="16.5703125" style="708" customWidth="1"/>
    <col min="9621" max="9621" width="16.42578125" style="708" customWidth="1"/>
    <col min="9622" max="9622" width="17.28515625" style="708" customWidth="1"/>
    <col min="9623" max="9623" width="15.7109375" style="708" customWidth="1"/>
    <col min="9624" max="9624" width="11.42578125" style="708"/>
    <col min="9625" max="9625" width="11.5703125" style="708" customWidth="1"/>
    <col min="9626" max="9626" width="18.7109375" style="708" customWidth="1"/>
    <col min="9627" max="9627" width="17.28515625" style="708" customWidth="1"/>
    <col min="9628" max="9628" width="11.42578125" style="708"/>
    <col min="9629" max="9629" width="15.28515625" style="708" customWidth="1"/>
    <col min="9630" max="9631" width="11.42578125" style="708"/>
    <col min="9632" max="9632" width="14" style="708" bestFit="1" customWidth="1"/>
    <col min="9633" max="9633" width="14.28515625" style="708" customWidth="1"/>
    <col min="9634" max="9635" width="15" style="708" bestFit="1" customWidth="1"/>
    <col min="9636" max="9636" width="14.7109375" style="708" bestFit="1" customWidth="1"/>
    <col min="9637" max="9638" width="11.42578125" style="708"/>
    <col min="9639" max="9639" width="17.7109375" style="708" customWidth="1"/>
    <col min="9640" max="9640" width="15.42578125" style="708" customWidth="1"/>
    <col min="9641" max="9799" width="11.42578125" style="708"/>
    <col min="9800" max="9800" width="3.7109375" style="708" customWidth="1"/>
    <col min="9801" max="9801" width="7.28515625" style="708" customWidth="1"/>
    <col min="9802" max="9802" width="38" style="708" customWidth="1"/>
    <col min="9803" max="9845" width="0" style="708" hidden="1" customWidth="1"/>
    <col min="9846" max="9846" width="18.28515625" style="708" customWidth="1"/>
    <col min="9847" max="9847" width="0" style="708" hidden="1" customWidth="1"/>
    <col min="9848" max="9848" width="20" style="708" customWidth="1"/>
    <col min="9849" max="9849" width="19.85546875" style="708" customWidth="1"/>
    <col min="9850" max="9850" width="19.5703125" style="708" customWidth="1"/>
    <col min="9851" max="9851" width="22.140625" style="708" customWidth="1"/>
    <col min="9852" max="9852" width="19.85546875" style="708" customWidth="1"/>
    <col min="9853" max="9853" width="17.7109375" style="708" customWidth="1"/>
    <col min="9854" max="9854" width="21" style="708" customWidth="1"/>
    <col min="9855" max="9855" width="18.28515625" style="708" customWidth="1"/>
    <col min="9856" max="9856" width="19.28515625" style="708" customWidth="1"/>
    <col min="9857" max="9871" width="0" style="708" hidden="1" customWidth="1"/>
    <col min="9872" max="9872" width="18.28515625" style="708" customWidth="1"/>
    <col min="9873" max="9873" width="17.28515625" style="708" customWidth="1"/>
    <col min="9874" max="9874" width="18.7109375" style="708" customWidth="1"/>
    <col min="9875" max="9875" width="18.28515625" style="708" customWidth="1"/>
    <col min="9876" max="9876" width="16.5703125" style="708" customWidth="1"/>
    <col min="9877" max="9877" width="16.42578125" style="708" customWidth="1"/>
    <col min="9878" max="9878" width="17.28515625" style="708" customWidth="1"/>
    <col min="9879" max="9879" width="15.7109375" style="708" customWidth="1"/>
    <col min="9880" max="9880" width="11.42578125" style="708"/>
    <col min="9881" max="9881" width="11.5703125" style="708" customWidth="1"/>
    <col min="9882" max="9882" width="18.7109375" style="708" customWidth="1"/>
    <col min="9883" max="9883" width="17.28515625" style="708" customWidth="1"/>
    <col min="9884" max="9884" width="11.42578125" style="708"/>
    <col min="9885" max="9885" width="15.28515625" style="708" customWidth="1"/>
    <col min="9886" max="9887" width="11.42578125" style="708"/>
    <col min="9888" max="9888" width="14" style="708" bestFit="1" customWidth="1"/>
    <col min="9889" max="9889" width="14.28515625" style="708" customWidth="1"/>
    <col min="9890" max="9891" width="15" style="708" bestFit="1" customWidth="1"/>
    <col min="9892" max="9892" width="14.7109375" style="708" bestFit="1" customWidth="1"/>
    <col min="9893" max="9894" width="11.42578125" style="708"/>
    <col min="9895" max="9895" width="17.7109375" style="708" customWidth="1"/>
    <col min="9896" max="9896" width="15.42578125" style="708" customWidth="1"/>
    <col min="9897" max="10055" width="11.42578125" style="708"/>
    <col min="10056" max="10056" width="3.7109375" style="708" customWidth="1"/>
    <col min="10057" max="10057" width="7.28515625" style="708" customWidth="1"/>
    <col min="10058" max="10058" width="38" style="708" customWidth="1"/>
    <col min="10059" max="10101" width="0" style="708" hidden="1" customWidth="1"/>
    <col min="10102" max="10102" width="18.28515625" style="708" customWidth="1"/>
    <col min="10103" max="10103" width="0" style="708" hidden="1" customWidth="1"/>
    <col min="10104" max="10104" width="20" style="708" customWidth="1"/>
    <col min="10105" max="10105" width="19.85546875" style="708" customWidth="1"/>
    <col min="10106" max="10106" width="19.5703125" style="708" customWidth="1"/>
    <col min="10107" max="10107" width="22.140625" style="708" customWidth="1"/>
    <col min="10108" max="10108" width="19.85546875" style="708" customWidth="1"/>
    <col min="10109" max="10109" width="17.7109375" style="708" customWidth="1"/>
    <col min="10110" max="10110" width="21" style="708" customWidth="1"/>
    <col min="10111" max="10111" width="18.28515625" style="708" customWidth="1"/>
    <col min="10112" max="10112" width="19.28515625" style="708" customWidth="1"/>
    <col min="10113" max="10127" width="0" style="708" hidden="1" customWidth="1"/>
    <col min="10128" max="10128" width="18.28515625" style="708" customWidth="1"/>
    <col min="10129" max="10129" width="17.28515625" style="708" customWidth="1"/>
    <col min="10130" max="10130" width="18.7109375" style="708" customWidth="1"/>
    <col min="10131" max="10131" width="18.28515625" style="708" customWidth="1"/>
    <col min="10132" max="10132" width="16.5703125" style="708" customWidth="1"/>
    <col min="10133" max="10133" width="16.42578125" style="708" customWidth="1"/>
    <col min="10134" max="10134" width="17.28515625" style="708" customWidth="1"/>
    <col min="10135" max="10135" width="15.7109375" style="708" customWidth="1"/>
    <col min="10136" max="10136" width="11.42578125" style="708"/>
    <col min="10137" max="10137" width="11.5703125" style="708" customWidth="1"/>
    <col min="10138" max="10138" width="18.7109375" style="708" customWidth="1"/>
    <col min="10139" max="10139" width="17.28515625" style="708" customWidth="1"/>
    <col min="10140" max="10140" width="11.42578125" style="708"/>
    <col min="10141" max="10141" width="15.28515625" style="708" customWidth="1"/>
    <col min="10142" max="10143" width="11.42578125" style="708"/>
    <col min="10144" max="10144" width="14" style="708" bestFit="1" customWidth="1"/>
    <col min="10145" max="10145" width="14.28515625" style="708" customWidth="1"/>
    <col min="10146" max="10147" width="15" style="708" bestFit="1" customWidth="1"/>
    <col min="10148" max="10148" width="14.7109375" style="708" bestFit="1" customWidth="1"/>
    <col min="10149" max="10150" width="11.42578125" style="708"/>
    <col min="10151" max="10151" width="17.7109375" style="708" customWidth="1"/>
    <col min="10152" max="10152" width="15.42578125" style="708" customWidth="1"/>
    <col min="10153" max="10311" width="11.42578125" style="708"/>
    <col min="10312" max="10312" width="3.7109375" style="708" customWidth="1"/>
    <col min="10313" max="10313" width="7.28515625" style="708" customWidth="1"/>
    <col min="10314" max="10314" width="38" style="708" customWidth="1"/>
    <col min="10315" max="10357" width="0" style="708" hidden="1" customWidth="1"/>
    <col min="10358" max="10358" width="18.28515625" style="708" customWidth="1"/>
    <col min="10359" max="10359" width="0" style="708" hidden="1" customWidth="1"/>
    <col min="10360" max="10360" width="20" style="708" customWidth="1"/>
    <col min="10361" max="10361" width="19.85546875" style="708" customWidth="1"/>
    <col min="10362" max="10362" width="19.5703125" style="708" customWidth="1"/>
    <col min="10363" max="10363" width="22.140625" style="708" customWidth="1"/>
    <col min="10364" max="10364" width="19.85546875" style="708" customWidth="1"/>
    <col min="10365" max="10365" width="17.7109375" style="708" customWidth="1"/>
    <col min="10366" max="10366" width="21" style="708" customWidth="1"/>
    <col min="10367" max="10367" width="18.28515625" style="708" customWidth="1"/>
    <col min="10368" max="10368" width="19.28515625" style="708" customWidth="1"/>
    <col min="10369" max="10383" width="0" style="708" hidden="1" customWidth="1"/>
    <col min="10384" max="10384" width="18.28515625" style="708" customWidth="1"/>
    <col min="10385" max="10385" width="17.28515625" style="708" customWidth="1"/>
    <col min="10386" max="10386" width="18.7109375" style="708" customWidth="1"/>
    <col min="10387" max="10387" width="18.28515625" style="708" customWidth="1"/>
    <col min="10388" max="10388" width="16.5703125" style="708" customWidth="1"/>
    <col min="10389" max="10389" width="16.42578125" style="708" customWidth="1"/>
    <col min="10390" max="10390" width="17.28515625" style="708" customWidth="1"/>
    <col min="10391" max="10391" width="15.7109375" style="708" customWidth="1"/>
    <col min="10392" max="10392" width="11.42578125" style="708"/>
    <col min="10393" max="10393" width="11.5703125" style="708" customWidth="1"/>
    <col min="10394" max="10394" width="18.7109375" style="708" customWidth="1"/>
    <col min="10395" max="10395" width="17.28515625" style="708" customWidth="1"/>
    <col min="10396" max="10396" width="11.42578125" style="708"/>
    <col min="10397" max="10397" width="15.28515625" style="708" customWidth="1"/>
    <col min="10398" max="10399" width="11.42578125" style="708"/>
    <col min="10400" max="10400" width="14" style="708" bestFit="1" customWidth="1"/>
    <col min="10401" max="10401" width="14.28515625" style="708" customWidth="1"/>
    <col min="10402" max="10403" width="15" style="708" bestFit="1" customWidth="1"/>
    <col min="10404" max="10404" width="14.7109375" style="708" bestFit="1" customWidth="1"/>
    <col min="10405" max="10406" width="11.42578125" style="708"/>
    <col min="10407" max="10407" width="17.7109375" style="708" customWidth="1"/>
    <col min="10408" max="10408" width="15.42578125" style="708" customWidth="1"/>
    <col min="10409" max="10567" width="11.42578125" style="708"/>
    <col min="10568" max="10568" width="3.7109375" style="708" customWidth="1"/>
    <col min="10569" max="10569" width="7.28515625" style="708" customWidth="1"/>
    <col min="10570" max="10570" width="38" style="708" customWidth="1"/>
    <col min="10571" max="10613" width="0" style="708" hidden="1" customWidth="1"/>
    <col min="10614" max="10614" width="18.28515625" style="708" customWidth="1"/>
    <col min="10615" max="10615" width="0" style="708" hidden="1" customWidth="1"/>
    <col min="10616" max="10616" width="20" style="708" customWidth="1"/>
    <col min="10617" max="10617" width="19.85546875" style="708" customWidth="1"/>
    <col min="10618" max="10618" width="19.5703125" style="708" customWidth="1"/>
    <col min="10619" max="10619" width="22.140625" style="708" customWidth="1"/>
    <col min="10620" max="10620" width="19.85546875" style="708" customWidth="1"/>
    <col min="10621" max="10621" width="17.7109375" style="708" customWidth="1"/>
    <col min="10622" max="10622" width="21" style="708" customWidth="1"/>
    <col min="10623" max="10623" width="18.28515625" style="708" customWidth="1"/>
    <col min="10624" max="10624" width="19.28515625" style="708" customWidth="1"/>
    <col min="10625" max="10639" width="0" style="708" hidden="1" customWidth="1"/>
    <col min="10640" max="10640" width="18.28515625" style="708" customWidth="1"/>
    <col min="10641" max="10641" width="17.28515625" style="708" customWidth="1"/>
    <col min="10642" max="10642" width="18.7109375" style="708" customWidth="1"/>
    <col min="10643" max="10643" width="18.28515625" style="708" customWidth="1"/>
    <col min="10644" max="10644" width="16.5703125" style="708" customWidth="1"/>
    <col min="10645" max="10645" width="16.42578125" style="708" customWidth="1"/>
    <col min="10646" max="10646" width="17.28515625" style="708" customWidth="1"/>
    <col min="10647" max="10647" width="15.7109375" style="708" customWidth="1"/>
    <col min="10648" max="10648" width="11.42578125" style="708"/>
    <col min="10649" max="10649" width="11.5703125" style="708" customWidth="1"/>
    <col min="10650" max="10650" width="18.7109375" style="708" customWidth="1"/>
    <col min="10651" max="10651" width="17.28515625" style="708" customWidth="1"/>
    <col min="10652" max="10652" width="11.42578125" style="708"/>
    <col min="10653" max="10653" width="15.28515625" style="708" customWidth="1"/>
    <col min="10654" max="10655" width="11.42578125" style="708"/>
    <col min="10656" max="10656" width="14" style="708" bestFit="1" customWidth="1"/>
    <col min="10657" max="10657" width="14.28515625" style="708" customWidth="1"/>
    <col min="10658" max="10659" width="15" style="708" bestFit="1" customWidth="1"/>
    <col min="10660" max="10660" width="14.7109375" style="708" bestFit="1" customWidth="1"/>
    <col min="10661" max="10662" width="11.42578125" style="708"/>
    <col min="10663" max="10663" width="17.7109375" style="708" customWidth="1"/>
    <col min="10664" max="10664" width="15.42578125" style="708" customWidth="1"/>
    <col min="10665" max="10823" width="11.42578125" style="708"/>
    <col min="10824" max="10824" width="3.7109375" style="708" customWidth="1"/>
    <col min="10825" max="10825" width="7.28515625" style="708" customWidth="1"/>
    <col min="10826" max="10826" width="38" style="708" customWidth="1"/>
    <col min="10827" max="10869" width="0" style="708" hidden="1" customWidth="1"/>
    <col min="10870" max="10870" width="18.28515625" style="708" customWidth="1"/>
    <col min="10871" max="10871" width="0" style="708" hidden="1" customWidth="1"/>
    <col min="10872" max="10872" width="20" style="708" customWidth="1"/>
    <col min="10873" max="10873" width="19.85546875" style="708" customWidth="1"/>
    <col min="10874" max="10874" width="19.5703125" style="708" customWidth="1"/>
    <col min="10875" max="10875" width="22.140625" style="708" customWidth="1"/>
    <col min="10876" max="10876" width="19.85546875" style="708" customWidth="1"/>
    <col min="10877" max="10877" width="17.7109375" style="708" customWidth="1"/>
    <col min="10878" max="10878" width="21" style="708" customWidth="1"/>
    <col min="10879" max="10879" width="18.28515625" style="708" customWidth="1"/>
    <col min="10880" max="10880" width="19.28515625" style="708" customWidth="1"/>
    <col min="10881" max="10895" width="0" style="708" hidden="1" customWidth="1"/>
    <col min="10896" max="10896" width="18.28515625" style="708" customWidth="1"/>
    <col min="10897" max="10897" width="17.28515625" style="708" customWidth="1"/>
    <col min="10898" max="10898" width="18.7109375" style="708" customWidth="1"/>
    <col min="10899" max="10899" width="18.28515625" style="708" customWidth="1"/>
    <col min="10900" max="10900" width="16.5703125" style="708" customWidth="1"/>
    <col min="10901" max="10901" width="16.42578125" style="708" customWidth="1"/>
    <col min="10902" max="10902" width="17.28515625" style="708" customWidth="1"/>
    <col min="10903" max="10903" width="15.7109375" style="708" customWidth="1"/>
    <col min="10904" max="10904" width="11.42578125" style="708"/>
    <col min="10905" max="10905" width="11.5703125" style="708" customWidth="1"/>
    <col min="10906" max="10906" width="18.7109375" style="708" customWidth="1"/>
    <col min="10907" max="10907" width="17.28515625" style="708" customWidth="1"/>
    <col min="10908" max="10908" width="11.42578125" style="708"/>
    <col min="10909" max="10909" width="15.28515625" style="708" customWidth="1"/>
    <col min="10910" max="10911" width="11.42578125" style="708"/>
    <col min="10912" max="10912" width="14" style="708" bestFit="1" customWidth="1"/>
    <col min="10913" max="10913" width="14.28515625" style="708" customWidth="1"/>
    <col min="10914" max="10915" width="15" style="708" bestFit="1" customWidth="1"/>
    <col min="10916" max="10916" width="14.7109375" style="708" bestFit="1" customWidth="1"/>
    <col min="10917" max="10918" width="11.42578125" style="708"/>
    <col min="10919" max="10919" width="17.7109375" style="708" customWidth="1"/>
    <col min="10920" max="10920" width="15.42578125" style="708" customWidth="1"/>
    <col min="10921" max="11079" width="11.42578125" style="708"/>
    <col min="11080" max="11080" width="3.7109375" style="708" customWidth="1"/>
    <col min="11081" max="11081" width="7.28515625" style="708" customWidth="1"/>
    <col min="11082" max="11082" width="38" style="708" customWidth="1"/>
    <col min="11083" max="11125" width="0" style="708" hidden="1" customWidth="1"/>
    <col min="11126" max="11126" width="18.28515625" style="708" customWidth="1"/>
    <col min="11127" max="11127" width="0" style="708" hidden="1" customWidth="1"/>
    <col min="11128" max="11128" width="20" style="708" customWidth="1"/>
    <col min="11129" max="11129" width="19.85546875" style="708" customWidth="1"/>
    <col min="11130" max="11130" width="19.5703125" style="708" customWidth="1"/>
    <col min="11131" max="11131" width="22.140625" style="708" customWidth="1"/>
    <col min="11132" max="11132" width="19.85546875" style="708" customWidth="1"/>
    <col min="11133" max="11133" width="17.7109375" style="708" customWidth="1"/>
    <col min="11134" max="11134" width="21" style="708" customWidth="1"/>
    <col min="11135" max="11135" width="18.28515625" style="708" customWidth="1"/>
    <col min="11136" max="11136" width="19.28515625" style="708" customWidth="1"/>
    <col min="11137" max="11151" width="0" style="708" hidden="1" customWidth="1"/>
    <col min="11152" max="11152" width="18.28515625" style="708" customWidth="1"/>
    <col min="11153" max="11153" width="17.28515625" style="708" customWidth="1"/>
    <col min="11154" max="11154" width="18.7109375" style="708" customWidth="1"/>
    <col min="11155" max="11155" width="18.28515625" style="708" customWidth="1"/>
    <col min="11156" max="11156" width="16.5703125" style="708" customWidth="1"/>
    <col min="11157" max="11157" width="16.42578125" style="708" customWidth="1"/>
    <col min="11158" max="11158" width="17.28515625" style="708" customWidth="1"/>
    <col min="11159" max="11159" width="15.7109375" style="708" customWidth="1"/>
    <col min="11160" max="11160" width="11.42578125" style="708"/>
    <col min="11161" max="11161" width="11.5703125" style="708" customWidth="1"/>
    <col min="11162" max="11162" width="18.7109375" style="708" customWidth="1"/>
    <col min="11163" max="11163" width="17.28515625" style="708" customWidth="1"/>
    <col min="11164" max="11164" width="11.42578125" style="708"/>
    <col min="11165" max="11165" width="15.28515625" style="708" customWidth="1"/>
    <col min="11166" max="11167" width="11.42578125" style="708"/>
    <col min="11168" max="11168" width="14" style="708" bestFit="1" customWidth="1"/>
    <col min="11169" max="11169" width="14.28515625" style="708" customWidth="1"/>
    <col min="11170" max="11171" width="15" style="708" bestFit="1" customWidth="1"/>
    <col min="11172" max="11172" width="14.7109375" style="708" bestFit="1" customWidth="1"/>
    <col min="11173" max="11174" width="11.42578125" style="708"/>
    <col min="11175" max="11175" width="17.7109375" style="708" customWidth="1"/>
    <col min="11176" max="11176" width="15.42578125" style="708" customWidth="1"/>
    <col min="11177" max="11335" width="11.42578125" style="708"/>
    <col min="11336" max="11336" width="3.7109375" style="708" customWidth="1"/>
    <col min="11337" max="11337" width="7.28515625" style="708" customWidth="1"/>
    <col min="11338" max="11338" width="38" style="708" customWidth="1"/>
    <col min="11339" max="11381" width="0" style="708" hidden="1" customWidth="1"/>
    <col min="11382" max="11382" width="18.28515625" style="708" customWidth="1"/>
    <col min="11383" max="11383" width="0" style="708" hidden="1" customWidth="1"/>
    <col min="11384" max="11384" width="20" style="708" customWidth="1"/>
    <col min="11385" max="11385" width="19.85546875" style="708" customWidth="1"/>
    <col min="11386" max="11386" width="19.5703125" style="708" customWidth="1"/>
    <col min="11387" max="11387" width="22.140625" style="708" customWidth="1"/>
    <col min="11388" max="11388" width="19.85546875" style="708" customWidth="1"/>
    <col min="11389" max="11389" width="17.7109375" style="708" customWidth="1"/>
    <col min="11390" max="11390" width="21" style="708" customWidth="1"/>
    <col min="11391" max="11391" width="18.28515625" style="708" customWidth="1"/>
    <col min="11392" max="11392" width="19.28515625" style="708" customWidth="1"/>
    <col min="11393" max="11407" width="0" style="708" hidden="1" customWidth="1"/>
    <col min="11408" max="11408" width="18.28515625" style="708" customWidth="1"/>
    <col min="11409" max="11409" width="17.28515625" style="708" customWidth="1"/>
    <col min="11410" max="11410" width="18.7109375" style="708" customWidth="1"/>
    <col min="11411" max="11411" width="18.28515625" style="708" customWidth="1"/>
    <col min="11412" max="11412" width="16.5703125" style="708" customWidth="1"/>
    <col min="11413" max="11413" width="16.42578125" style="708" customWidth="1"/>
    <col min="11414" max="11414" width="17.28515625" style="708" customWidth="1"/>
    <col min="11415" max="11415" width="15.7109375" style="708" customWidth="1"/>
    <col min="11416" max="11416" width="11.42578125" style="708"/>
    <col min="11417" max="11417" width="11.5703125" style="708" customWidth="1"/>
    <col min="11418" max="11418" width="18.7109375" style="708" customWidth="1"/>
    <col min="11419" max="11419" width="17.28515625" style="708" customWidth="1"/>
    <col min="11420" max="11420" width="11.42578125" style="708"/>
    <col min="11421" max="11421" width="15.28515625" style="708" customWidth="1"/>
    <col min="11422" max="11423" width="11.42578125" style="708"/>
    <col min="11424" max="11424" width="14" style="708" bestFit="1" customWidth="1"/>
    <col min="11425" max="11425" width="14.28515625" style="708" customWidth="1"/>
    <col min="11426" max="11427" width="15" style="708" bestFit="1" customWidth="1"/>
    <col min="11428" max="11428" width="14.7109375" style="708" bestFit="1" customWidth="1"/>
    <col min="11429" max="11430" width="11.42578125" style="708"/>
    <col min="11431" max="11431" width="17.7109375" style="708" customWidth="1"/>
    <col min="11432" max="11432" width="15.42578125" style="708" customWidth="1"/>
    <col min="11433" max="11591" width="11.42578125" style="708"/>
    <col min="11592" max="11592" width="3.7109375" style="708" customWidth="1"/>
    <col min="11593" max="11593" width="7.28515625" style="708" customWidth="1"/>
    <col min="11594" max="11594" width="38" style="708" customWidth="1"/>
    <col min="11595" max="11637" width="0" style="708" hidden="1" customWidth="1"/>
    <col min="11638" max="11638" width="18.28515625" style="708" customWidth="1"/>
    <col min="11639" max="11639" width="0" style="708" hidden="1" customWidth="1"/>
    <col min="11640" max="11640" width="20" style="708" customWidth="1"/>
    <col min="11641" max="11641" width="19.85546875" style="708" customWidth="1"/>
    <col min="11642" max="11642" width="19.5703125" style="708" customWidth="1"/>
    <col min="11643" max="11643" width="22.140625" style="708" customWidth="1"/>
    <col min="11644" max="11644" width="19.85546875" style="708" customWidth="1"/>
    <col min="11645" max="11645" width="17.7109375" style="708" customWidth="1"/>
    <col min="11646" max="11646" width="21" style="708" customWidth="1"/>
    <col min="11647" max="11647" width="18.28515625" style="708" customWidth="1"/>
    <col min="11648" max="11648" width="19.28515625" style="708" customWidth="1"/>
    <col min="11649" max="11663" width="0" style="708" hidden="1" customWidth="1"/>
    <col min="11664" max="11664" width="18.28515625" style="708" customWidth="1"/>
    <col min="11665" max="11665" width="17.28515625" style="708" customWidth="1"/>
    <col min="11666" max="11666" width="18.7109375" style="708" customWidth="1"/>
    <col min="11667" max="11667" width="18.28515625" style="708" customWidth="1"/>
    <col min="11668" max="11668" width="16.5703125" style="708" customWidth="1"/>
    <col min="11669" max="11669" width="16.42578125" style="708" customWidth="1"/>
    <col min="11670" max="11670" width="17.28515625" style="708" customWidth="1"/>
    <col min="11671" max="11671" width="15.7109375" style="708" customWidth="1"/>
    <col min="11672" max="11672" width="11.42578125" style="708"/>
    <col min="11673" max="11673" width="11.5703125" style="708" customWidth="1"/>
    <col min="11674" max="11674" width="18.7109375" style="708" customWidth="1"/>
    <col min="11675" max="11675" width="17.28515625" style="708" customWidth="1"/>
    <col min="11676" max="11676" width="11.42578125" style="708"/>
    <col min="11677" max="11677" width="15.28515625" style="708" customWidth="1"/>
    <col min="11678" max="11679" width="11.42578125" style="708"/>
    <col min="11680" max="11680" width="14" style="708" bestFit="1" customWidth="1"/>
    <col min="11681" max="11681" width="14.28515625" style="708" customWidth="1"/>
    <col min="11682" max="11683" width="15" style="708" bestFit="1" customWidth="1"/>
    <col min="11684" max="11684" width="14.7109375" style="708" bestFit="1" customWidth="1"/>
    <col min="11685" max="11686" width="11.42578125" style="708"/>
    <col min="11687" max="11687" width="17.7109375" style="708" customWidth="1"/>
    <col min="11688" max="11688" width="15.42578125" style="708" customWidth="1"/>
    <col min="11689" max="11847" width="11.42578125" style="708"/>
    <col min="11848" max="11848" width="3.7109375" style="708" customWidth="1"/>
    <col min="11849" max="11849" width="7.28515625" style="708" customWidth="1"/>
    <col min="11850" max="11850" width="38" style="708" customWidth="1"/>
    <col min="11851" max="11893" width="0" style="708" hidden="1" customWidth="1"/>
    <col min="11894" max="11894" width="18.28515625" style="708" customWidth="1"/>
    <col min="11895" max="11895" width="0" style="708" hidden="1" customWidth="1"/>
    <col min="11896" max="11896" width="20" style="708" customWidth="1"/>
    <col min="11897" max="11897" width="19.85546875" style="708" customWidth="1"/>
    <col min="11898" max="11898" width="19.5703125" style="708" customWidth="1"/>
    <col min="11899" max="11899" width="22.140625" style="708" customWidth="1"/>
    <col min="11900" max="11900" width="19.85546875" style="708" customWidth="1"/>
    <col min="11901" max="11901" width="17.7109375" style="708" customWidth="1"/>
    <col min="11902" max="11902" width="21" style="708" customWidth="1"/>
    <col min="11903" max="11903" width="18.28515625" style="708" customWidth="1"/>
    <col min="11904" max="11904" width="19.28515625" style="708" customWidth="1"/>
    <col min="11905" max="11919" width="0" style="708" hidden="1" customWidth="1"/>
    <col min="11920" max="11920" width="18.28515625" style="708" customWidth="1"/>
    <col min="11921" max="11921" width="17.28515625" style="708" customWidth="1"/>
    <col min="11922" max="11922" width="18.7109375" style="708" customWidth="1"/>
    <col min="11923" max="11923" width="18.28515625" style="708" customWidth="1"/>
    <col min="11924" max="11924" width="16.5703125" style="708" customWidth="1"/>
    <col min="11925" max="11925" width="16.42578125" style="708" customWidth="1"/>
    <col min="11926" max="11926" width="17.28515625" style="708" customWidth="1"/>
    <col min="11927" max="11927" width="15.7109375" style="708" customWidth="1"/>
    <col min="11928" max="11928" width="11.42578125" style="708"/>
    <col min="11929" max="11929" width="11.5703125" style="708" customWidth="1"/>
    <col min="11930" max="11930" width="18.7109375" style="708" customWidth="1"/>
    <col min="11931" max="11931" width="17.28515625" style="708" customWidth="1"/>
    <col min="11932" max="11932" width="11.42578125" style="708"/>
    <col min="11933" max="11933" width="15.28515625" style="708" customWidth="1"/>
    <col min="11934" max="11935" width="11.42578125" style="708"/>
    <col min="11936" max="11936" width="14" style="708" bestFit="1" customWidth="1"/>
    <col min="11937" max="11937" width="14.28515625" style="708" customWidth="1"/>
    <col min="11938" max="11939" width="15" style="708" bestFit="1" customWidth="1"/>
    <col min="11940" max="11940" width="14.7109375" style="708" bestFit="1" customWidth="1"/>
    <col min="11941" max="11942" width="11.42578125" style="708"/>
    <col min="11943" max="11943" width="17.7109375" style="708" customWidth="1"/>
    <col min="11944" max="11944" width="15.42578125" style="708" customWidth="1"/>
    <col min="11945" max="12103" width="11.42578125" style="708"/>
    <col min="12104" max="12104" width="3.7109375" style="708" customWidth="1"/>
    <col min="12105" max="12105" width="7.28515625" style="708" customWidth="1"/>
    <col min="12106" max="12106" width="38" style="708" customWidth="1"/>
    <col min="12107" max="12149" width="0" style="708" hidden="1" customWidth="1"/>
    <col min="12150" max="12150" width="18.28515625" style="708" customWidth="1"/>
    <col min="12151" max="12151" width="0" style="708" hidden="1" customWidth="1"/>
    <col min="12152" max="12152" width="20" style="708" customWidth="1"/>
    <col min="12153" max="12153" width="19.85546875" style="708" customWidth="1"/>
    <col min="12154" max="12154" width="19.5703125" style="708" customWidth="1"/>
    <col min="12155" max="12155" width="22.140625" style="708" customWidth="1"/>
    <col min="12156" max="12156" width="19.85546875" style="708" customWidth="1"/>
    <col min="12157" max="12157" width="17.7109375" style="708" customWidth="1"/>
    <col min="12158" max="12158" width="21" style="708" customWidth="1"/>
    <col min="12159" max="12159" width="18.28515625" style="708" customWidth="1"/>
    <col min="12160" max="12160" width="19.28515625" style="708" customWidth="1"/>
    <col min="12161" max="12175" width="0" style="708" hidden="1" customWidth="1"/>
    <col min="12176" max="12176" width="18.28515625" style="708" customWidth="1"/>
    <col min="12177" max="12177" width="17.28515625" style="708" customWidth="1"/>
    <col min="12178" max="12178" width="18.7109375" style="708" customWidth="1"/>
    <col min="12179" max="12179" width="18.28515625" style="708" customWidth="1"/>
    <col min="12180" max="12180" width="16.5703125" style="708" customWidth="1"/>
    <col min="12181" max="12181" width="16.42578125" style="708" customWidth="1"/>
    <col min="12182" max="12182" width="17.28515625" style="708" customWidth="1"/>
    <col min="12183" max="12183" width="15.7109375" style="708" customWidth="1"/>
    <col min="12184" max="12184" width="11.42578125" style="708"/>
    <col min="12185" max="12185" width="11.5703125" style="708" customWidth="1"/>
    <col min="12186" max="12186" width="18.7109375" style="708" customWidth="1"/>
    <col min="12187" max="12187" width="17.28515625" style="708" customWidth="1"/>
    <col min="12188" max="12188" width="11.42578125" style="708"/>
    <col min="12189" max="12189" width="15.28515625" style="708" customWidth="1"/>
    <col min="12190" max="12191" width="11.42578125" style="708"/>
    <col min="12192" max="12192" width="14" style="708" bestFit="1" customWidth="1"/>
    <col min="12193" max="12193" width="14.28515625" style="708" customWidth="1"/>
    <col min="12194" max="12195" width="15" style="708" bestFit="1" customWidth="1"/>
    <col min="12196" max="12196" width="14.7109375" style="708" bestFit="1" customWidth="1"/>
    <col min="12197" max="12198" width="11.42578125" style="708"/>
    <col min="12199" max="12199" width="17.7109375" style="708" customWidth="1"/>
    <col min="12200" max="12200" width="15.42578125" style="708" customWidth="1"/>
    <col min="12201" max="12359" width="11.42578125" style="708"/>
    <col min="12360" max="12360" width="3.7109375" style="708" customWidth="1"/>
    <col min="12361" max="12361" width="7.28515625" style="708" customWidth="1"/>
    <col min="12362" max="12362" width="38" style="708" customWidth="1"/>
    <col min="12363" max="12405" width="0" style="708" hidden="1" customWidth="1"/>
    <col min="12406" max="12406" width="18.28515625" style="708" customWidth="1"/>
    <col min="12407" max="12407" width="0" style="708" hidden="1" customWidth="1"/>
    <col min="12408" max="12408" width="20" style="708" customWidth="1"/>
    <col min="12409" max="12409" width="19.85546875" style="708" customWidth="1"/>
    <col min="12410" max="12410" width="19.5703125" style="708" customWidth="1"/>
    <col min="12411" max="12411" width="22.140625" style="708" customWidth="1"/>
    <col min="12412" max="12412" width="19.85546875" style="708" customWidth="1"/>
    <col min="12413" max="12413" width="17.7109375" style="708" customWidth="1"/>
    <col min="12414" max="12414" width="21" style="708" customWidth="1"/>
    <col min="12415" max="12415" width="18.28515625" style="708" customWidth="1"/>
    <col min="12416" max="12416" width="19.28515625" style="708" customWidth="1"/>
    <col min="12417" max="12431" width="0" style="708" hidden="1" customWidth="1"/>
    <col min="12432" max="12432" width="18.28515625" style="708" customWidth="1"/>
    <col min="12433" max="12433" width="17.28515625" style="708" customWidth="1"/>
    <col min="12434" max="12434" width="18.7109375" style="708" customWidth="1"/>
    <col min="12435" max="12435" width="18.28515625" style="708" customWidth="1"/>
    <col min="12436" max="12436" width="16.5703125" style="708" customWidth="1"/>
    <col min="12437" max="12437" width="16.42578125" style="708" customWidth="1"/>
    <col min="12438" max="12438" width="17.28515625" style="708" customWidth="1"/>
    <col min="12439" max="12439" width="15.7109375" style="708" customWidth="1"/>
    <col min="12440" max="12440" width="11.42578125" style="708"/>
    <col min="12441" max="12441" width="11.5703125" style="708" customWidth="1"/>
    <col min="12442" max="12442" width="18.7109375" style="708" customWidth="1"/>
    <col min="12443" max="12443" width="17.28515625" style="708" customWidth="1"/>
    <col min="12444" max="12444" width="11.42578125" style="708"/>
    <col min="12445" max="12445" width="15.28515625" style="708" customWidth="1"/>
    <col min="12446" max="12447" width="11.42578125" style="708"/>
    <col min="12448" max="12448" width="14" style="708" bestFit="1" customWidth="1"/>
    <col min="12449" max="12449" width="14.28515625" style="708" customWidth="1"/>
    <col min="12450" max="12451" width="15" style="708" bestFit="1" customWidth="1"/>
    <col min="12452" max="12452" width="14.7109375" style="708" bestFit="1" customWidth="1"/>
    <col min="12453" max="12454" width="11.42578125" style="708"/>
    <col min="12455" max="12455" width="17.7109375" style="708" customWidth="1"/>
    <col min="12456" max="12456" width="15.42578125" style="708" customWidth="1"/>
    <col min="12457" max="12615" width="11.42578125" style="708"/>
    <col min="12616" max="12616" width="3.7109375" style="708" customWidth="1"/>
    <col min="12617" max="12617" width="7.28515625" style="708" customWidth="1"/>
    <col min="12618" max="12618" width="38" style="708" customWidth="1"/>
    <col min="12619" max="12661" width="0" style="708" hidden="1" customWidth="1"/>
    <col min="12662" max="12662" width="18.28515625" style="708" customWidth="1"/>
    <col min="12663" max="12663" width="0" style="708" hidden="1" customWidth="1"/>
    <col min="12664" max="12664" width="20" style="708" customWidth="1"/>
    <col min="12665" max="12665" width="19.85546875" style="708" customWidth="1"/>
    <col min="12666" max="12666" width="19.5703125" style="708" customWidth="1"/>
    <col min="12667" max="12667" width="22.140625" style="708" customWidth="1"/>
    <col min="12668" max="12668" width="19.85546875" style="708" customWidth="1"/>
    <col min="12669" max="12669" width="17.7109375" style="708" customWidth="1"/>
    <col min="12670" max="12670" width="21" style="708" customWidth="1"/>
    <col min="12671" max="12671" width="18.28515625" style="708" customWidth="1"/>
    <col min="12672" max="12672" width="19.28515625" style="708" customWidth="1"/>
    <col min="12673" max="12687" width="0" style="708" hidden="1" customWidth="1"/>
    <col min="12688" max="12688" width="18.28515625" style="708" customWidth="1"/>
    <col min="12689" max="12689" width="17.28515625" style="708" customWidth="1"/>
    <col min="12690" max="12690" width="18.7109375" style="708" customWidth="1"/>
    <col min="12691" max="12691" width="18.28515625" style="708" customWidth="1"/>
    <col min="12692" max="12692" width="16.5703125" style="708" customWidth="1"/>
    <col min="12693" max="12693" width="16.42578125" style="708" customWidth="1"/>
    <col min="12694" max="12694" width="17.28515625" style="708" customWidth="1"/>
    <col min="12695" max="12695" width="15.7109375" style="708" customWidth="1"/>
    <col min="12696" max="12696" width="11.42578125" style="708"/>
    <col min="12697" max="12697" width="11.5703125" style="708" customWidth="1"/>
    <col min="12698" max="12698" width="18.7109375" style="708" customWidth="1"/>
    <col min="12699" max="12699" width="17.28515625" style="708" customWidth="1"/>
    <col min="12700" max="12700" width="11.42578125" style="708"/>
    <col min="12701" max="12701" width="15.28515625" style="708" customWidth="1"/>
    <col min="12702" max="12703" width="11.42578125" style="708"/>
    <col min="12704" max="12704" width="14" style="708" bestFit="1" customWidth="1"/>
    <col min="12705" max="12705" width="14.28515625" style="708" customWidth="1"/>
    <col min="12706" max="12707" width="15" style="708" bestFit="1" customWidth="1"/>
    <col min="12708" max="12708" width="14.7109375" style="708" bestFit="1" customWidth="1"/>
    <col min="12709" max="12710" width="11.42578125" style="708"/>
    <col min="12711" max="12711" width="17.7109375" style="708" customWidth="1"/>
    <col min="12712" max="12712" width="15.42578125" style="708" customWidth="1"/>
    <col min="12713" max="12871" width="11.42578125" style="708"/>
    <col min="12872" max="12872" width="3.7109375" style="708" customWidth="1"/>
    <col min="12873" max="12873" width="7.28515625" style="708" customWidth="1"/>
    <col min="12874" max="12874" width="38" style="708" customWidth="1"/>
    <col min="12875" max="12917" width="0" style="708" hidden="1" customWidth="1"/>
    <col min="12918" max="12918" width="18.28515625" style="708" customWidth="1"/>
    <col min="12919" max="12919" width="0" style="708" hidden="1" customWidth="1"/>
    <col min="12920" max="12920" width="20" style="708" customWidth="1"/>
    <col min="12921" max="12921" width="19.85546875" style="708" customWidth="1"/>
    <col min="12922" max="12922" width="19.5703125" style="708" customWidth="1"/>
    <col min="12923" max="12923" width="22.140625" style="708" customWidth="1"/>
    <col min="12924" max="12924" width="19.85546875" style="708" customWidth="1"/>
    <col min="12925" max="12925" width="17.7109375" style="708" customWidth="1"/>
    <col min="12926" max="12926" width="21" style="708" customWidth="1"/>
    <col min="12927" max="12927" width="18.28515625" style="708" customWidth="1"/>
    <col min="12928" max="12928" width="19.28515625" style="708" customWidth="1"/>
    <col min="12929" max="12943" width="0" style="708" hidden="1" customWidth="1"/>
    <col min="12944" max="12944" width="18.28515625" style="708" customWidth="1"/>
    <col min="12945" max="12945" width="17.28515625" style="708" customWidth="1"/>
    <col min="12946" max="12946" width="18.7109375" style="708" customWidth="1"/>
    <col min="12947" max="12947" width="18.28515625" style="708" customWidth="1"/>
    <col min="12948" max="12948" width="16.5703125" style="708" customWidth="1"/>
    <col min="12949" max="12949" width="16.42578125" style="708" customWidth="1"/>
    <col min="12950" max="12950" width="17.28515625" style="708" customWidth="1"/>
    <col min="12951" max="12951" width="15.7109375" style="708" customWidth="1"/>
    <col min="12952" max="12952" width="11.42578125" style="708"/>
    <col min="12953" max="12953" width="11.5703125" style="708" customWidth="1"/>
    <col min="12954" max="12954" width="18.7109375" style="708" customWidth="1"/>
    <col min="12955" max="12955" width="17.28515625" style="708" customWidth="1"/>
    <col min="12956" max="12956" width="11.42578125" style="708"/>
    <col min="12957" max="12957" width="15.28515625" style="708" customWidth="1"/>
    <col min="12958" max="12959" width="11.42578125" style="708"/>
    <col min="12960" max="12960" width="14" style="708" bestFit="1" customWidth="1"/>
    <col min="12961" max="12961" width="14.28515625" style="708" customWidth="1"/>
    <col min="12962" max="12963" width="15" style="708" bestFit="1" customWidth="1"/>
    <col min="12964" max="12964" width="14.7109375" style="708" bestFit="1" customWidth="1"/>
    <col min="12965" max="12966" width="11.42578125" style="708"/>
    <col min="12967" max="12967" width="17.7109375" style="708" customWidth="1"/>
    <col min="12968" max="12968" width="15.42578125" style="708" customWidth="1"/>
    <col min="12969" max="13127" width="11.42578125" style="708"/>
    <col min="13128" max="13128" width="3.7109375" style="708" customWidth="1"/>
    <col min="13129" max="13129" width="7.28515625" style="708" customWidth="1"/>
    <col min="13130" max="13130" width="38" style="708" customWidth="1"/>
    <col min="13131" max="13173" width="0" style="708" hidden="1" customWidth="1"/>
    <col min="13174" max="13174" width="18.28515625" style="708" customWidth="1"/>
    <col min="13175" max="13175" width="0" style="708" hidden="1" customWidth="1"/>
    <col min="13176" max="13176" width="20" style="708" customWidth="1"/>
    <col min="13177" max="13177" width="19.85546875" style="708" customWidth="1"/>
    <col min="13178" max="13178" width="19.5703125" style="708" customWidth="1"/>
    <col min="13179" max="13179" width="22.140625" style="708" customWidth="1"/>
    <col min="13180" max="13180" width="19.85546875" style="708" customWidth="1"/>
    <col min="13181" max="13181" width="17.7109375" style="708" customWidth="1"/>
    <col min="13182" max="13182" width="21" style="708" customWidth="1"/>
    <col min="13183" max="13183" width="18.28515625" style="708" customWidth="1"/>
    <col min="13184" max="13184" width="19.28515625" style="708" customWidth="1"/>
    <col min="13185" max="13199" width="0" style="708" hidden="1" customWidth="1"/>
    <col min="13200" max="13200" width="18.28515625" style="708" customWidth="1"/>
    <col min="13201" max="13201" width="17.28515625" style="708" customWidth="1"/>
    <col min="13202" max="13202" width="18.7109375" style="708" customWidth="1"/>
    <col min="13203" max="13203" width="18.28515625" style="708" customWidth="1"/>
    <col min="13204" max="13204" width="16.5703125" style="708" customWidth="1"/>
    <col min="13205" max="13205" width="16.42578125" style="708" customWidth="1"/>
    <col min="13206" max="13206" width="17.28515625" style="708" customWidth="1"/>
    <col min="13207" max="13207" width="15.7109375" style="708" customWidth="1"/>
    <col min="13208" max="13208" width="11.42578125" style="708"/>
    <col min="13209" max="13209" width="11.5703125" style="708" customWidth="1"/>
    <col min="13210" max="13210" width="18.7109375" style="708" customWidth="1"/>
    <col min="13211" max="13211" width="17.28515625" style="708" customWidth="1"/>
    <col min="13212" max="13212" width="11.42578125" style="708"/>
    <col min="13213" max="13213" width="15.28515625" style="708" customWidth="1"/>
    <col min="13214" max="13215" width="11.42578125" style="708"/>
    <col min="13216" max="13216" width="14" style="708" bestFit="1" customWidth="1"/>
    <col min="13217" max="13217" width="14.28515625" style="708" customWidth="1"/>
    <col min="13218" max="13219" width="15" style="708" bestFit="1" customWidth="1"/>
    <col min="13220" max="13220" width="14.7109375" style="708" bestFit="1" customWidth="1"/>
    <col min="13221" max="13222" width="11.42578125" style="708"/>
    <col min="13223" max="13223" width="17.7109375" style="708" customWidth="1"/>
    <col min="13224" max="13224" width="15.42578125" style="708" customWidth="1"/>
    <col min="13225" max="13383" width="11.42578125" style="708"/>
    <col min="13384" max="13384" width="3.7109375" style="708" customWidth="1"/>
    <col min="13385" max="13385" width="7.28515625" style="708" customWidth="1"/>
    <col min="13386" max="13386" width="38" style="708" customWidth="1"/>
    <col min="13387" max="13429" width="0" style="708" hidden="1" customWidth="1"/>
    <col min="13430" max="13430" width="18.28515625" style="708" customWidth="1"/>
    <col min="13431" max="13431" width="0" style="708" hidden="1" customWidth="1"/>
    <col min="13432" max="13432" width="20" style="708" customWidth="1"/>
    <col min="13433" max="13433" width="19.85546875" style="708" customWidth="1"/>
    <col min="13434" max="13434" width="19.5703125" style="708" customWidth="1"/>
    <col min="13435" max="13435" width="22.140625" style="708" customWidth="1"/>
    <col min="13436" max="13436" width="19.85546875" style="708" customWidth="1"/>
    <col min="13437" max="13437" width="17.7109375" style="708" customWidth="1"/>
    <col min="13438" max="13438" width="21" style="708" customWidth="1"/>
    <col min="13439" max="13439" width="18.28515625" style="708" customWidth="1"/>
    <col min="13440" max="13440" width="19.28515625" style="708" customWidth="1"/>
    <col min="13441" max="13455" width="0" style="708" hidden="1" customWidth="1"/>
    <col min="13456" max="13456" width="18.28515625" style="708" customWidth="1"/>
    <col min="13457" max="13457" width="17.28515625" style="708" customWidth="1"/>
    <col min="13458" max="13458" width="18.7109375" style="708" customWidth="1"/>
    <col min="13459" max="13459" width="18.28515625" style="708" customWidth="1"/>
    <col min="13460" max="13460" width="16.5703125" style="708" customWidth="1"/>
    <col min="13461" max="13461" width="16.42578125" style="708" customWidth="1"/>
    <col min="13462" max="13462" width="17.28515625" style="708" customWidth="1"/>
    <col min="13463" max="13463" width="15.7109375" style="708" customWidth="1"/>
    <col min="13464" max="13464" width="11.42578125" style="708"/>
    <col min="13465" max="13465" width="11.5703125" style="708" customWidth="1"/>
    <col min="13466" max="13466" width="18.7109375" style="708" customWidth="1"/>
    <col min="13467" max="13467" width="17.28515625" style="708" customWidth="1"/>
    <col min="13468" max="13468" width="11.42578125" style="708"/>
    <col min="13469" max="13469" width="15.28515625" style="708" customWidth="1"/>
    <col min="13470" max="13471" width="11.42578125" style="708"/>
    <col min="13472" max="13472" width="14" style="708" bestFit="1" customWidth="1"/>
    <col min="13473" max="13473" width="14.28515625" style="708" customWidth="1"/>
    <col min="13474" max="13475" width="15" style="708" bestFit="1" customWidth="1"/>
    <col min="13476" max="13476" width="14.7109375" style="708" bestFit="1" customWidth="1"/>
    <col min="13477" max="13478" width="11.42578125" style="708"/>
    <col min="13479" max="13479" width="17.7109375" style="708" customWidth="1"/>
    <col min="13480" max="13480" width="15.42578125" style="708" customWidth="1"/>
    <col min="13481" max="13639" width="11.42578125" style="708"/>
    <col min="13640" max="13640" width="3.7109375" style="708" customWidth="1"/>
    <col min="13641" max="13641" width="7.28515625" style="708" customWidth="1"/>
    <col min="13642" max="13642" width="38" style="708" customWidth="1"/>
    <col min="13643" max="13685" width="0" style="708" hidden="1" customWidth="1"/>
    <col min="13686" max="13686" width="18.28515625" style="708" customWidth="1"/>
    <col min="13687" max="13687" width="0" style="708" hidden="1" customWidth="1"/>
    <col min="13688" max="13688" width="20" style="708" customWidth="1"/>
    <col min="13689" max="13689" width="19.85546875" style="708" customWidth="1"/>
    <col min="13690" max="13690" width="19.5703125" style="708" customWidth="1"/>
    <col min="13691" max="13691" width="22.140625" style="708" customWidth="1"/>
    <col min="13692" max="13692" width="19.85546875" style="708" customWidth="1"/>
    <col min="13693" max="13693" width="17.7109375" style="708" customWidth="1"/>
    <col min="13694" max="13694" width="21" style="708" customWidth="1"/>
    <col min="13695" max="13695" width="18.28515625" style="708" customWidth="1"/>
    <col min="13696" max="13696" width="19.28515625" style="708" customWidth="1"/>
    <col min="13697" max="13711" width="0" style="708" hidden="1" customWidth="1"/>
    <col min="13712" max="13712" width="18.28515625" style="708" customWidth="1"/>
    <col min="13713" max="13713" width="17.28515625" style="708" customWidth="1"/>
    <col min="13714" max="13714" width="18.7109375" style="708" customWidth="1"/>
    <col min="13715" max="13715" width="18.28515625" style="708" customWidth="1"/>
    <col min="13716" max="13716" width="16.5703125" style="708" customWidth="1"/>
    <col min="13717" max="13717" width="16.42578125" style="708" customWidth="1"/>
    <col min="13718" max="13718" width="17.28515625" style="708" customWidth="1"/>
    <col min="13719" max="13719" width="15.7109375" style="708" customWidth="1"/>
    <col min="13720" max="13720" width="11.42578125" style="708"/>
    <col min="13721" max="13721" width="11.5703125" style="708" customWidth="1"/>
    <col min="13722" max="13722" width="18.7109375" style="708" customWidth="1"/>
    <col min="13723" max="13723" width="17.28515625" style="708" customWidth="1"/>
    <col min="13724" max="13724" width="11.42578125" style="708"/>
    <col min="13725" max="13725" width="15.28515625" style="708" customWidth="1"/>
    <col min="13726" max="13727" width="11.42578125" style="708"/>
    <col min="13728" max="13728" width="14" style="708" bestFit="1" customWidth="1"/>
    <col min="13729" max="13729" width="14.28515625" style="708" customWidth="1"/>
    <col min="13730" max="13731" width="15" style="708" bestFit="1" customWidth="1"/>
    <col min="13732" max="13732" width="14.7109375" style="708" bestFit="1" customWidth="1"/>
    <col min="13733" max="13734" width="11.42578125" style="708"/>
    <col min="13735" max="13735" width="17.7109375" style="708" customWidth="1"/>
    <col min="13736" max="13736" width="15.42578125" style="708" customWidth="1"/>
    <col min="13737" max="13895" width="11.42578125" style="708"/>
    <col min="13896" max="13896" width="3.7109375" style="708" customWidth="1"/>
    <col min="13897" max="13897" width="7.28515625" style="708" customWidth="1"/>
    <col min="13898" max="13898" width="38" style="708" customWidth="1"/>
    <col min="13899" max="13941" width="0" style="708" hidden="1" customWidth="1"/>
    <col min="13942" max="13942" width="18.28515625" style="708" customWidth="1"/>
    <col min="13943" max="13943" width="0" style="708" hidden="1" customWidth="1"/>
    <col min="13944" max="13944" width="20" style="708" customWidth="1"/>
    <col min="13945" max="13945" width="19.85546875" style="708" customWidth="1"/>
    <col min="13946" max="13946" width="19.5703125" style="708" customWidth="1"/>
    <col min="13947" max="13947" width="22.140625" style="708" customWidth="1"/>
    <col min="13948" max="13948" width="19.85546875" style="708" customWidth="1"/>
    <col min="13949" max="13949" width="17.7109375" style="708" customWidth="1"/>
    <col min="13950" max="13950" width="21" style="708" customWidth="1"/>
    <col min="13951" max="13951" width="18.28515625" style="708" customWidth="1"/>
    <col min="13952" max="13952" width="19.28515625" style="708" customWidth="1"/>
    <col min="13953" max="13967" width="0" style="708" hidden="1" customWidth="1"/>
    <col min="13968" max="13968" width="18.28515625" style="708" customWidth="1"/>
    <col min="13969" max="13969" width="17.28515625" style="708" customWidth="1"/>
    <col min="13970" max="13970" width="18.7109375" style="708" customWidth="1"/>
    <col min="13971" max="13971" width="18.28515625" style="708" customWidth="1"/>
    <col min="13972" max="13972" width="16.5703125" style="708" customWidth="1"/>
    <col min="13973" max="13973" width="16.42578125" style="708" customWidth="1"/>
    <col min="13974" max="13974" width="17.28515625" style="708" customWidth="1"/>
    <col min="13975" max="13975" width="15.7109375" style="708" customWidth="1"/>
    <col min="13976" max="13976" width="11.42578125" style="708"/>
    <col min="13977" max="13977" width="11.5703125" style="708" customWidth="1"/>
    <col min="13978" max="13978" width="18.7109375" style="708" customWidth="1"/>
    <col min="13979" max="13979" width="17.28515625" style="708" customWidth="1"/>
    <col min="13980" max="13980" width="11.42578125" style="708"/>
    <col min="13981" max="13981" width="15.28515625" style="708" customWidth="1"/>
    <col min="13982" max="13983" width="11.42578125" style="708"/>
    <col min="13984" max="13984" width="14" style="708" bestFit="1" customWidth="1"/>
    <col min="13985" max="13985" width="14.28515625" style="708" customWidth="1"/>
    <col min="13986" max="13987" width="15" style="708" bestFit="1" customWidth="1"/>
    <col min="13988" max="13988" width="14.7109375" style="708" bestFit="1" customWidth="1"/>
    <col min="13989" max="13990" width="11.42578125" style="708"/>
    <col min="13991" max="13991" width="17.7109375" style="708" customWidth="1"/>
    <col min="13992" max="13992" width="15.42578125" style="708" customWidth="1"/>
    <col min="13993" max="14151" width="11.42578125" style="708"/>
    <col min="14152" max="14152" width="3.7109375" style="708" customWidth="1"/>
    <col min="14153" max="14153" width="7.28515625" style="708" customWidth="1"/>
    <col min="14154" max="14154" width="38" style="708" customWidth="1"/>
    <col min="14155" max="14197" width="0" style="708" hidden="1" customWidth="1"/>
    <col min="14198" max="14198" width="18.28515625" style="708" customWidth="1"/>
    <col min="14199" max="14199" width="0" style="708" hidden="1" customWidth="1"/>
    <col min="14200" max="14200" width="20" style="708" customWidth="1"/>
    <col min="14201" max="14201" width="19.85546875" style="708" customWidth="1"/>
    <col min="14202" max="14202" width="19.5703125" style="708" customWidth="1"/>
    <col min="14203" max="14203" width="22.140625" style="708" customWidth="1"/>
    <col min="14204" max="14204" width="19.85546875" style="708" customWidth="1"/>
    <col min="14205" max="14205" width="17.7109375" style="708" customWidth="1"/>
    <col min="14206" max="14206" width="21" style="708" customWidth="1"/>
    <col min="14207" max="14207" width="18.28515625" style="708" customWidth="1"/>
    <col min="14208" max="14208" width="19.28515625" style="708" customWidth="1"/>
    <col min="14209" max="14223" width="0" style="708" hidden="1" customWidth="1"/>
    <col min="14224" max="14224" width="18.28515625" style="708" customWidth="1"/>
    <col min="14225" max="14225" width="17.28515625" style="708" customWidth="1"/>
    <col min="14226" max="14226" width="18.7109375" style="708" customWidth="1"/>
    <col min="14227" max="14227" width="18.28515625" style="708" customWidth="1"/>
    <col min="14228" max="14228" width="16.5703125" style="708" customWidth="1"/>
    <col min="14229" max="14229" width="16.42578125" style="708" customWidth="1"/>
    <col min="14230" max="14230" width="17.28515625" style="708" customWidth="1"/>
    <col min="14231" max="14231" width="15.7109375" style="708" customWidth="1"/>
    <col min="14232" max="14232" width="11.42578125" style="708"/>
    <col min="14233" max="14233" width="11.5703125" style="708" customWidth="1"/>
    <col min="14234" max="14234" width="18.7109375" style="708" customWidth="1"/>
    <col min="14235" max="14235" width="17.28515625" style="708" customWidth="1"/>
    <col min="14236" max="14236" width="11.42578125" style="708"/>
    <col min="14237" max="14237" width="15.28515625" style="708" customWidth="1"/>
    <col min="14238" max="14239" width="11.42578125" style="708"/>
    <col min="14240" max="14240" width="14" style="708" bestFit="1" customWidth="1"/>
    <col min="14241" max="14241" width="14.28515625" style="708" customWidth="1"/>
    <col min="14242" max="14243" width="15" style="708" bestFit="1" customWidth="1"/>
    <col min="14244" max="14244" width="14.7109375" style="708" bestFit="1" customWidth="1"/>
    <col min="14245" max="14246" width="11.42578125" style="708"/>
    <col min="14247" max="14247" width="17.7109375" style="708" customWidth="1"/>
    <col min="14248" max="14248" width="15.42578125" style="708" customWidth="1"/>
    <col min="14249" max="14407" width="11.42578125" style="708"/>
    <col min="14408" max="14408" width="3.7109375" style="708" customWidth="1"/>
    <col min="14409" max="14409" width="7.28515625" style="708" customWidth="1"/>
    <col min="14410" max="14410" width="38" style="708" customWidth="1"/>
    <col min="14411" max="14453" width="0" style="708" hidden="1" customWidth="1"/>
    <col min="14454" max="14454" width="18.28515625" style="708" customWidth="1"/>
    <col min="14455" max="14455" width="0" style="708" hidden="1" customWidth="1"/>
    <col min="14456" max="14456" width="20" style="708" customWidth="1"/>
    <col min="14457" max="14457" width="19.85546875" style="708" customWidth="1"/>
    <col min="14458" max="14458" width="19.5703125" style="708" customWidth="1"/>
    <col min="14459" max="14459" width="22.140625" style="708" customWidth="1"/>
    <col min="14460" max="14460" width="19.85546875" style="708" customWidth="1"/>
    <col min="14461" max="14461" width="17.7109375" style="708" customWidth="1"/>
    <col min="14462" max="14462" width="21" style="708" customWidth="1"/>
    <col min="14463" max="14463" width="18.28515625" style="708" customWidth="1"/>
    <col min="14464" max="14464" width="19.28515625" style="708" customWidth="1"/>
    <col min="14465" max="14479" width="0" style="708" hidden="1" customWidth="1"/>
    <col min="14480" max="14480" width="18.28515625" style="708" customWidth="1"/>
    <col min="14481" max="14481" width="17.28515625" style="708" customWidth="1"/>
    <col min="14482" max="14482" width="18.7109375" style="708" customWidth="1"/>
    <col min="14483" max="14483" width="18.28515625" style="708" customWidth="1"/>
    <col min="14484" max="14484" width="16.5703125" style="708" customWidth="1"/>
    <col min="14485" max="14485" width="16.42578125" style="708" customWidth="1"/>
    <col min="14486" max="14486" width="17.28515625" style="708" customWidth="1"/>
    <col min="14487" max="14487" width="15.7109375" style="708" customWidth="1"/>
    <col min="14488" max="14488" width="11.42578125" style="708"/>
    <col min="14489" max="14489" width="11.5703125" style="708" customWidth="1"/>
    <col min="14490" max="14490" width="18.7109375" style="708" customWidth="1"/>
    <col min="14491" max="14491" width="17.28515625" style="708" customWidth="1"/>
    <col min="14492" max="14492" width="11.42578125" style="708"/>
    <col min="14493" max="14493" width="15.28515625" style="708" customWidth="1"/>
    <col min="14494" max="14495" width="11.42578125" style="708"/>
    <col min="14496" max="14496" width="14" style="708" bestFit="1" customWidth="1"/>
    <col min="14497" max="14497" width="14.28515625" style="708" customWidth="1"/>
    <col min="14498" max="14499" width="15" style="708" bestFit="1" customWidth="1"/>
    <col min="14500" max="14500" width="14.7109375" style="708" bestFit="1" customWidth="1"/>
    <col min="14501" max="14502" width="11.42578125" style="708"/>
    <col min="14503" max="14503" width="17.7109375" style="708" customWidth="1"/>
    <col min="14504" max="14504" width="15.42578125" style="708" customWidth="1"/>
    <col min="14505" max="14663" width="11.42578125" style="708"/>
    <col min="14664" max="14664" width="3.7109375" style="708" customWidth="1"/>
    <col min="14665" max="14665" width="7.28515625" style="708" customWidth="1"/>
    <col min="14666" max="14666" width="38" style="708" customWidth="1"/>
    <col min="14667" max="14709" width="0" style="708" hidden="1" customWidth="1"/>
    <col min="14710" max="14710" width="18.28515625" style="708" customWidth="1"/>
    <col min="14711" max="14711" width="0" style="708" hidden="1" customWidth="1"/>
    <col min="14712" max="14712" width="20" style="708" customWidth="1"/>
    <col min="14713" max="14713" width="19.85546875" style="708" customWidth="1"/>
    <col min="14714" max="14714" width="19.5703125" style="708" customWidth="1"/>
    <col min="14715" max="14715" width="22.140625" style="708" customWidth="1"/>
    <col min="14716" max="14716" width="19.85546875" style="708" customWidth="1"/>
    <col min="14717" max="14717" width="17.7109375" style="708" customWidth="1"/>
    <col min="14718" max="14718" width="21" style="708" customWidth="1"/>
    <col min="14719" max="14719" width="18.28515625" style="708" customWidth="1"/>
    <col min="14720" max="14720" width="19.28515625" style="708" customWidth="1"/>
    <col min="14721" max="14735" width="0" style="708" hidden="1" customWidth="1"/>
    <col min="14736" max="14736" width="18.28515625" style="708" customWidth="1"/>
    <col min="14737" max="14737" width="17.28515625" style="708" customWidth="1"/>
    <col min="14738" max="14738" width="18.7109375" style="708" customWidth="1"/>
    <col min="14739" max="14739" width="18.28515625" style="708" customWidth="1"/>
    <col min="14740" max="14740" width="16.5703125" style="708" customWidth="1"/>
    <col min="14741" max="14741" width="16.42578125" style="708" customWidth="1"/>
    <col min="14742" max="14742" width="17.28515625" style="708" customWidth="1"/>
    <col min="14743" max="14743" width="15.7109375" style="708" customWidth="1"/>
    <col min="14744" max="14744" width="11.42578125" style="708"/>
    <col min="14745" max="14745" width="11.5703125" style="708" customWidth="1"/>
    <col min="14746" max="14746" width="18.7109375" style="708" customWidth="1"/>
    <col min="14747" max="14747" width="17.28515625" style="708" customWidth="1"/>
    <col min="14748" max="14748" width="11.42578125" style="708"/>
    <col min="14749" max="14749" width="15.28515625" style="708" customWidth="1"/>
    <col min="14750" max="14751" width="11.42578125" style="708"/>
    <col min="14752" max="14752" width="14" style="708" bestFit="1" customWidth="1"/>
    <col min="14753" max="14753" width="14.28515625" style="708" customWidth="1"/>
    <col min="14754" max="14755" width="15" style="708" bestFit="1" customWidth="1"/>
    <col min="14756" max="14756" width="14.7109375" style="708" bestFit="1" customWidth="1"/>
    <col min="14757" max="14758" width="11.42578125" style="708"/>
    <col min="14759" max="14759" width="17.7109375" style="708" customWidth="1"/>
    <col min="14760" max="14760" width="15.42578125" style="708" customWidth="1"/>
    <col min="14761" max="14919" width="11.42578125" style="708"/>
    <col min="14920" max="14920" width="3.7109375" style="708" customWidth="1"/>
    <col min="14921" max="14921" width="7.28515625" style="708" customWidth="1"/>
    <col min="14922" max="14922" width="38" style="708" customWidth="1"/>
    <col min="14923" max="14965" width="0" style="708" hidden="1" customWidth="1"/>
    <col min="14966" max="14966" width="18.28515625" style="708" customWidth="1"/>
    <col min="14967" max="14967" width="0" style="708" hidden="1" customWidth="1"/>
    <col min="14968" max="14968" width="20" style="708" customWidth="1"/>
    <col min="14969" max="14969" width="19.85546875" style="708" customWidth="1"/>
    <col min="14970" max="14970" width="19.5703125" style="708" customWidth="1"/>
    <col min="14971" max="14971" width="22.140625" style="708" customWidth="1"/>
    <col min="14972" max="14972" width="19.85546875" style="708" customWidth="1"/>
    <col min="14973" max="14973" width="17.7109375" style="708" customWidth="1"/>
    <col min="14974" max="14974" width="21" style="708" customWidth="1"/>
    <col min="14975" max="14975" width="18.28515625" style="708" customWidth="1"/>
    <col min="14976" max="14976" width="19.28515625" style="708" customWidth="1"/>
    <col min="14977" max="14991" width="0" style="708" hidden="1" customWidth="1"/>
    <col min="14992" max="14992" width="18.28515625" style="708" customWidth="1"/>
    <col min="14993" max="14993" width="17.28515625" style="708" customWidth="1"/>
    <col min="14994" max="14994" width="18.7109375" style="708" customWidth="1"/>
    <col min="14995" max="14995" width="18.28515625" style="708" customWidth="1"/>
    <col min="14996" max="14996" width="16.5703125" style="708" customWidth="1"/>
    <col min="14997" max="14997" width="16.42578125" style="708" customWidth="1"/>
    <col min="14998" max="14998" width="17.28515625" style="708" customWidth="1"/>
    <col min="14999" max="14999" width="15.7109375" style="708" customWidth="1"/>
    <col min="15000" max="15000" width="11.42578125" style="708"/>
    <col min="15001" max="15001" width="11.5703125" style="708" customWidth="1"/>
    <col min="15002" max="15002" width="18.7109375" style="708" customWidth="1"/>
    <col min="15003" max="15003" width="17.28515625" style="708" customWidth="1"/>
    <col min="15004" max="15004" width="11.42578125" style="708"/>
    <col min="15005" max="15005" width="15.28515625" style="708" customWidth="1"/>
    <col min="15006" max="15007" width="11.42578125" style="708"/>
    <col min="15008" max="15008" width="14" style="708" bestFit="1" customWidth="1"/>
    <col min="15009" max="15009" width="14.28515625" style="708" customWidth="1"/>
    <col min="15010" max="15011" width="15" style="708" bestFit="1" customWidth="1"/>
    <col min="15012" max="15012" width="14.7109375" style="708" bestFit="1" customWidth="1"/>
    <col min="15013" max="15014" width="11.42578125" style="708"/>
    <col min="15015" max="15015" width="17.7109375" style="708" customWidth="1"/>
    <col min="15016" max="15016" width="15.42578125" style="708" customWidth="1"/>
    <col min="15017" max="15175" width="11.42578125" style="708"/>
    <col min="15176" max="15176" width="3.7109375" style="708" customWidth="1"/>
    <col min="15177" max="15177" width="7.28515625" style="708" customWidth="1"/>
    <col min="15178" max="15178" width="38" style="708" customWidth="1"/>
    <col min="15179" max="15221" width="0" style="708" hidden="1" customWidth="1"/>
    <col min="15222" max="15222" width="18.28515625" style="708" customWidth="1"/>
    <col min="15223" max="15223" width="0" style="708" hidden="1" customWidth="1"/>
    <col min="15224" max="15224" width="20" style="708" customWidth="1"/>
    <col min="15225" max="15225" width="19.85546875" style="708" customWidth="1"/>
    <col min="15226" max="15226" width="19.5703125" style="708" customWidth="1"/>
    <col min="15227" max="15227" width="22.140625" style="708" customWidth="1"/>
    <col min="15228" max="15228" width="19.85546875" style="708" customWidth="1"/>
    <col min="15229" max="15229" width="17.7109375" style="708" customWidth="1"/>
    <col min="15230" max="15230" width="21" style="708" customWidth="1"/>
    <col min="15231" max="15231" width="18.28515625" style="708" customWidth="1"/>
    <col min="15232" max="15232" width="19.28515625" style="708" customWidth="1"/>
    <col min="15233" max="15247" width="0" style="708" hidden="1" customWidth="1"/>
    <col min="15248" max="15248" width="18.28515625" style="708" customWidth="1"/>
    <col min="15249" max="15249" width="17.28515625" style="708" customWidth="1"/>
    <col min="15250" max="15250" width="18.7109375" style="708" customWidth="1"/>
    <col min="15251" max="15251" width="18.28515625" style="708" customWidth="1"/>
    <col min="15252" max="15252" width="16.5703125" style="708" customWidth="1"/>
    <col min="15253" max="15253" width="16.42578125" style="708" customWidth="1"/>
    <col min="15254" max="15254" width="17.28515625" style="708" customWidth="1"/>
    <col min="15255" max="15255" width="15.7109375" style="708" customWidth="1"/>
    <col min="15256" max="15256" width="11.42578125" style="708"/>
    <col min="15257" max="15257" width="11.5703125" style="708" customWidth="1"/>
    <col min="15258" max="15258" width="18.7109375" style="708" customWidth="1"/>
    <col min="15259" max="15259" width="17.28515625" style="708" customWidth="1"/>
    <col min="15260" max="15260" width="11.42578125" style="708"/>
    <col min="15261" max="15261" width="15.28515625" style="708" customWidth="1"/>
    <col min="15262" max="15263" width="11.42578125" style="708"/>
    <col min="15264" max="15264" width="14" style="708" bestFit="1" customWidth="1"/>
    <col min="15265" max="15265" width="14.28515625" style="708" customWidth="1"/>
    <col min="15266" max="15267" width="15" style="708" bestFit="1" customWidth="1"/>
    <col min="15268" max="15268" width="14.7109375" style="708" bestFit="1" customWidth="1"/>
    <col min="15269" max="15270" width="11.42578125" style="708"/>
    <col min="15271" max="15271" width="17.7109375" style="708" customWidth="1"/>
    <col min="15272" max="15272" width="15.42578125" style="708" customWidth="1"/>
    <col min="15273" max="15431" width="11.42578125" style="708"/>
    <col min="15432" max="15432" width="3.7109375" style="708" customWidth="1"/>
    <col min="15433" max="15433" width="7.28515625" style="708" customWidth="1"/>
    <col min="15434" max="15434" width="38" style="708" customWidth="1"/>
    <col min="15435" max="15477" width="0" style="708" hidden="1" customWidth="1"/>
    <col min="15478" max="15478" width="18.28515625" style="708" customWidth="1"/>
    <col min="15479" max="15479" width="0" style="708" hidden="1" customWidth="1"/>
    <col min="15480" max="15480" width="20" style="708" customWidth="1"/>
    <col min="15481" max="15481" width="19.85546875" style="708" customWidth="1"/>
    <col min="15482" max="15482" width="19.5703125" style="708" customWidth="1"/>
    <col min="15483" max="15483" width="22.140625" style="708" customWidth="1"/>
    <col min="15484" max="15484" width="19.85546875" style="708" customWidth="1"/>
    <col min="15485" max="15485" width="17.7109375" style="708" customWidth="1"/>
    <col min="15486" max="15486" width="21" style="708" customWidth="1"/>
    <col min="15487" max="15487" width="18.28515625" style="708" customWidth="1"/>
    <col min="15488" max="15488" width="19.28515625" style="708" customWidth="1"/>
    <col min="15489" max="15503" width="0" style="708" hidden="1" customWidth="1"/>
    <col min="15504" max="15504" width="18.28515625" style="708" customWidth="1"/>
    <col min="15505" max="15505" width="17.28515625" style="708" customWidth="1"/>
    <col min="15506" max="15506" width="18.7109375" style="708" customWidth="1"/>
    <col min="15507" max="15507" width="18.28515625" style="708" customWidth="1"/>
    <col min="15508" max="15508" width="16.5703125" style="708" customWidth="1"/>
    <col min="15509" max="15509" width="16.42578125" style="708" customWidth="1"/>
    <col min="15510" max="15510" width="17.28515625" style="708" customWidth="1"/>
    <col min="15511" max="15511" width="15.7109375" style="708" customWidth="1"/>
    <col min="15512" max="15512" width="11.42578125" style="708"/>
    <col min="15513" max="15513" width="11.5703125" style="708" customWidth="1"/>
    <col min="15514" max="15514" width="18.7109375" style="708" customWidth="1"/>
    <col min="15515" max="15515" width="17.28515625" style="708" customWidth="1"/>
    <col min="15516" max="15516" width="11.42578125" style="708"/>
    <col min="15517" max="15517" width="15.28515625" style="708" customWidth="1"/>
    <col min="15518" max="15519" width="11.42578125" style="708"/>
    <col min="15520" max="15520" width="14" style="708" bestFit="1" customWidth="1"/>
    <col min="15521" max="15521" width="14.28515625" style="708" customWidth="1"/>
    <col min="15522" max="15523" width="15" style="708" bestFit="1" customWidth="1"/>
    <col min="15524" max="15524" width="14.7109375" style="708" bestFit="1" customWidth="1"/>
    <col min="15525" max="15526" width="11.42578125" style="708"/>
    <col min="15527" max="15527" width="17.7109375" style="708" customWidth="1"/>
    <col min="15528" max="15528" width="15.42578125" style="708" customWidth="1"/>
    <col min="15529" max="15687" width="11.42578125" style="708"/>
    <col min="15688" max="15688" width="3.7109375" style="708" customWidth="1"/>
    <col min="15689" max="15689" width="7.28515625" style="708" customWidth="1"/>
    <col min="15690" max="15690" width="38" style="708" customWidth="1"/>
    <col min="15691" max="15733" width="0" style="708" hidden="1" customWidth="1"/>
    <col min="15734" max="15734" width="18.28515625" style="708" customWidth="1"/>
    <col min="15735" max="15735" width="0" style="708" hidden="1" customWidth="1"/>
    <col min="15736" max="15736" width="20" style="708" customWidth="1"/>
    <col min="15737" max="15737" width="19.85546875" style="708" customWidth="1"/>
    <col min="15738" max="15738" width="19.5703125" style="708" customWidth="1"/>
    <col min="15739" max="15739" width="22.140625" style="708" customWidth="1"/>
    <col min="15740" max="15740" width="19.85546875" style="708" customWidth="1"/>
    <col min="15741" max="15741" width="17.7109375" style="708" customWidth="1"/>
    <col min="15742" max="15742" width="21" style="708" customWidth="1"/>
    <col min="15743" max="15743" width="18.28515625" style="708" customWidth="1"/>
    <col min="15744" max="15744" width="19.28515625" style="708" customWidth="1"/>
    <col min="15745" max="15759" width="0" style="708" hidden="1" customWidth="1"/>
    <col min="15760" max="15760" width="18.28515625" style="708" customWidth="1"/>
    <col min="15761" max="15761" width="17.28515625" style="708" customWidth="1"/>
    <col min="15762" max="15762" width="18.7109375" style="708" customWidth="1"/>
    <col min="15763" max="15763" width="18.28515625" style="708" customWidth="1"/>
    <col min="15764" max="15764" width="16.5703125" style="708" customWidth="1"/>
    <col min="15765" max="15765" width="16.42578125" style="708" customWidth="1"/>
    <col min="15766" max="15766" width="17.28515625" style="708" customWidth="1"/>
    <col min="15767" max="15767" width="15.7109375" style="708" customWidth="1"/>
    <col min="15768" max="15768" width="11.42578125" style="708"/>
    <col min="15769" max="15769" width="11.5703125" style="708" customWidth="1"/>
    <col min="15770" max="15770" width="18.7109375" style="708" customWidth="1"/>
    <col min="15771" max="15771" width="17.28515625" style="708" customWidth="1"/>
    <col min="15772" max="15772" width="11.42578125" style="708"/>
    <col min="15773" max="15773" width="15.28515625" style="708" customWidth="1"/>
    <col min="15774" max="15775" width="11.42578125" style="708"/>
    <col min="15776" max="15776" width="14" style="708" bestFit="1" customWidth="1"/>
    <col min="15777" max="15777" width="14.28515625" style="708" customWidth="1"/>
    <col min="15778" max="15779" width="15" style="708" bestFit="1" customWidth="1"/>
    <col min="15780" max="15780" width="14.7109375" style="708" bestFit="1" customWidth="1"/>
    <col min="15781" max="15782" width="11.42578125" style="708"/>
    <col min="15783" max="15783" width="17.7109375" style="708" customWidth="1"/>
    <col min="15784" max="15784" width="15.42578125" style="708" customWidth="1"/>
    <col min="15785" max="15943" width="11.42578125" style="708"/>
    <col min="15944" max="15944" width="3.7109375" style="708" customWidth="1"/>
    <col min="15945" max="15945" width="7.28515625" style="708" customWidth="1"/>
    <col min="15946" max="15946" width="38" style="708" customWidth="1"/>
    <col min="15947" max="15989" width="0" style="708" hidden="1" customWidth="1"/>
    <col min="15990" max="15990" width="18.28515625" style="708" customWidth="1"/>
    <col min="15991" max="15991" width="0" style="708" hidden="1" customWidth="1"/>
    <col min="15992" max="15992" width="20" style="708" customWidth="1"/>
    <col min="15993" max="15993" width="19.85546875" style="708" customWidth="1"/>
    <col min="15994" max="15994" width="19.5703125" style="708" customWidth="1"/>
    <col min="15995" max="15995" width="22.140625" style="708" customWidth="1"/>
    <col min="15996" max="15996" width="19.85546875" style="708" customWidth="1"/>
    <col min="15997" max="15997" width="17.7109375" style="708" customWidth="1"/>
    <col min="15998" max="15998" width="21" style="708" customWidth="1"/>
    <col min="15999" max="15999" width="18.28515625" style="708" customWidth="1"/>
    <col min="16000" max="16000" width="19.28515625" style="708" customWidth="1"/>
    <col min="16001" max="16015" width="0" style="708" hidden="1" customWidth="1"/>
    <col min="16016" max="16016" width="18.28515625" style="708" customWidth="1"/>
    <col min="16017" max="16017" width="17.28515625" style="708" customWidth="1"/>
    <col min="16018" max="16018" width="18.7109375" style="708" customWidth="1"/>
    <col min="16019" max="16019" width="18.28515625" style="708" customWidth="1"/>
    <col min="16020" max="16020" width="16.5703125" style="708" customWidth="1"/>
    <col min="16021" max="16021" width="16.42578125" style="708" customWidth="1"/>
    <col min="16022" max="16022" width="17.28515625" style="708" customWidth="1"/>
    <col min="16023" max="16023" width="15.7109375" style="708" customWidth="1"/>
    <col min="16024" max="16024" width="11.42578125" style="708"/>
    <col min="16025" max="16025" width="11.5703125" style="708" customWidth="1"/>
    <col min="16026" max="16026" width="18.7109375" style="708" customWidth="1"/>
    <col min="16027" max="16027" width="17.28515625" style="708" customWidth="1"/>
    <col min="16028" max="16028" width="11.42578125" style="708"/>
    <col min="16029" max="16029" width="15.28515625" style="708" customWidth="1"/>
    <col min="16030" max="16031" width="11.42578125" style="708"/>
    <col min="16032" max="16032" width="14" style="708" bestFit="1" customWidth="1"/>
    <col min="16033" max="16033" width="14.28515625" style="708" customWidth="1"/>
    <col min="16034" max="16035" width="15" style="708" bestFit="1" customWidth="1"/>
    <col min="16036" max="16036" width="14.7109375" style="708" bestFit="1" customWidth="1"/>
    <col min="16037" max="16038" width="11.42578125" style="708"/>
    <col min="16039" max="16039" width="17.7109375" style="708" customWidth="1"/>
    <col min="16040" max="16040" width="15.42578125" style="708" customWidth="1"/>
    <col min="16041" max="16384" width="11.42578125" style="708"/>
  </cols>
  <sheetData>
    <row r="1" spans="1:10" s="709" customFormat="1" ht="12.95" customHeight="1" x14ac:dyDescent="0.2">
      <c r="A1" s="1805" t="s">
        <v>435</v>
      </c>
      <c r="B1" s="1805"/>
      <c r="C1" s="1805"/>
      <c r="D1" s="1805"/>
      <c r="E1" s="1805"/>
      <c r="F1" s="1805"/>
      <c r="G1" s="1805"/>
      <c r="H1" s="1805"/>
      <c r="I1" s="1805"/>
      <c r="J1" s="1805"/>
    </row>
    <row r="2" spans="1:10" s="530" customFormat="1" ht="12.95" customHeight="1" x14ac:dyDescent="0.2">
      <c r="A2" s="1806" t="s">
        <v>0</v>
      </c>
      <c r="B2" s="1806"/>
      <c r="C2" s="1806"/>
      <c r="D2" s="1806"/>
      <c r="E2" s="1806"/>
      <c r="F2" s="1806"/>
      <c r="G2" s="1806"/>
      <c r="H2" s="1806"/>
      <c r="I2" s="1806"/>
      <c r="J2" s="1806"/>
    </row>
    <row r="3" spans="1:10" s="530" customFormat="1" ht="12.6" customHeight="1" x14ac:dyDescent="0.2">
      <c r="A3" s="1806" t="s">
        <v>420</v>
      </c>
      <c r="B3" s="1806"/>
      <c r="C3" s="1806"/>
      <c r="D3" s="1806"/>
      <c r="E3" s="1806"/>
      <c r="F3" s="1806"/>
      <c r="G3" s="1806"/>
      <c r="H3" s="1806"/>
      <c r="I3" s="1806"/>
      <c r="J3" s="1806"/>
    </row>
    <row r="4" spans="1:10" s="530" customFormat="1" ht="12.95" customHeight="1" x14ac:dyDescent="0.2">
      <c r="A4" s="1806" t="s">
        <v>1350</v>
      </c>
      <c r="B4" s="1806"/>
      <c r="C4" s="1806"/>
      <c r="D4" s="1806"/>
      <c r="E4" s="1806"/>
      <c r="F4" s="1806"/>
      <c r="G4" s="1806"/>
      <c r="H4" s="1806"/>
      <c r="I4" s="1806"/>
      <c r="J4" s="1806"/>
    </row>
    <row r="5" spans="1:10" s="530" customFormat="1" ht="12.6" customHeight="1" x14ac:dyDescent="0.2">
      <c r="A5" s="1806" t="s">
        <v>1</v>
      </c>
      <c r="B5" s="1806"/>
      <c r="C5" s="1806"/>
      <c r="D5" s="1806"/>
      <c r="E5" s="1806"/>
      <c r="F5" s="1806"/>
      <c r="G5" s="1806"/>
      <c r="H5" s="1806"/>
      <c r="I5" s="1806"/>
      <c r="J5" s="1806"/>
    </row>
    <row r="6" spans="1:10" s="530" customFormat="1" ht="10.5" customHeight="1" thickBot="1" x14ac:dyDescent="0.25">
      <c r="A6" s="1807"/>
      <c r="B6" s="1807"/>
      <c r="C6" s="1807"/>
      <c r="D6" s="1807"/>
      <c r="E6" s="1807"/>
      <c r="F6" s="1807"/>
      <c r="G6" s="1807"/>
      <c r="H6" s="1807"/>
      <c r="I6" s="1807"/>
      <c r="J6" s="1807"/>
    </row>
    <row r="7" spans="1:10" s="530" customFormat="1" ht="12.6" customHeight="1" x14ac:dyDescent="0.2">
      <c r="A7" s="1799" t="s">
        <v>823</v>
      </c>
      <c r="B7" s="1800"/>
      <c r="C7" s="1800"/>
      <c r="D7" s="1800"/>
      <c r="E7" s="1800"/>
      <c r="F7" s="1800"/>
      <c r="G7" s="1800"/>
      <c r="H7" s="1800"/>
      <c r="I7" s="1800"/>
      <c r="J7" s="1801"/>
    </row>
    <row r="8" spans="1:10" s="530" customFormat="1" ht="13.5" customHeight="1" thickBot="1" x14ac:dyDescent="0.25">
      <c r="A8" s="1802" t="s">
        <v>273</v>
      </c>
      <c r="B8" s="1803"/>
      <c r="C8" s="1803"/>
      <c r="D8" s="1803"/>
      <c r="E8" s="1803"/>
      <c r="F8" s="1803"/>
      <c r="G8" s="1803"/>
      <c r="H8" s="1803"/>
      <c r="I8" s="1803"/>
      <c r="J8" s="1804"/>
    </row>
    <row r="9" spans="1:10" x14ac:dyDescent="0.2">
      <c r="H9" s="805"/>
      <c r="I9" s="805"/>
    </row>
    <row r="10" spans="1:10" ht="38.25" customHeight="1" x14ac:dyDescent="0.2">
      <c r="A10" s="1490" t="s">
        <v>62</v>
      </c>
      <c r="B10" s="1644" t="s">
        <v>816</v>
      </c>
      <c r="C10" s="1645"/>
      <c r="D10" s="1646"/>
      <c r="E10" s="1644" t="s">
        <v>1605</v>
      </c>
      <c r="F10" s="1645"/>
      <c r="G10" s="1646"/>
      <c r="H10" s="1644" t="s">
        <v>817</v>
      </c>
      <c r="I10" s="1647"/>
      <c r="J10" s="1648"/>
    </row>
    <row r="11" spans="1:10" ht="12" customHeight="1" x14ac:dyDescent="0.2">
      <c r="A11" s="1278"/>
      <c r="B11" s="1649"/>
      <c r="C11" s="1650"/>
      <c r="D11" s="1649"/>
      <c r="E11" s="1650"/>
      <c r="F11" s="1650"/>
      <c r="G11" s="1651"/>
      <c r="H11" s="1650"/>
      <c r="I11" s="1650"/>
      <c r="J11" s="1651"/>
    </row>
    <row r="12" spans="1:10" ht="16.5" customHeight="1" x14ac:dyDescent="0.2">
      <c r="A12" s="1490" t="s">
        <v>211</v>
      </c>
      <c r="B12" s="1490" t="s">
        <v>818</v>
      </c>
      <c r="C12" s="1490" t="s">
        <v>819</v>
      </c>
      <c r="D12" s="1490" t="s">
        <v>6</v>
      </c>
      <c r="E12" s="1490" t="s">
        <v>818</v>
      </c>
      <c r="F12" s="1490" t="s">
        <v>819</v>
      </c>
      <c r="G12" s="1490" t="s">
        <v>6</v>
      </c>
      <c r="H12" s="1490" t="s">
        <v>818</v>
      </c>
      <c r="I12" s="1490" t="s">
        <v>819</v>
      </c>
      <c r="J12" s="1490" t="s">
        <v>6</v>
      </c>
    </row>
    <row r="13" spans="1:10" ht="12.75" customHeight="1" x14ac:dyDescent="0.2">
      <c r="A13" s="1652" t="s">
        <v>212</v>
      </c>
      <c r="B13" s="1488">
        <v>10841420818.444706</v>
      </c>
      <c r="C13" s="1488">
        <v>18283447936.710567</v>
      </c>
      <c r="D13" s="1488">
        <v>29124868755.155273</v>
      </c>
      <c r="E13" s="1488">
        <v>5057529000</v>
      </c>
      <c r="F13" s="1488">
        <v>1553589000</v>
      </c>
      <c r="G13" s="1488">
        <v>6611118000</v>
      </c>
      <c r="H13" s="1653">
        <v>5783891818.444706</v>
      </c>
      <c r="I13" s="1653">
        <v>16729858936.710567</v>
      </c>
      <c r="J13" s="1653">
        <v>22513750755.155273</v>
      </c>
    </row>
    <row r="14" spans="1:10" ht="12.75" customHeight="1" x14ac:dyDescent="0.2">
      <c r="A14" s="1652" t="s">
        <v>213</v>
      </c>
      <c r="B14" s="1488">
        <v>19242404210.102036</v>
      </c>
      <c r="C14" s="1488">
        <v>27639474090.756199</v>
      </c>
      <c r="D14" s="1488">
        <v>46881878300.858231</v>
      </c>
      <c r="E14" s="1488">
        <v>8204793000</v>
      </c>
      <c r="F14" s="1488">
        <v>1433899000</v>
      </c>
      <c r="G14" s="1488">
        <v>9638692000</v>
      </c>
      <c r="H14" s="1653">
        <v>11037611210.102036</v>
      </c>
      <c r="I14" s="1653">
        <v>26205575090.756199</v>
      </c>
      <c r="J14" s="1653">
        <v>37243186300.858231</v>
      </c>
    </row>
    <row r="15" spans="1:10" ht="12.75" customHeight="1" x14ac:dyDescent="0.2">
      <c r="A15" s="1652" t="s">
        <v>214</v>
      </c>
      <c r="B15" s="1488">
        <v>465248869.46628278</v>
      </c>
      <c r="C15" s="1488">
        <v>504958825.49779969</v>
      </c>
      <c r="D15" s="1488">
        <v>970207694.96408248</v>
      </c>
      <c r="E15" s="1488">
        <v>25317000</v>
      </c>
      <c r="F15" s="1488">
        <v>0</v>
      </c>
      <c r="G15" s="1488">
        <v>25317000</v>
      </c>
      <c r="H15" s="1653">
        <v>439931869.46628278</v>
      </c>
      <c r="I15" s="1653">
        <v>504958825.49779969</v>
      </c>
      <c r="J15" s="1653">
        <v>944890694.96408248</v>
      </c>
    </row>
    <row r="16" spans="1:10" ht="12.75" customHeight="1" x14ac:dyDescent="0.2">
      <c r="A16" s="1652" t="s">
        <v>215</v>
      </c>
      <c r="B16" s="1488">
        <v>960531923.71859741</v>
      </c>
      <c r="C16" s="1488">
        <v>1571626264.4707758</v>
      </c>
      <c r="D16" s="1488">
        <v>2532158188.189373</v>
      </c>
      <c r="E16" s="1488">
        <v>478602000</v>
      </c>
      <c r="F16" s="1488">
        <v>201135000</v>
      </c>
      <c r="G16" s="1488">
        <v>679737000</v>
      </c>
      <c r="H16" s="1653">
        <v>481929923.71859741</v>
      </c>
      <c r="I16" s="1653">
        <v>1370491264.4707758</v>
      </c>
      <c r="J16" s="1653">
        <v>1852421188.1893733</v>
      </c>
    </row>
    <row r="17" spans="1:10" ht="12.75" customHeight="1" x14ac:dyDescent="0.2">
      <c r="A17" s="1652" t="s">
        <v>217</v>
      </c>
      <c r="B17" s="1488">
        <v>226187953.83635306</v>
      </c>
      <c r="C17" s="1488">
        <v>514662174.58943444</v>
      </c>
      <c r="D17" s="1488">
        <v>740850128.42578745</v>
      </c>
      <c r="E17" s="1488">
        <v>80376000</v>
      </c>
      <c r="F17" s="1488">
        <v>31779000</v>
      </c>
      <c r="G17" s="1488">
        <v>112155000</v>
      </c>
      <c r="H17" s="1653">
        <v>145811953.83635306</v>
      </c>
      <c r="I17" s="1653">
        <v>482883174.58943444</v>
      </c>
      <c r="J17" s="1653">
        <v>628695128.42578745</v>
      </c>
    </row>
    <row r="18" spans="1:10" ht="12.6" customHeight="1" x14ac:dyDescent="0.2">
      <c r="A18" s="1652" t="s">
        <v>218</v>
      </c>
      <c r="B18" s="1488">
        <v>2221688304.6643734</v>
      </c>
      <c r="C18" s="1488">
        <v>3093034545.9039059</v>
      </c>
      <c r="D18" s="1488">
        <v>5314722850.5682793</v>
      </c>
      <c r="E18" s="1488">
        <v>666404000</v>
      </c>
      <c r="F18" s="1488">
        <v>317907000</v>
      </c>
      <c r="G18" s="1488">
        <v>984311000</v>
      </c>
      <c r="H18" s="1653">
        <v>1555284304.6643734</v>
      </c>
      <c r="I18" s="1653">
        <v>2775127545.9039059</v>
      </c>
      <c r="J18" s="1653">
        <v>4330411850.5682793</v>
      </c>
    </row>
    <row r="19" spans="1:10" ht="12" customHeight="1" x14ac:dyDescent="0.2">
      <c r="A19" s="1652" t="s">
        <v>219</v>
      </c>
      <c r="B19" s="1488">
        <v>3165636180.2200804</v>
      </c>
      <c r="C19" s="1488">
        <v>6649832214.1829576</v>
      </c>
      <c r="D19" s="1488">
        <v>9815468394.403038</v>
      </c>
      <c r="E19" s="1488">
        <v>2494372000</v>
      </c>
      <c r="F19" s="1488">
        <v>202508000</v>
      </c>
      <c r="G19" s="1488">
        <v>2696880000</v>
      </c>
      <c r="H19" s="1653">
        <v>671264180.22008038</v>
      </c>
      <c r="I19" s="1653">
        <v>6447324214.1829576</v>
      </c>
      <c r="J19" s="1653">
        <v>7118588394.403038</v>
      </c>
    </row>
    <row r="20" spans="1:10" ht="12.75" customHeight="1" x14ac:dyDescent="0.2">
      <c r="A20" s="1652" t="s">
        <v>220</v>
      </c>
      <c r="B20" s="1488">
        <v>1678244028.7284076</v>
      </c>
      <c r="C20" s="1488">
        <v>5150269631.6727705</v>
      </c>
      <c r="D20" s="1488">
        <v>6828513660.4011784</v>
      </c>
      <c r="E20" s="1488">
        <v>603030000</v>
      </c>
      <c r="F20" s="1488">
        <v>103613000</v>
      </c>
      <c r="G20" s="1488">
        <v>706643000</v>
      </c>
      <c r="H20" s="1653">
        <v>1075214028.7284076</v>
      </c>
      <c r="I20" s="1653">
        <v>5046656631.6727705</v>
      </c>
      <c r="J20" s="1653">
        <v>6121870660.4011784</v>
      </c>
    </row>
    <row r="21" spans="1:10" ht="12.75" customHeight="1" x14ac:dyDescent="0.2">
      <c r="A21" s="1652" t="s">
        <v>221</v>
      </c>
      <c r="B21" s="1488">
        <v>2556556384.0389204</v>
      </c>
      <c r="C21" s="1488">
        <v>4129635092.5615253</v>
      </c>
      <c r="D21" s="1488">
        <v>6686191476.6004457</v>
      </c>
      <c r="E21" s="1488">
        <v>1710560000</v>
      </c>
      <c r="F21" s="1488">
        <v>16239000</v>
      </c>
      <c r="G21" s="1488">
        <v>1726799000</v>
      </c>
      <c r="H21" s="1653">
        <v>845996384.0389204</v>
      </c>
      <c r="I21" s="1653">
        <v>4113396092.5615253</v>
      </c>
      <c r="J21" s="1653">
        <v>4959392476.6004457</v>
      </c>
    </row>
    <row r="22" spans="1:10" ht="12.75" customHeight="1" x14ac:dyDescent="0.2">
      <c r="A22" s="1652" t="s">
        <v>178</v>
      </c>
      <c r="B22" s="1488">
        <v>1630082300.876555</v>
      </c>
      <c r="C22" s="1488">
        <v>3046460044.6447186</v>
      </c>
      <c r="D22" s="1488">
        <v>4676542345.5212736</v>
      </c>
      <c r="E22" s="1488">
        <v>962963000</v>
      </c>
      <c r="F22" s="1488">
        <v>143332000</v>
      </c>
      <c r="G22" s="1488">
        <v>1106295000</v>
      </c>
      <c r="H22" s="1653">
        <v>667119300.87655497</v>
      </c>
      <c r="I22" s="1653">
        <v>2903128044.6447186</v>
      </c>
      <c r="J22" s="1653">
        <v>3570247345.5212736</v>
      </c>
    </row>
    <row r="23" spans="1:10" ht="12.75" customHeight="1" x14ac:dyDescent="0.2">
      <c r="A23" s="1652" t="s">
        <v>222</v>
      </c>
      <c r="B23" s="1488">
        <v>1441175000</v>
      </c>
      <c r="C23" s="1488">
        <v>0</v>
      </c>
      <c r="D23" s="1488">
        <v>1441175000</v>
      </c>
      <c r="E23" s="1488">
        <v>0</v>
      </c>
      <c r="F23" s="1488">
        <v>0</v>
      </c>
      <c r="G23" s="1488">
        <v>0</v>
      </c>
      <c r="H23" s="1653">
        <v>1441175000</v>
      </c>
      <c r="I23" s="1653">
        <v>0</v>
      </c>
      <c r="J23" s="1653">
        <v>1441175000</v>
      </c>
    </row>
    <row r="24" spans="1:10" ht="12.6" customHeight="1" x14ac:dyDescent="0.2">
      <c r="A24" s="1652" t="s">
        <v>223</v>
      </c>
      <c r="B24" s="1488">
        <v>584348942.27742267</v>
      </c>
      <c r="C24" s="1488">
        <v>529507993.39631081</v>
      </c>
      <c r="D24" s="1488">
        <v>1113856935.6737335</v>
      </c>
      <c r="E24" s="1488">
        <v>97013000</v>
      </c>
      <c r="F24" s="1488">
        <v>0</v>
      </c>
      <c r="G24" s="1488">
        <v>97013000</v>
      </c>
      <c r="H24" s="1653">
        <v>487335942.27742267</v>
      </c>
      <c r="I24" s="1653">
        <v>529507993.39631081</v>
      </c>
      <c r="J24" s="1653">
        <v>1016843935.6737335</v>
      </c>
    </row>
    <row r="25" spans="1:10" ht="12.75" customHeight="1" x14ac:dyDescent="0.2">
      <c r="A25" s="1654" t="s">
        <v>227</v>
      </c>
      <c r="B25" s="1488">
        <v>117935748.59937409</v>
      </c>
      <c r="C25" s="1488">
        <v>505310179.42130971</v>
      </c>
      <c r="D25" s="1488">
        <v>623245928.02068377</v>
      </c>
      <c r="E25" s="1488">
        <v>117935745</v>
      </c>
      <c r="F25" s="1488">
        <v>20500255</v>
      </c>
      <c r="G25" s="1488">
        <v>138436000</v>
      </c>
      <c r="H25" s="1653">
        <v>3.5993740856647491</v>
      </c>
      <c r="I25" s="1653">
        <v>484809924.42130971</v>
      </c>
      <c r="J25" s="1653">
        <v>484809928.02068377</v>
      </c>
    </row>
    <row r="26" spans="1:10" ht="12.6" customHeight="1" x14ac:dyDescent="0.2">
      <c r="A26" s="1652" t="s">
        <v>229</v>
      </c>
      <c r="B26" s="1488">
        <v>1258533352.2470531</v>
      </c>
      <c r="C26" s="1488">
        <v>3122679179.035181</v>
      </c>
      <c r="D26" s="1488">
        <v>4381212531.2822342</v>
      </c>
      <c r="E26" s="1488">
        <v>1253917000</v>
      </c>
      <c r="F26" s="1488">
        <v>159390000</v>
      </c>
      <c r="G26" s="1488">
        <v>1413307000</v>
      </c>
      <c r="H26" s="1653">
        <v>4616352.2470531464</v>
      </c>
      <c r="I26" s="1653">
        <v>2963289179.035181</v>
      </c>
      <c r="J26" s="1653">
        <v>2967905531.2822342</v>
      </c>
    </row>
    <row r="27" spans="1:10" ht="12.75" customHeight="1" x14ac:dyDescent="0.2">
      <c r="A27" s="1652" t="s">
        <v>164</v>
      </c>
      <c r="B27" s="1488">
        <v>1090481000</v>
      </c>
      <c r="C27" s="1488">
        <v>2757988344.6076779</v>
      </c>
      <c r="D27" s="1488">
        <v>3848469344.6076779</v>
      </c>
      <c r="E27" s="1488">
        <v>1090054000</v>
      </c>
      <c r="F27" s="1488">
        <v>389169000</v>
      </c>
      <c r="G27" s="1488">
        <v>1479223000</v>
      </c>
      <c r="H27" s="1653">
        <v>427000</v>
      </c>
      <c r="I27" s="1653">
        <v>2368819344.6076779</v>
      </c>
      <c r="J27" s="1653">
        <v>2369246344.6076779</v>
      </c>
    </row>
    <row r="28" spans="1:10" ht="12.75" customHeight="1" x14ac:dyDescent="0.2">
      <c r="A28" s="1652" t="s">
        <v>560</v>
      </c>
      <c r="B28" s="1488">
        <v>142126781.81540269</v>
      </c>
      <c r="C28" s="1488">
        <v>511709728.23540127</v>
      </c>
      <c r="D28" s="1488">
        <v>653836510.0508039</v>
      </c>
      <c r="E28" s="1488">
        <v>36281000</v>
      </c>
      <c r="F28" s="1488">
        <v>0</v>
      </c>
      <c r="G28" s="1488">
        <v>36281000</v>
      </c>
      <c r="H28" s="1653">
        <v>105845781.81540269</v>
      </c>
      <c r="I28" s="1653">
        <v>511709728.23540127</v>
      </c>
      <c r="J28" s="1653">
        <v>617555510.0508039</v>
      </c>
    </row>
    <row r="29" spans="1:10" ht="12.75" customHeight="1" x14ac:dyDescent="0.2">
      <c r="A29" s="1652" t="s">
        <v>232</v>
      </c>
      <c r="B29" s="1488">
        <v>1813464256.4918861</v>
      </c>
      <c r="C29" s="1488">
        <v>1936717042.4924378</v>
      </c>
      <c r="D29" s="1488">
        <v>3750181298.984324</v>
      </c>
      <c r="E29" s="1488">
        <v>1500001000</v>
      </c>
      <c r="F29" s="1488">
        <v>0</v>
      </c>
      <c r="G29" s="1488">
        <v>1500001000</v>
      </c>
      <c r="H29" s="1653">
        <v>313463256.49188614</v>
      </c>
      <c r="I29" s="1653">
        <v>1936717042.4924378</v>
      </c>
      <c r="J29" s="1653">
        <v>2250180298.984324</v>
      </c>
    </row>
    <row r="30" spans="1:10" ht="12.75" customHeight="1" x14ac:dyDescent="0.2">
      <c r="A30" s="1652" t="s">
        <v>179</v>
      </c>
      <c r="B30" s="1488">
        <v>173005158.65156963</v>
      </c>
      <c r="C30" s="1488">
        <v>502328270.89609927</v>
      </c>
      <c r="D30" s="1488">
        <v>675333429.54766893</v>
      </c>
      <c r="E30" s="1488">
        <v>45701000</v>
      </c>
      <c r="F30" s="1488">
        <v>0</v>
      </c>
      <c r="G30" s="1488">
        <v>45701000</v>
      </c>
      <c r="H30" s="1653">
        <v>127304158.65156963</v>
      </c>
      <c r="I30" s="1653">
        <v>502328270.89609927</v>
      </c>
      <c r="J30" s="1653">
        <v>629632429.54766893</v>
      </c>
    </row>
    <row r="31" spans="1:10" ht="12.75" customHeight="1" x14ac:dyDescent="0.2">
      <c r="A31" s="1652" t="s">
        <v>282</v>
      </c>
      <c r="B31" s="1488">
        <v>645221681.74823499</v>
      </c>
      <c r="C31" s="1488">
        <v>1557031237.1742201</v>
      </c>
      <c r="D31" s="1488">
        <v>2202252918.9224548</v>
      </c>
      <c r="E31" s="1488">
        <v>507644000</v>
      </c>
      <c r="F31" s="1488">
        <v>91636000</v>
      </c>
      <c r="G31" s="1488">
        <v>599280000</v>
      </c>
      <c r="H31" s="1653">
        <v>137577681.74823499</v>
      </c>
      <c r="I31" s="1653">
        <v>1465395237.1742201</v>
      </c>
      <c r="J31" s="1653">
        <v>1602972918.9224551</v>
      </c>
    </row>
    <row r="32" spans="1:10" ht="12.75" customHeight="1" x14ac:dyDescent="0.2">
      <c r="A32" s="1652" t="s">
        <v>283</v>
      </c>
      <c r="B32" s="1488">
        <v>0</v>
      </c>
      <c r="C32" s="1488">
        <v>0</v>
      </c>
      <c r="D32" s="1488">
        <v>0</v>
      </c>
      <c r="E32" s="1488">
        <v>0</v>
      </c>
      <c r="F32" s="1488">
        <v>0</v>
      </c>
      <c r="G32" s="1488">
        <v>0</v>
      </c>
      <c r="H32" s="1653">
        <v>0</v>
      </c>
      <c r="I32" s="1653">
        <v>0</v>
      </c>
      <c r="J32" s="1653">
        <v>0</v>
      </c>
    </row>
    <row r="33" spans="1:10" ht="12.6" customHeight="1" x14ac:dyDescent="0.2">
      <c r="A33" s="1652" t="s">
        <v>163</v>
      </c>
      <c r="B33" s="1488">
        <v>0</v>
      </c>
      <c r="C33" s="1488">
        <v>0</v>
      </c>
      <c r="D33" s="1488">
        <v>0</v>
      </c>
      <c r="E33" s="1488">
        <v>0</v>
      </c>
      <c r="F33" s="1488">
        <v>0</v>
      </c>
      <c r="G33" s="1488">
        <v>0</v>
      </c>
      <c r="H33" s="1653">
        <v>0</v>
      </c>
      <c r="I33" s="1653">
        <v>0</v>
      </c>
      <c r="J33" s="1653">
        <v>0</v>
      </c>
    </row>
    <row r="34" spans="1:10" ht="12.75" customHeight="1" x14ac:dyDescent="0.2">
      <c r="A34" s="1652" t="s">
        <v>168</v>
      </c>
      <c r="B34" s="1488">
        <v>0</v>
      </c>
      <c r="C34" s="1488">
        <v>0</v>
      </c>
      <c r="D34" s="1488">
        <v>0</v>
      </c>
      <c r="E34" s="1488">
        <v>0</v>
      </c>
      <c r="F34" s="1488">
        <v>0</v>
      </c>
      <c r="G34" s="1488">
        <v>0</v>
      </c>
      <c r="H34" s="1653">
        <v>0</v>
      </c>
      <c r="I34" s="1653">
        <v>0</v>
      </c>
      <c r="J34" s="1653">
        <v>0</v>
      </c>
    </row>
    <row r="35" spans="1:10" ht="12.75" customHeight="1" x14ac:dyDescent="0.2">
      <c r="A35" s="1652" t="s">
        <v>284</v>
      </c>
      <c r="B35" s="1488">
        <v>0</v>
      </c>
      <c r="C35" s="1488">
        <v>0</v>
      </c>
      <c r="D35" s="1488">
        <v>0</v>
      </c>
      <c r="E35" s="1488">
        <v>0</v>
      </c>
      <c r="F35" s="1488">
        <v>0</v>
      </c>
      <c r="G35" s="1488">
        <v>0</v>
      </c>
      <c r="H35" s="1653">
        <v>0</v>
      </c>
      <c r="I35" s="1653">
        <v>0</v>
      </c>
      <c r="J35" s="1653">
        <v>0</v>
      </c>
    </row>
    <row r="36" spans="1:10" ht="12.75" customHeight="1" x14ac:dyDescent="0.2">
      <c r="A36" s="1652" t="s">
        <v>285</v>
      </c>
      <c r="B36" s="1488">
        <v>681984650.08781254</v>
      </c>
      <c r="C36" s="1488">
        <v>1237528539.2224159</v>
      </c>
      <c r="D36" s="1488">
        <v>1919513189.3102283</v>
      </c>
      <c r="E36" s="1488">
        <v>626768000</v>
      </c>
      <c r="F36" s="1488">
        <v>72715000</v>
      </c>
      <c r="G36" s="1488">
        <v>699483000</v>
      </c>
      <c r="H36" s="1653">
        <v>55216650.087812543</v>
      </c>
      <c r="I36" s="1653">
        <v>1164813539.2224159</v>
      </c>
      <c r="J36" s="1653">
        <v>1220030189.3102283</v>
      </c>
    </row>
    <row r="37" spans="1:10" ht="12.75" customHeight="1" x14ac:dyDescent="0.2">
      <c r="A37" s="1652" t="s">
        <v>820</v>
      </c>
      <c r="B37" s="1488">
        <v>271727035.70867896</v>
      </c>
      <c r="C37" s="1488">
        <v>800000000</v>
      </c>
      <c r="D37" s="1371">
        <v>1071727035.708679</v>
      </c>
      <c r="E37" s="1488">
        <v>271637000</v>
      </c>
      <c r="F37" s="1488">
        <v>734097000</v>
      </c>
      <c r="G37" s="1488">
        <v>1005734000</v>
      </c>
      <c r="H37" s="1653">
        <v>90035.7086789608</v>
      </c>
      <c r="I37" s="1653">
        <v>65903000</v>
      </c>
      <c r="J37" s="1653">
        <v>65993035.708678961</v>
      </c>
    </row>
    <row r="38" spans="1:10" x14ac:dyDescent="0.2">
      <c r="A38" s="1655" t="s">
        <v>235</v>
      </c>
      <c r="B38" s="1279">
        <v>51208004581.72374</v>
      </c>
      <c r="C38" s="1279">
        <v>84044201335.471725</v>
      </c>
      <c r="D38" s="1279">
        <v>135252205917.19547</v>
      </c>
      <c r="E38" s="1279">
        <v>25830897745</v>
      </c>
      <c r="F38" s="1279">
        <v>5471508255</v>
      </c>
      <c r="G38" s="1279">
        <v>31302406000</v>
      </c>
      <c r="H38" s="1656">
        <v>25377106836.723747</v>
      </c>
      <c r="I38" s="1657">
        <v>78572693080.47171</v>
      </c>
      <c r="J38" s="1656">
        <v>103949799917.19547</v>
      </c>
    </row>
    <row r="39" spans="1:10" x14ac:dyDescent="0.2">
      <c r="B39" s="1639"/>
      <c r="C39" s="1226"/>
      <c r="D39" s="1226"/>
      <c r="E39" s="1639"/>
      <c r="F39" s="1658"/>
      <c r="G39" s="1226"/>
      <c r="H39" s="1659"/>
      <c r="I39" s="1659"/>
      <c r="J39" s="1660"/>
    </row>
    <row r="40" spans="1:10" ht="16.5" customHeight="1" x14ac:dyDescent="0.2">
      <c r="A40" s="1490" t="s">
        <v>236</v>
      </c>
      <c r="B40" s="1490" t="s">
        <v>818</v>
      </c>
      <c r="C40" s="1490" t="s">
        <v>819</v>
      </c>
      <c r="D40" s="1490" t="s">
        <v>6</v>
      </c>
      <c r="E40" s="1490" t="s">
        <v>818</v>
      </c>
      <c r="F40" s="1490" t="s">
        <v>819</v>
      </c>
      <c r="G40" s="1490" t="s">
        <v>6</v>
      </c>
      <c r="H40" s="1661" t="s">
        <v>818</v>
      </c>
      <c r="I40" s="1661" t="s">
        <v>819</v>
      </c>
      <c r="J40" s="1661" t="s">
        <v>6</v>
      </c>
    </row>
    <row r="41" spans="1:10" x14ac:dyDescent="0.2">
      <c r="A41" s="1652" t="s">
        <v>212</v>
      </c>
      <c r="B41" s="1488">
        <v>1824055769.0699661</v>
      </c>
      <c r="C41" s="1488">
        <v>0</v>
      </c>
      <c r="D41" s="1488">
        <v>1824055769.0699661</v>
      </c>
      <c r="E41" s="1488">
        <v>318009956.97000003</v>
      </c>
      <c r="F41" s="1488">
        <v>0</v>
      </c>
      <c r="G41" s="1488">
        <v>318009956.97000003</v>
      </c>
      <c r="H41" s="1653">
        <v>1824055769.0699661</v>
      </c>
      <c r="I41" s="1653">
        <v>0</v>
      </c>
      <c r="J41" s="1653">
        <v>1824055769.0699661</v>
      </c>
    </row>
    <row r="42" spans="1:10" x14ac:dyDescent="0.2">
      <c r="A42" s="1652" t="s">
        <v>821</v>
      </c>
      <c r="B42" s="1488">
        <v>1376944599.8440001</v>
      </c>
      <c r="C42" s="1488">
        <v>0</v>
      </c>
      <c r="D42" s="1488">
        <v>1376944599.8440001</v>
      </c>
      <c r="E42" s="1488">
        <v>0</v>
      </c>
      <c r="F42" s="1488">
        <v>0</v>
      </c>
      <c r="G42" s="1488">
        <v>0</v>
      </c>
      <c r="H42" s="1653">
        <v>1376944599.8440001</v>
      </c>
      <c r="I42" s="1653">
        <v>0</v>
      </c>
      <c r="J42" s="1653">
        <v>1376944599.8440001</v>
      </c>
    </row>
    <row r="43" spans="1:10" x14ac:dyDescent="0.2">
      <c r="A43" s="1652" t="s">
        <v>214</v>
      </c>
      <c r="B43" s="1488">
        <v>6004058351.6599998</v>
      </c>
      <c r="C43" s="1488">
        <v>0</v>
      </c>
      <c r="D43" s="1488">
        <v>6004058351.6599998</v>
      </c>
      <c r="E43" s="1488">
        <v>755964020.73000002</v>
      </c>
      <c r="F43" s="1488">
        <v>0</v>
      </c>
      <c r="G43" s="1488">
        <v>755964020.73000002</v>
      </c>
      <c r="H43" s="1653">
        <v>5248094330.9300003</v>
      </c>
      <c r="I43" s="1653">
        <v>0</v>
      </c>
      <c r="J43" s="1653">
        <v>5248094330.9300003</v>
      </c>
    </row>
    <row r="44" spans="1:10" x14ac:dyDescent="0.2">
      <c r="A44" s="1652" t="s">
        <v>219</v>
      </c>
      <c r="B44" s="1488">
        <v>306957414.29700029</v>
      </c>
      <c r="C44" s="1488">
        <v>0</v>
      </c>
      <c r="D44" s="1488">
        <v>306957414.29700029</v>
      </c>
      <c r="E44" s="1488">
        <v>23314740.479999997</v>
      </c>
      <c r="F44" s="1488">
        <v>0</v>
      </c>
      <c r="G44" s="1488">
        <v>23314740.479999997</v>
      </c>
      <c r="H44" s="1653">
        <v>283642673.81700027</v>
      </c>
      <c r="I44" s="1653">
        <v>0</v>
      </c>
      <c r="J44" s="1653">
        <v>283642673.81700027</v>
      </c>
    </row>
    <row r="45" spans="1:10" x14ac:dyDescent="0.2">
      <c r="A45" s="1652" t="s">
        <v>220</v>
      </c>
      <c r="B45" s="1488">
        <v>6376617640.1176939</v>
      </c>
      <c r="C45" s="1488">
        <v>0</v>
      </c>
      <c r="D45" s="1488">
        <v>6376617640.1176939</v>
      </c>
      <c r="E45" s="1488">
        <v>97607742.269999996</v>
      </c>
      <c r="F45" s="1488">
        <v>0</v>
      </c>
      <c r="G45" s="1488">
        <v>97607742.269999996</v>
      </c>
      <c r="H45" s="1653">
        <v>6279009897.8476934</v>
      </c>
      <c r="I45" s="1653">
        <v>0</v>
      </c>
      <c r="J45" s="1653">
        <v>6279009897.8476934</v>
      </c>
    </row>
    <row r="46" spans="1:10" x14ac:dyDescent="0.2">
      <c r="A46" s="1655" t="s">
        <v>437</v>
      </c>
      <c r="B46" s="1279">
        <v>15888633774.988663</v>
      </c>
      <c r="C46" s="1279">
        <v>0</v>
      </c>
      <c r="D46" s="1279">
        <v>15888633774.988663</v>
      </c>
      <c r="E46" s="1279">
        <v>1194896460.45</v>
      </c>
      <c r="F46" s="1279">
        <v>0</v>
      </c>
      <c r="G46" s="1279">
        <v>1194896460.45</v>
      </c>
      <c r="H46" s="1662">
        <v>15011747271.508659</v>
      </c>
      <c r="I46" s="1662">
        <v>0</v>
      </c>
      <c r="J46" s="1662">
        <v>15011747271.508659</v>
      </c>
    </row>
    <row r="47" spans="1:10" x14ac:dyDescent="0.2">
      <c r="A47" s="1663"/>
      <c r="B47" s="1658"/>
      <c r="C47" s="1658"/>
      <c r="D47" s="1226"/>
      <c r="E47" s="1658"/>
      <c r="F47" s="1658"/>
      <c r="G47" s="1226"/>
      <c r="H47" s="1664"/>
      <c r="I47" s="1659"/>
      <c r="J47" s="1660"/>
    </row>
    <row r="48" spans="1:10" ht="16.5" customHeight="1" x14ac:dyDescent="0.2">
      <c r="A48" s="1490" t="s">
        <v>237</v>
      </c>
      <c r="B48" s="1490" t="s">
        <v>818</v>
      </c>
      <c r="C48" s="1490" t="s">
        <v>819</v>
      </c>
      <c r="D48" s="1490" t="s">
        <v>6</v>
      </c>
      <c r="E48" s="1490" t="s">
        <v>818</v>
      </c>
      <c r="F48" s="1490" t="s">
        <v>819</v>
      </c>
      <c r="G48" s="1490" t="s">
        <v>6</v>
      </c>
      <c r="H48" s="1661" t="s">
        <v>759</v>
      </c>
      <c r="I48" s="1661" t="s">
        <v>760</v>
      </c>
      <c r="J48" s="1661" t="s">
        <v>6</v>
      </c>
    </row>
    <row r="49" spans="1:10" ht="12.75" customHeight="1" x14ac:dyDescent="0.2">
      <c r="A49" s="1652" t="s">
        <v>212</v>
      </c>
      <c r="B49" s="1488">
        <v>21442097837.095654</v>
      </c>
      <c r="C49" s="1488">
        <v>16115806642.422602</v>
      </c>
      <c r="D49" s="1488">
        <v>37557904479.518257</v>
      </c>
      <c r="E49" s="1488">
        <v>10413950657.817532</v>
      </c>
      <c r="F49" s="1488">
        <v>2472174777.8200006</v>
      </c>
      <c r="G49" s="1488">
        <v>12886125435.637531</v>
      </c>
      <c r="H49" s="1653">
        <v>11028147179.278122</v>
      </c>
      <c r="I49" s="1653">
        <v>13643631864.6026</v>
      </c>
      <c r="J49" s="1653">
        <v>24671779043.880722</v>
      </c>
    </row>
    <row r="50" spans="1:10" ht="12.75" customHeight="1" x14ac:dyDescent="0.2">
      <c r="A50" s="1652" t="s">
        <v>213</v>
      </c>
      <c r="B50" s="1488">
        <v>9230738192.2396221</v>
      </c>
      <c r="C50" s="1488">
        <v>6637271136.0797968</v>
      </c>
      <c r="D50" s="1488">
        <v>15868009328.31942</v>
      </c>
      <c r="E50" s="1488">
        <v>1607638553.3499999</v>
      </c>
      <c r="F50" s="1488">
        <v>116500932.06</v>
      </c>
      <c r="G50" s="1488">
        <v>1724139485.4099998</v>
      </c>
      <c r="H50" s="1653">
        <v>7623099638.8896217</v>
      </c>
      <c r="I50" s="1653">
        <v>6520770204.0197964</v>
      </c>
      <c r="J50" s="1653">
        <v>14143869842.909418</v>
      </c>
    </row>
    <row r="51" spans="1:10" ht="12.75" customHeight="1" x14ac:dyDescent="0.2">
      <c r="A51" s="1652" t="s">
        <v>214</v>
      </c>
      <c r="B51" s="1488">
        <v>2992993975.69767</v>
      </c>
      <c r="C51" s="1488">
        <v>963671441.92367852</v>
      </c>
      <c r="D51" s="1488">
        <v>3956665417.6213484</v>
      </c>
      <c r="E51" s="1488">
        <v>70693905.5</v>
      </c>
      <c r="F51" s="1488">
        <v>184982568.39999998</v>
      </c>
      <c r="G51" s="1488">
        <v>255676473.89999998</v>
      </c>
      <c r="H51" s="1653">
        <v>2922300070.19767</v>
      </c>
      <c r="I51" s="1653">
        <v>778688873.52367854</v>
      </c>
      <c r="J51" s="1653">
        <v>3700988943.7213488</v>
      </c>
    </row>
    <row r="52" spans="1:10" ht="12.75" customHeight="1" x14ac:dyDescent="0.2">
      <c r="A52" s="1652" t="s">
        <v>215</v>
      </c>
      <c r="B52" s="1488">
        <v>1912047829.5708804</v>
      </c>
      <c r="C52" s="1488">
        <v>3585062686.9830298</v>
      </c>
      <c r="D52" s="1488">
        <v>5497110516.5539103</v>
      </c>
      <c r="E52" s="1488">
        <v>176579068.56999999</v>
      </c>
      <c r="F52" s="1488">
        <v>1502770647.9699993</v>
      </c>
      <c r="G52" s="1488">
        <v>1679349716.5399992</v>
      </c>
      <c r="H52" s="1653">
        <v>1735468761.0008805</v>
      </c>
      <c r="I52" s="1653">
        <v>2082292039.0130305</v>
      </c>
      <c r="J52" s="1653">
        <v>3817760800.0139112</v>
      </c>
    </row>
    <row r="53" spans="1:10" ht="12.75" customHeight="1" x14ac:dyDescent="0.2">
      <c r="A53" s="1652" t="s">
        <v>54</v>
      </c>
      <c r="B53" s="1488">
        <v>0</v>
      </c>
      <c r="C53" s="1488">
        <v>0</v>
      </c>
      <c r="D53" s="1488">
        <v>0</v>
      </c>
      <c r="E53" s="1488">
        <v>0</v>
      </c>
      <c r="F53" s="1488">
        <v>0</v>
      </c>
      <c r="G53" s="1488">
        <v>0</v>
      </c>
      <c r="H53" s="1653">
        <v>0</v>
      </c>
      <c r="I53" s="1653">
        <v>0</v>
      </c>
      <c r="J53" s="1653">
        <v>0</v>
      </c>
    </row>
    <row r="54" spans="1:10" ht="12.75" customHeight="1" x14ac:dyDescent="0.2">
      <c r="A54" s="1652" t="s">
        <v>218</v>
      </c>
      <c r="B54" s="1488">
        <v>548214287.50828731</v>
      </c>
      <c r="C54" s="1488">
        <v>503872868.53966689</v>
      </c>
      <c r="D54" s="1488">
        <v>1052087156.0479542</v>
      </c>
      <c r="E54" s="1488">
        <v>127861797.85000001</v>
      </c>
      <c r="F54" s="1488">
        <v>17458034.09</v>
      </c>
      <c r="G54" s="1488">
        <v>145319831.94</v>
      </c>
      <c r="H54" s="1653">
        <v>420352489.65828729</v>
      </c>
      <c r="I54" s="1653">
        <v>486414834.44966692</v>
      </c>
      <c r="J54" s="1653">
        <v>906767324.10795426</v>
      </c>
    </row>
    <row r="55" spans="1:10" ht="12.75" customHeight="1" x14ac:dyDescent="0.2">
      <c r="A55" s="1652" t="s">
        <v>219</v>
      </c>
      <c r="B55" s="1488">
        <v>1843332986.4152126</v>
      </c>
      <c r="C55" s="1488">
        <v>6732204772.4039001</v>
      </c>
      <c r="D55" s="1488">
        <v>8575537758.8191128</v>
      </c>
      <c r="E55" s="1488">
        <v>565039033.91071773</v>
      </c>
      <c r="F55" s="1488">
        <v>117777980.44</v>
      </c>
      <c r="G55" s="1488">
        <v>682817014.35071778</v>
      </c>
      <c r="H55" s="1653">
        <v>1278293952.5044949</v>
      </c>
      <c r="I55" s="1653">
        <v>6614426791.9639006</v>
      </c>
      <c r="J55" s="1653">
        <v>7892720744.4683952</v>
      </c>
    </row>
    <row r="56" spans="1:10" ht="12.75" customHeight="1" x14ac:dyDescent="0.2">
      <c r="A56" s="1652" t="s">
        <v>220</v>
      </c>
      <c r="B56" s="1488">
        <v>16710733195.233614</v>
      </c>
      <c r="C56" s="1488">
        <v>7041989181.3030796</v>
      </c>
      <c r="D56" s="1488">
        <v>23752722376.536694</v>
      </c>
      <c r="E56" s="1488">
        <v>2142155155.0619998</v>
      </c>
      <c r="F56" s="1488">
        <v>1378673600.3599994</v>
      </c>
      <c r="G56" s="1488">
        <v>3520828755.421999</v>
      </c>
      <c r="H56" s="1653">
        <v>14568578040.171614</v>
      </c>
      <c r="I56" s="1653">
        <v>5663315580.9430799</v>
      </c>
      <c r="J56" s="1653">
        <v>20231893621.114693</v>
      </c>
    </row>
    <row r="57" spans="1:10" ht="12.75" customHeight="1" x14ac:dyDescent="0.2">
      <c r="A57" s="1652" t="s">
        <v>221</v>
      </c>
      <c r="B57" s="1488">
        <v>8086806220.4938278</v>
      </c>
      <c r="C57" s="1488">
        <v>4888357264.7640104</v>
      </c>
      <c r="D57" s="1488">
        <v>12975163485.257839</v>
      </c>
      <c r="E57" s="1488">
        <v>1430521480.2859344</v>
      </c>
      <c r="F57" s="1488">
        <v>0</v>
      </c>
      <c r="G57" s="1488">
        <v>1430521480.2859344</v>
      </c>
      <c r="H57" s="1653">
        <v>6656284740.2078934</v>
      </c>
      <c r="I57" s="1653">
        <v>4888357264.7640104</v>
      </c>
      <c r="J57" s="1653">
        <v>11544642004.971905</v>
      </c>
    </row>
    <row r="58" spans="1:10" ht="12.75" customHeight="1" x14ac:dyDescent="0.2">
      <c r="A58" s="1652" t="s">
        <v>178</v>
      </c>
      <c r="B58" s="1488">
        <v>2095788972.511883</v>
      </c>
      <c r="C58" s="1488">
        <v>1484985236.8179219</v>
      </c>
      <c r="D58" s="1488">
        <v>3580774209.3298049</v>
      </c>
      <c r="E58" s="1488">
        <v>566342891.62</v>
      </c>
      <c r="F58" s="1488">
        <v>144663726.22</v>
      </c>
      <c r="G58" s="1488">
        <v>711006617.84000003</v>
      </c>
      <c r="H58" s="1653">
        <v>1529446080.8918829</v>
      </c>
      <c r="I58" s="1653">
        <v>1340321510.5979218</v>
      </c>
      <c r="J58" s="1653">
        <v>2869767591.4898047</v>
      </c>
    </row>
    <row r="59" spans="1:10" ht="12.75" customHeight="1" x14ac:dyDescent="0.2">
      <c r="A59" s="1652" t="s">
        <v>222</v>
      </c>
      <c r="B59" s="1488">
        <v>456774408.3110218</v>
      </c>
      <c r="C59" s="1488">
        <v>0</v>
      </c>
      <c r="D59" s="1488">
        <v>456774408.3110218</v>
      </c>
      <c r="E59" s="1488">
        <v>0</v>
      </c>
      <c r="F59" s="1488">
        <v>0</v>
      </c>
      <c r="G59" s="1488">
        <v>0</v>
      </c>
      <c r="H59" s="1653">
        <v>456774408.3110218</v>
      </c>
      <c r="I59" s="1653">
        <v>0</v>
      </c>
      <c r="J59" s="1653">
        <v>456774408.3110218</v>
      </c>
    </row>
    <row r="60" spans="1:10" ht="12.75" customHeight="1" x14ac:dyDescent="0.2">
      <c r="A60" s="1652" t="s">
        <v>223</v>
      </c>
      <c r="B60" s="1488">
        <v>247346204.56813213</v>
      </c>
      <c r="C60" s="1488">
        <v>3801008049.0139699</v>
      </c>
      <c r="D60" s="1488">
        <v>4048354253.5821018</v>
      </c>
      <c r="E60" s="1488">
        <v>64769181.439999998</v>
      </c>
      <c r="F60" s="1488">
        <v>0</v>
      </c>
      <c r="G60" s="1488">
        <v>64769181.439999998</v>
      </c>
      <c r="H60" s="1653">
        <v>182577023.12813213</v>
      </c>
      <c r="I60" s="1653">
        <v>3801008049.0139699</v>
      </c>
      <c r="J60" s="1653">
        <v>3983585072.1421022</v>
      </c>
    </row>
    <row r="61" spans="1:10" ht="12.75" customHeight="1" x14ac:dyDescent="0.2">
      <c r="A61" s="1652" t="s">
        <v>229</v>
      </c>
      <c r="B61" s="1488">
        <v>259182485.22571468</v>
      </c>
      <c r="C61" s="1488">
        <v>536157308.10743946</v>
      </c>
      <c r="D61" s="1488">
        <v>795339793.3331542</v>
      </c>
      <c r="E61" s="1488">
        <v>228973537.97</v>
      </c>
      <c r="F61" s="1488">
        <v>0</v>
      </c>
      <c r="G61" s="1488">
        <v>228973537.97</v>
      </c>
      <c r="H61" s="1653">
        <v>30208947.255714685</v>
      </c>
      <c r="I61" s="1653">
        <v>536157308.10743946</v>
      </c>
      <c r="J61" s="1653">
        <v>566366255.36315417</v>
      </c>
    </row>
    <row r="62" spans="1:10" ht="12.75" customHeight="1" x14ac:dyDescent="0.2">
      <c r="A62" s="1652" t="s">
        <v>164</v>
      </c>
      <c r="B62" s="1488">
        <v>386003586.87284404</v>
      </c>
      <c r="C62" s="1488">
        <v>510664770.25953132</v>
      </c>
      <c r="D62" s="1488">
        <v>896668357.13237536</v>
      </c>
      <c r="E62" s="1488">
        <v>177710475.76000002</v>
      </c>
      <c r="F62" s="1488">
        <v>69016370.439999998</v>
      </c>
      <c r="G62" s="1488">
        <v>246726846.20000002</v>
      </c>
      <c r="H62" s="1653">
        <v>208293111.11284402</v>
      </c>
      <c r="I62" s="1653">
        <v>441648399.81953132</v>
      </c>
      <c r="J62" s="1653">
        <v>649941510.93237531</v>
      </c>
    </row>
    <row r="63" spans="1:10" ht="12.75" customHeight="1" x14ac:dyDescent="0.2">
      <c r="A63" s="1652" t="s">
        <v>232</v>
      </c>
      <c r="B63" s="1488">
        <v>489671043.8481136</v>
      </c>
      <c r="C63" s="1488">
        <v>622775366.31814718</v>
      </c>
      <c r="D63" s="1488">
        <v>1112446410.1662607</v>
      </c>
      <c r="E63" s="1488">
        <v>259139860.19000003</v>
      </c>
      <c r="F63" s="1488">
        <v>0</v>
      </c>
      <c r="G63" s="1488">
        <v>259139860.19000003</v>
      </c>
      <c r="H63" s="1653">
        <v>230531183.65811357</v>
      </c>
      <c r="I63" s="1653">
        <v>622775366.31814718</v>
      </c>
      <c r="J63" s="1653">
        <v>853306549.97626078</v>
      </c>
    </row>
    <row r="64" spans="1:10" ht="12.75" customHeight="1" x14ac:dyDescent="0.2">
      <c r="A64" s="1652" t="s">
        <v>179</v>
      </c>
      <c r="B64" s="1488">
        <v>0</v>
      </c>
      <c r="C64" s="1488">
        <v>0</v>
      </c>
      <c r="D64" s="1488">
        <v>0</v>
      </c>
      <c r="E64" s="1488">
        <v>0</v>
      </c>
      <c r="F64" s="1488">
        <v>0</v>
      </c>
      <c r="G64" s="1488">
        <v>0</v>
      </c>
      <c r="H64" s="1653">
        <v>0</v>
      </c>
      <c r="I64" s="1653">
        <v>0</v>
      </c>
      <c r="J64" s="1653">
        <v>0</v>
      </c>
    </row>
    <row r="65" spans="1:10" ht="12.75" customHeight="1" x14ac:dyDescent="0.2">
      <c r="A65" s="1652" t="s">
        <v>282</v>
      </c>
      <c r="B65" s="1488">
        <v>220922028.797111</v>
      </c>
      <c r="C65" s="1488">
        <v>904305940.32608998</v>
      </c>
      <c r="D65" s="1488">
        <v>1125227969.1232009</v>
      </c>
      <c r="E65" s="1488">
        <v>175652825.54000002</v>
      </c>
      <c r="F65" s="1488">
        <v>53281476.269999996</v>
      </c>
      <c r="G65" s="1488">
        <v>228934301.81</v>
      </c>
      <c r="H65" s="1653">
        <v>45269203.257110983</v>
      </c>
      <c r="I65" s="1653">
        <v>851024464.05609</v>
      </c>
      <c r="J65" s="1653">
        <v>896293667.31320095</v>
      </c>
    </row>
    <row r="66" spans="1:10" ht="12.75" customHeight="1" x14ac:dyDescent="0.2">
      <c r="A66" s="1652" t="s">
        <v>283</v>
      </c>
      <c r="B66" s="1488">
        <v>0</v>
      </c>
      <c r="C66" s="1488">
        <v>0</v>
      </c>
      <c r="D66" s="1488">
        <v>0</v>
      </c>
      <c r="E66" s="1488">
        <v>0</v>
      </c>
      <c r="F66" s="1488">
        <v>0</v>
      </c>
      <c r="G66" s="1488">
        <v>0</v>
      </c>
      <c r="H66" s="1653">
        <v>0</v>
      </c>
      <c r="I66" s="1653">
        <v>0</v>
      </c>
      <c r="J66" s="1653">
        <v>0</v>
      </c>
    </row>
    <row r="67" spans="1:10" ht="12.75" customHeight="1" x14ac:dyDescent="0.2">
      <c r="A67" s="1652" t="s">
        <v>163</v>
      </c>
      <c r="B67" s="1488">
        <v>450000000</v>
      </c>
      <c r="C67" s="1488">
        <v>0</v>
      </c>
      <c r="D67" s="1488">
        <v>450000000</v>
      </c>
      <c r="E67" s="1488">
        <v>35044386.969999999</v>
      </c>
      <c r="F67" s="1488">
        <v>0</v>
      </c>
      <c r="G67" s="1488">
        <v>35044386.969999999</v>
      </c>
      <c r="H67" s="1653">
        <v>414955613.02999997</v>
      </c>
      <c r="I67" s="1653">
        <v>0</v>
      </c>
      <c r="J67" s="1653">
        <v>414955613.02999997</v>
      </c>
    </row>
    <row r="68" spans="1:10" ht="12.75" customHeight="1" x14ac:dyDescent="0.2">
      <c r="A68" s="1652" t="s">
        <v>168</v>
      </c>
      <c r="B68" s="1488">
        <v>0</v>
      </c>
      <c r="C68" s="1488">
        <v>0</v>
      </c>
      <c r="D68" s="1488">
        <v>0</v>
      </c>
      <c r="E68" s="1488">
        <v>0</v>
      </c>
      <c r="F68" s="1488">
        <v>0</v>
      </c>
      <c r="G68" s="1488">
        <v>0</v>
      </c>
      <c r="H68" s="1653">
        <v>0</v>
      </c>
      <c r="I68" s="1653">
        <v>0</v>
      </c>
      <c r="J68" s="1653">
        <v>0</v>
      </c>
    </row>
    <row r="69" spans="1:10" ht="12.75" customHeight="1" x14ac:dyDescent="0.2">
      <c r="A69" s="1652" t="s">
        <v>285</v>
      </c>
      <c r="B69" s="1488">
        <v>200000000</v>
      </c>
      <c r="C69" s="1488">
        <v>500000000</v>
      </c>
      <c r="D69" s="1488">
        <v>700000000</v>
      </c>
      <c r="E69" s="1488">
        <v>177536850.34999999</v>
      </c>
      <c r="F69" s="1488">
        <v>51251593.609999999</v>
      </c>
      <c r="G69" s="1488">
        <v>228788443.95999998</v>
      </c>
      <c r="H69" s="1653">
        <v>22463149.650000006</v>
      </c>
      <c r="I69" s="1653">
        <v>448748406.38999999</v>
      </c>
      <c r="J69" s="1653">
        <v>471211556.03999996</v>
      </c>
    </row>
    <row r="70" spans="1:10" ht="12.75" customHeight="1" x14ac:dyDescent="0.2">
      <c r="A70" s="1652" t="s">
        <v>820</v>
      </c>
      <c r="B70" s="1488">
        <v>197962883.46345901</v>
      </c>
      <c r="C70" s="1488">
        <v>601334891.71826017</v>
      </c>
      <c r="D70" s="1488">
        <v>799297775.18171918</v>
      </c>
      <c r="E70" s="1665">
        <v>197962883.45999998</v>
      </c>
      <c r="F70" s="1665">
        <v>32818145.02</v>
      </c>
      <c r="G70" s="1488">
        <v>230781028.47999999</v>
      </c>
      <c r="H70" s="1653">
        <v>3.4590363502502441E-3</v>
      </c>
      <c r="I70" s="1653">
        <v>568516746.69826019</v>
      </c>
      <c r="J70" s="1653">
        <v>568516746.70171928</v>
      </c>
    </row>
    <row r="71" spans="1:10" ht="12.6" hidden="1" customHeight="1" x14ac:dyDescent="0.2">
      <c r="A71" s="1652" t="s">
        <v>822</v>
      </c>
      <c r="B71" s="1488">
        <v>0</v>
      </c>
      <c r="C71" s="1488">
        <v>0</v>
      </c>
      <c r="D71" s="1488">
        <v>0</v>
      </c>
      <c r="E71" s="1488">
        <v>0</v>
      </c>
      <c r="F71" s="1488">
        <v>0</v>
      </c>
      <c r="G71" s="1488">
        <v>0</v>
      </c>
      <c r="H71" s="1653">
        <v>0</v>
      </c>
      <c r="I71" s="1653">
        <v>0</v>
      </c>
      <c r="J71" s="1653">
        <v>0</v>
      </c>
    </row>
    <row r="72" spans="1:10" x14ac:dyDescent="0.2">
      <c r="A72" s="1655" t="s">
        <v>238</v>
      </c>
      <c r="B72" s="1279">
        <v>67770616137.853043</v>
      </c>
      <c r="C72" s="1279">
        <v>55429467556.981117</v>
      </c>
      <c r="D72" s="1279">
        <v>123200083694.83417</v>
      </c>
      <c r="E72" s="1279">
        <v>18417572545.646183</v>
      </c>
      <c r="F72" s="1279">
        <v>6141369852.6999998</v>
      </c>
      <c r="G72" s="1279">
        <v>24558942398.346184</v>
      </c>
      <c r="H72" s="1279">
        <v>49353043592.206863</v>
      </c>
      <c r="I72" s="1279">
        <v>49288097704.28112</v>
      </c>
      <c r="J72" s="1279">
        <v>98641141296.487976</v>
      </c>
    </row>
    <row r="73" spans="1:10" hidden="1" x14ac:dyDescent="0.2">
      <c r="A73" s="1280"/>
      <c r="B73" s="1226"/>
      <c r="C73" s="1226"/>
      <c r="D73" s="1227"/>
      <c r="E73" s="1281"/>
      <c r="F73" s="1281"/>
      <c r="G73" s="805"/>
      <c r="H73" s="1659"/>
      <c r="I73" s="1659"/>
      <c r="J73" s="1660"/>
    </row>
    <row r="74" spans="1:10" ht="17.45" hidden="1" customHeight="1" x14ac:dyDescent="0.2">
      <c r="A74" s="1666" t="s">
        <v>730</v>
      </c>
      <c r="B74" s="1488">
        <v>0</v>
      </c>
      <c r="C74" s="1488">
        <v>0</v>
      </c>
      <c r="D74" s="1488">
        <v>0</v>
      </c>
      <c r="E74" s="1488">
        <v>0</v>
      </c>
      <c r="F74" s="1488">
        <v>0</v>
      </c>
      <c r="G74" s="1488">
        <v>0</v>
      </c>
      <c r="H74" s="1653">
        <v>0</v>
      </c>
      <c r="I74" s="1653">
        <v>0</v>
      </c>
      <c r="J74" s="1653">
        <v>0</v>
      </c>
    </row>
    <row r="75" spans="1:10" ht="12.75" customHeight="1" x14ac:dyDescent="0.2">
      <c r="A75" s="1372"/>
      <c r="B75" s="1667"/>
      <c r="C75" s="1487"/>
      <c r="D75" s="1282"/>
      <c r="E75" s="1668"/>
      <c r="F75" s="1668"/>
      <c r="G75" s="1487"/>
      <c r="H75" s="1659"/>
      <c r="I75" s="1659"/>
      <c r="J75" s="1660"/>
    </row>
    <row r="76" spans="1:10" s="709" customFormat="1" x14ac:dyDescent="0.2">
      <c r="A76" s="1655" t="s">
        <v>29</v>
      </c>
      <c r="B76" s="1669">
        <v>134867254494.56544</v>
      </c>
      <c r="C76" s="1669">
        <v>139473668892.45285</v>
      </c>
      <c r="D76" s="1669">
        <v>274340923387.01831</v>
      </c>
      <c r="E76" s="1669">
        <v>45443366751.096184</v>
      </c>
      <c r="F76" s="1669">
        <v>11612878107.700001</v>
      </c>
      <c r="G76" s="1669">
        <v>57056244858.796188</v>
      </c>
      <c r="H76" s="1670">
        <v>89741897700.43927</v>
      </c>
      <c r="I76" s="1670">
        <v>127860790784.75284</v>
      </c>
      <c r="J76" s="1671">
        <v>217602688485.19211</v>
      </c>
    </row>
    <row r="77" spans="1:10" ht="13.5" thickBot="1" x14ac:dyDescent="0.25">
      <c r="B77" s="1639"/>
      <c r="C77" s="1639"/>
      <c r="D77" s="1672"/>
      <c r="E77" s="1673"/>
      <c r="F77" s="1673"/>
      <c r="G77" s="1639"/>
      <c r="H77" s="1659"/>
      <c r="I77" s="1659"/>
      <c r="J77" s="1660"/>
    </row>
    <row r="78" spans="1:10" ht="13.5" hidden="1" thickBot="1" x14ac:dyDescent="0.25">
      <c r="A78" s="708" t="s">
        <v>239</v>
      </c>
      <c r="G78" s="1639"/>
      <c r="H78" s="1659"/>
      <c r="I78" s="1659"/>
      <c r="J78" s="1659"/>
    </row>
    <row r="79" spans="1:10" ht="17.45" hidden="1" customHeight="1" thickBot="1" x14ac:dyDescent="0.25">
      <c r="G79" s="1639"/>
      <c r="H79" s="1659"/>
      <c r="I79" s="1659"/>
      <c r="J79" s="1659"/>
    </row>
    <row r="80" spans="1:10" ht="13.5" hidden="1" thickBot="1" x14ac:dyDescent="0.25">
      <c r="A80" s="708" t="s">
        <v>240</v>
      </c>
      <c r="G80" s="1639"/>
      <c r="H80" s="1659"/>
      <c r="I80" s="1659"/>
      <c r="J80" s="1659"/>
    </row>
    <row r="81" spans="1:10" ht="13.5" hidden="1" thickBot="1" x14ac:dyDescent="0.25">
      <c r="G81" s="1639"/>
      <c r="H81" s="1659"/>
      <c r="I81" s="1659"/>
      <c r="J81" s="1659"/>
    </row>
    <row r="82" spans="1:10" ht="13.5" hidden="1" thickBot="1" x14ac:dyDescent="0.25">
      <c r="A82" s="1283" t="s">
        <v>241</v>
      </c>
      <c r="G82" s="1639"/>
      <c r="H82" s="1659"/>
      <c r="I82" s="1659"/>
      <c r="J82" s="1659"/>
    </row>
    <row r="83" spans="1:10" ht="13.5" hidden="1" thickBot="1" x14ac:dyDescent="0.25">
      <c r="G83" s="1639"/>
      <c r="H83" s="1659"/>
      <c r="I83" s="1659"/>
      <c r="J83" s="1659"/>
    </row>
    <row r="84" spans="1:10" ht="13.5" hidden="1" thickBot="1" x14ac:dyDescent="0.25">
      <c r="G84" s="1639"/>
      <c r="H84" s="1659"/>
      <c r="I84" s="1659"/>
      <c r="J84" s="1659"/>
    </row>
    <row r="85" spans="1:10" ht="13.5" hidden="1" thickBot="1" x14ac:dyDescent="0.25">
      <c r="G85" s="1639"/>
      <c r="H85" s="1659"/>
      <c r="I85" s="1659"/>
      <c r="J85" s="1659"/>
    </row>
    <row r="86" spans="1:10" ht="13.5" hidden="1" thickBot="1" x14ac:dyDescent="0.25">
      <c r="G86" s="1639"/>
      <c r="H86" s="1659"/>
      <c r="I86" s="1659"/>
      <c r="J86" s="1659"/>
    </row>
    <row r="87" spans="1:10" ht="13.5" hidden="1" thickBot="1" x14ac:dyDescent="0.25">
      <c r="A87" s="1283" t="s">
        <v>241</v>
      </c>
      <c r="G87" s="1639"/>
      <c r="H87" s="1659"/>
      <c r="I87" s="1659"/>
      <c r="J87" s="1659"/>
    </row>
    <row r="88" spans="1:10" ht="13.5" hidden="1" thickBot="1" x14ac:dyDescent="0.25">
      <c r="G88" s="1639"/>
      <c r="H88" s="1659"/>
      <c r="I88" s="1659"/>
      <c r="J88" s="1659"/>
    </row>
    <row r="89" spans="1:10" ht="13.5" hidden="1" thickBot="1" x14ac:dyDescent="0.25">
      <c r="G89" s="1639"/>
      <c r="H89" s="1659"/>
      <c r="I89" s="1659"/>
      <c r="J89" s="1659"/>
    </row>
    <row r="90" spans="1:10" ht="13.5" hidden="1" thickBot="1" x14ac:dyDescent="0.25">
      <c r="G90" s="1639"/>
      <c r="H90" s="1659"/>
      <c r="I90" s="1659"/>
      <c r="J90" s="1659"/>
    </row>
    <row r="91" spans="1:10" ht="13.5" hidden="1" thickBot="1" x14ac:dyDescent="0.25">
      <c r="G91" s="1639"/>
      <c r="H91" s="1659"/>
      <c r="I91" s="1659"/>
      <c r="J91" s="1659"/>
    </row>
    <row r="92" spans="1:10" ht="13.5" hidden="1" thickBot="1" x14ac:dyDescent="0.25">
      <c r="A92" s="708" t="s">
        <v>242</v>
      </c>
      <c r="D92" s="1226"/>
      <c r="G92" s="1226"/>
      <c r="H92" s="1659"/>
      <c r="I92" s="1659"/>
      <c r="J92" s="1659"/>
    </row>
    <row r="93" spans="1:10" ht="13.5" hidden="1" thickBot="1" x14ac:dyDescent="0.25">
      <c r="A93" s="708" t="s">
        <v>731</v>
      </c>
      <c r="H93" s="1659"/>
      <c r="I93" s="1659"/>
      <c r="J93" s="1659"/>
    </row>
    <row r="94" spans="1:10" ht="13.5" thickBot="1" x14ac:dyDescent="0.25">
      <c r="A94" s="1284" t="s">
        <v>439</v>
      </c>
      <c r="B94" s="1285">
        <v>3221427254.870944</v>
      </c>
      <c r="C94" s="1285">
        <v>2841473377.8490562</v>
      </c>
      <c r="D94" s="1285">
        <v>6062900632.7200003</v>
      </c>
      <c r="E94" s="1285">
        <v>1290598718.267746</v>
      </c>
      <c r="F94" s="1285">
        <v>0</v>
      </c>
      <c r="G94" s="1285">
        <v>1290598718.267746</v>
      </c>
      <c r="H94" s="1674">
        <v>1930828536.6031981</v>
      </c>
      <c r="I94" s="1674">
        <v>2841473377.8490562</v>
      </c>
      <c r="J94" s="1675">
        <v>4772301914.4522543</v>
      </c>
    </row>
    <row r="95" spans="1:10" ht="13.5" thickBot="1" x14ac:dyDescent="0.25">
      <c r="B95" s="1226"/>
      <c r="C95" s="1226"/>
      <c r="D95" s="1639"/>
      <c r="E95" s="1673"/>
      <c r="F95" s="1673"/>
      <c r="G95" s="1639"/>
      <c r="H95" s="1660"/>
      <c r="I95" s="1660"/>
      <c r="J95" s="1660"/>
    </row>
    <row r="96" spans="1:10" ht="13.5" thickBot="1" x14ac:dyDescent="0.25">
      <c r="A96" s="1284" t="s">
        <v>440</v>
      </c>
      <c r="B96" s="1285">
        <v>2736218264.0767636</v>
      </c>
      <c r="C96" s="1285">
        <v>2224743746.1400366</v>
      </c>
      <c r="D96" s="1285">
        <v>4960962010.2168007</v>
      </c>
      <c r="E96" s="1285">
        <v>2442681403.677505</v>
      </c>
      <c r="F96" s="1285">
        <v>0</v>
      </c>
      <c r="G96" s="1285">
        <v>2442681403.677505</v>
      </c>
      <c r="H96" s="1674">
        <v>293536860.39925861</v>
      </c>
      <c r="I96" s="1674">
        <v>2224743746.1400366</v>
      </c>
      <c r="J96" s="1675">
        <v>2518280606.5392952</v>
      </c>
    </row>
    <row r="97" spans="1:10" ht="13.5" thickBot="1" x14ac:dyDescent="0.25">
      <c r="B97" s="1226"/>
      <c r="C97" s="1226"/>
      <c r="D97" s="1639"/>
      <c r="E97" s="1673"/>
      <c r="F97" s="1673"/>
      <c r="G97" s="1639"/>
      <c r="H97" s="1660"/>
      <c r="I97" s="1660"/>
      <c r="J97" s="1660"/>
    </row>
    <row r="98" spans="1:10" ht="13.5" thickBot="1" x14ac:dyDescent="0.25">
      <c r="A98" s="1286" t="s">
        <v>761</v>
      </c>
      <c r="B98" s="1285">
        <v>140824900013.51315</v>
      </c>
      <c r="C98" s="1285">
        <v>144539886016.44196</v>
      </c>
      <c r="D98" s="1285">
        <v>285364786029.95508</v>
      </c>
      <c r="E98" s="1285">
        <v>49176646873.041435</v>
      </c>
      <c r="F98" s="1285">
        <v>11612878107.700001</v>
      </c>
      <c r="G98" s="1285">
        <v>60789524980.74144</v>
      </c>
      <c r="H98" s="1674">
        <v>91966263097.441727</v>
      </c>
      <c r="I98" s="1674">
        <v>132927007908.74193</v>
      </c>
      <c r="J98" s="1675">
        <v>224893271006.18365</v>
      </c>
    </row>
    <row r="99" spans="1:10" hidden="1" x14ac:dyDescent="0.2">
      <c r="D99" s="1639"/>
      <c r="G99" s="805"/>
    </row>
    <row r="100" spans="1:10" hidden="1" x14ac:dyDescent="0.2"/>
    <row r="101" spans="1:10" hidden="1" x14ac:dyDescent="0.2"/>
    <row r="102" spans="1:10" hidden="1" x14ac:dyDescent="0.2">
      <c r="D102" s="1226">
        <v>218378627110.62152</v>
      </c>
    </row>
    <row r="103" spans="1:10" hidden="1" x14ac:dyDescent="0.2">
      <c r="D103" s="1226">
        <v>123208582372</v>
      </c>
    </row>
    <row r="104" spans="1:10" hidden="1" x14ac:dyDescent="0.2">
      <c r="D104" s="1226">
        <v>-95170044738.621521</v>
      </c>
    </row>
    <row r="105" spans="1:10" hidden="1" x14ac:dyDescent="0.2"/>
    <row r="106" spans="1:10" hidden="1" x14ac:dyDescent="0.2"/>
    <row r="107" spans="1:10" hidden="1" x14ac:dyDescent="0.2">
      <c r="A107" s="1490" t="s">
        <v>738</v>
      </c>
      <c r="B107" s="1491" t="s">
        <v>739</v>
      </c>
      <c r="C107" s="1490" t="s">
        <v>740</v>
      </c>
      <c r="D107" s="1490" t="s">
        <v>6</v>
      </c>
      <c r="E107" s="1065" t="s">
        <v>741</v>
      </c>
    </row>
    <row r="108" spans="1:10" hidden="1" x14ac:dyDescent="0.2">
      <c r="A108" s="1489" t="s">
        <v>212</v>
      </c>
      <c r="B108" s="1488">
        <v>603898939.68297827</v>
      </c>
      <c r="C108" s="1488">
        <v>718193493.98702168</v>
      </c>
      <c r="D108" s="1488">
        <v>1322092433.6700001</v>
      </c>
      <c r="E108" s="1226">
        <v>500004869.44</v>
      </c>
      <c r="F108" s="1226">
        <v>822087564.23000002</v>
      </c>
      <c r="H108" s="1226"/>
    </row>
    <row r="109" spans="1:10" hidden="1" x14ac:dyDescent="0.2">
      <c r="A109" s="1489" t="s">
        <v>213</v>
      </c>
      <c r="B109" s="1488">
        <v>609208363.85143912</v>
      </c>
      <c r="C109" s="1488">
        <v>566969100.46856093</v>
      </c>
      <c r="D109" s="1488">
        <v>1176177464.3200002</v>
      </c>
      <c r="E109" s="1226">
        <v>292889309.67000002</v>
      </c>
      <c r="F109" s="1226">
        <v>883288154.6500001</v>
      </c>
      <c r="H109" s="1226"/>
    </row>
    <row r="110" spans="1:10" hidden="1" x14ac:dyDescent="0.2">
      <c r="A110" s="1489" t="s">
        <v>214</v>
      </c>
      <c r="B110" s="1488">
        <v>27712194.000337683</v>
      </c>
      <c r="C110" s="1488">
        <v>175017711.40966234</v>
      </c>
      <c r="D110" s="1488">
        <v>202729905.41000003</v>
      </c>
      <c r="E110" s="1226">
        <v>354129420.95999998</v>
      </c>
      <c r="F110" s="1226">
        <v>-151399515.54999995</v>
      </c>
      <c r="H110" s="1226"/>
    </row>
    <row r="111" spans="1:10" hidden="1" x14ac:dyDescent="0.2">
      <c r="A111" s="1489" t="s">
        <v>215</v>
      </c>
      <c r="B111" s="1488">
        <v>101861991.45182696</v>
      </c>
      <c r="C111" s="1488">
        <v>49582437.838173047</v>
      </c>
      <c r="D111" s="1488">
        <v>151444429.29000002</v>
      </c>
      <c r="E111" s="1226">
        <v>68533521.620000005</v>
      </c>
      <c r="F111" s="1226">
        <v>82910907.670000017</v>
      </c>
      <c r="H111" s="1226"/>
    </row>
    <row r="112" spans="1:10" hidden="1" x14ac:dyDescent="0.2">
      <c r="A112" s="1489" t="s">
        <v>216</v>
      </c>
      <c r="B112" s="1488">
        <v>0</v>
      </c>
      <c r="C112" s="1488">
        <v>0</v>
      </c>
      <c r="D112" s="1488">
        <v>0</v>
      </c>
      <c r="E112" s="1226">
        <v>10579870.050000001</v>
      </c>
      <c r="F112" s="1226">
        <v>-10579870.050000001</v>
      </c>
      <c r="H112" s="1226"/>
    </row>
    <row r="113" spans="1:8" hidden="1" x14ac:dyDescent="0.2">
      <c r="A113" s="1489" t="s">
        <v>217</v>
      </c>
      <c r="B113" s="1488">
        <v>5159274.51448783</v>
      </c>
      <c r="C113" s="1488">
        <v>4550855.8455121703</v>
      </c>
      <c r="D113" s="1488">
        <v>9710130.3599999994</v>
      </c>
      <c r="E113" s="1226">
        <v>6351695.54</v>
      </c>
      <c r="F113" s="1226">
        <v>3358434.8199999994</v>
      </c>
      <c r="H113" s="1226"/>
    </row>
    <row r="114" spans="1:8" hidden="1" x14ac:dyDescent="0.2">
      <c r="A114" s="1489" t="s">
        <v>218</v>
      </c>
      <c r="B114" s="1488">
        <v>54713100.342690371</v>
      </c>
      <c r="C114" s="1488">
        <v>35708556.687309615</v>
      </c>
      <c r="D114" s="1488">
        <v>90421657.029999986</v>
      </c>
      <c r="E114" s="1226">
        <v>190919438.38999999</v>
      </c>
      <c r="F114" s="1226">
        <v>-100497781.36</v>
      </c>
      <c r="H114" s="1226"/>
    </row>
    <row r="115" spans="1:8" hidden="1" x14ac:dyDescent="0.2">
      <c r="A115" s="1489" t="s">
        <v>219</v>
      </c>
      <c r="B115" s="1488">
        <v>148913278.80259308</v>
      </c>
      <c r="C115" s="1488">
        <v>180882520.73740688</v>
      </c>
      <c r="D115" s="1488">
        <v>329795799.53999996</v>
      </c>
      <c r="E115" s="1226">
        <v>98064706.269999996</v>
      </c>
      <c r="F115" s="1226">
        <v>231731093.26999998</v>
      </c>
      <c r="H115" s="1226"/>
    </row>
    <row r="116" spans="1:8" hidden="1" x14ac:dyDescent="0.2">
      <c r="A116" s="1489" t="s">
        <v>220</v>
      </c>
      <c r="B116" s="1488">
        <v>325832651.97161293</v>
      </c>
      <c r="C116" s="1488">
        <v>638536512.38838661</v>
      </c>
      <c r="D116" s="1488">
        <v>964369164.35999954</v>
      </c>
      <c r="E116" s="1226">
        <v>545269837.86000001</v>
      </c>
      <c r="F116" s="1226">
        <v>419099326.49999952</v>
      </c>
      <c r="H116" s="1226"/>
    </row>
    <row r="117" spans="1:8" hidden="1" x14ac:dyDescent="0.2">
      <c r="A117" s="1489" t="s">
        <v>221</v>
      </c>
      <c r="B117" s="1488">
        <v>238341637.05502039</v>
      </c>
      <c r="C117" s="1488">
        <v>265158511.01497957</v>
      </c>
      <c r="D117" s="1488">
        <v>503500148.06999993</v>
      </c>
      <c r="E117" s="1226">
        <v>65740302.140000001</v>
      </c>
      <c r="F117" s="1226">
        <v>437759845.92999995</v>
      </c>
      <c r="H117" s="1226"/>
    </row>
    <row r="118" spans="1:8" hidden="1" x14ac:dyDescent="0.2">
      <c r="A118" s="1489" t="s">
        <v>178</v>
      </c>
      <c r="B118" s="1488">
        <v>67965509.620407522</v>
      </c>
      <c r="C118" s="1488">
        <v>43375251.089592457</v>
      </c>
      <c r="D118" s="1488">
        <v>111340760.70999998</v>
      </c>
      <c r="E118" s="1226">
        <v>175715281.75999999</v>
      </c>
      <c r="F118" s="1226">
        <v>-64374521.050000012</v>
      </c>
      <c r="H118" s="1226"/>
    </row>
    <row r="119" spans="1:8" hidden="1" x14ac:dyDescent="0.2">
      <c r="A119" s="1489" t="s">
        <v>222</v>
      </c>
      <c r="B119" s="1488">
        <v>53287938.185126811</v>
      </c>
      <c r="C119" s="1488">
        <v>44376317.494873188</v>
      </c>
      <c r="D119" s="1488">
        <v>97664255.680000007</v>
      </c>
      <c r="E119" s="1226">
        <v>111995719.06999999</v>
      </c>
      <c r="F119" s="1226">
        <v>-14331463.389999986</v>
      </c>
      <c r="H119" s="1226"/>
    </row>
    <row r="120" spans="1:8" hidden="1" x14ac:dyDescent="0.2">
      <c r="A120" s="1489" t="s">
        <v>223</v>
      </c>
      <c r="B120" s="1488">
        <v>9979395.4589222427</v>
      </c>
      <c r="C120" s="1488">
        <v>7870580.0610777549</v>
      </c>
      <c r="D120" s="1488">
        <v>17849975.519999996</v>
      </c>
      <c r="E120" s="1226">
        <v>13924496.58</v>
      </c>
      <c r="F120" s="1226">
        <v>3925478.9399999958</v>
      </c>
      <c r="H120" s="1226"/>
    </row>
    <row r="121" spans="1:8" hidden="1" x14ac:dyDescent="0.2">
      <c r="A121" s="1489" t="s">
        <v>224</v>
      </c>
      <c r="B121" s="1488">
        <v>0</v>
      </c>
      <c r="C121" s="1488">
        <v>0</v>
      </c>
      <c r="D121" s="1488">
        <v>0</v>
      </c>
      <c r="E121" s="1226">
        <v>7960476.5814024806</v>
      </c>
      <c r="F121" s="1226">
        <v>-7960476.5814024806</v>
      </c>
      <c r="H121" s="1226"/>
    </row>
    <row r="122" spans="1:8" hidden="1" x14ac:dyDescent="0.2">
      <c r="A122" s="1489" t="s">
        <v>225</v>
      </c>
      <c r="B122" s="1488">
        <v>0</v>
      </c>
      <c r="C122" s="1488">
        <v>0</v>
      </c>
      <c r="D122" s="1488">
        <v>0</v>
      </c>
      <c r="E122" s="1226">
        <v>6368381.2651219843</v>
      </c>
      <c r="F122" s="1226">
        <v>-6368381.2651219843</v>
      </c>
      <c r="H122" s="1226"/>
    </row>
    <row r="123" spans="1:8" hidden="1" x14ac:dyDescent="0.2">
      <c r="A123" s="1489" t="s">
        <v>226</v>
      </c>
      <c r="B123" s="1488">
        <v>0</v>
      </c>
      <c r="C123" s="1488">
        <v>0</v>
      </c>
      <c r="D123" s="1488">
        <v>0</v>
      </c>
      <c r="E123" s="1226">
        <v>6368381.2651219834</v>
      </c>
      <c r="F123" s="1226">
        <v>-6368381.2651219834</v>
      </c>
      <c r="H123" s="1226"/>
    </row>
    <row r="124" spans="1:8" hidden="1" x14ac:dyDescent="0.2">
      <c r="A124" s="1489" t="s">
        <v>683</v>
      </c>
      <c r="B124" s="1488">
        <v>6515177.4500431772</v>
      </c>
      <c r="C124" s="1488">
        <v>3853588.559956823</v>
      </c>
      <c r="D124" s="1488">
        <v>10368766.01</v>
      </c>
      <c r="E124" s="1226">
        <v>10485798.84</v>
      </c>
      <c r="F124" s="1226">
        <v>-117032.83000000007</v>
      </c>
      <c r="H124" s="1226"/>
    </row>
    <row r="125" spans="1:8" hidden="1" x14ac:dyDescent="0.2">
      <c r="A125" s="1489" t="s">
        <v>228</v>
      </c>
      <c r="B125" s="1488">
        <v>0</v>
      </c>
      <c r="C125" s="1488">
        <v>0</v>
      </c>
      <c r="D125" s="1488">
        <v>0</v>
      </c>
      <c r="E125" s="1226">
        <v>34146239.520000003</v>
      </c>
      <c r="F125" s="1226">
        <v>-34146239.520000003</v>
      </c>
      <c r="H125" s="1226"/>
    </row>
    <row r="126" spans="1:8" hidden="1" x14ac:dyDescent="0.2">
      <c r="A126" s="1489" t="s">
        <v>229</v>
      </c>
      <c r="B126" s="1488">
        <v>48844638.04145135</v>
      </c>
      <c r="C126" s="1488">
        <v>34890935.014426664</v>
      </c>
      <c r="D126" s="1488">
        <v>83735573.055878013</v>
      </c>
      <c r="E126" s="1226">
        <v>17825146.399999999</v>
      </c>
      <c r="F126" s="1226">
        <v>65910426.655878015</v>
      </c>
      <c r="H126" s="1226"/>
    </row>
    <row r="127" spans="1:8" hidden="1" x14ac:dyDescent="0.2">
      <c r="A127" s="1489" t="s">
        <v>164</v>
      </c>
      <c r="B127" s="1488">
        <v>68543054.597006992</v>
      </c>
      <c r="C127" s="1488">
        <v>40782000.872993007</v>
      </c>
      <c r="D127" s="1488">
        <v>109325055.47</v>
      </c>
      <c r="E127" s="1226">
        <v>4772495.16</v>
      </c>
      <c r="F127" s="1226">
        <v>104552560.31</v>
      </c>
      <c r="H127" s="1226"/>
    </row>
    <row r="128" spans="1:8" hidden="1" x14ac:dyDescent="0.2">
      <c r="A128" s="1489" t="s">
        <v>230</v>
      </c>
      <c r="B128" s="1488">
        <v>2890540</v>
      </c>
      <c r="C128" s="1488">
        <v>615985.15139000013</v>
      </c>
      <c r="D128" s="1488">
        <v>3506525.1513900002</v>
      </c>
      <c r="E128" s="1226">
        <v>9544990.3200000003</v>
      </c>
      <c r="F128" s="1226">
        <v>-6038465.1686100001</v>
      </c>
      <c r="H128" s="1226"/>
    </row>
    <row r="129" spans="1:8" hidden="1" x14ac:dyDescent="0.2">
      <c r="A129" s="1489" t="s">
        <v>231</v>
      </c>
      <c r="B129" s="1488">
        <v>0</v>
      </c>
      <c r="C129" s="1488">
        <v>0</v>
      </c>
      <c r="D129" s="1488">
        <v>0</v>
      </c>
      <c r="E129" s="1226">
        <v>9544990.3200000003</v>
      </c>
      <c r="F129" s="1226">
        <v>-9544990.3200000003</v>
      </c>
      <c r="H129" s="1226"/>
    </row>
    <row r="130" spans="1:8" hidden="1" x14ac:dyDescent="0.2">
      <c r="A130" s="1489" t="s">
        <v>232</v>
      </c>
      <c r="B130" s="1488">
        <v>48206002.565072671</v>
      </c>
      <c r="C130" s="1488">
        <v>5876227.4249273306</v>
      </c>
      <c r="D130" s="1488">
        <v>54082229.990000002</v>
      </c>
      <c r="E130" s="1226">
        <v>6368381.2599999998</v>
      </c>
      <c r="F130" s="1226">
        <v>47713848.730000004</v>
      </c>
      <c r="H130" s="1226"/>
    </row>
    <row r="131" spans="1:8" hidden="1" x14ac:dyDescent="0.2">
      <c r="A131" s="1676" t="s">
        <v>179</v>
      </c>
      <c r="B131" s="1488">
        <v>2504868.879344251</v>
      </c>
      <c r="C131" s="1488">
        <v>3098509.6906557493</v>
      </c>
      <c r="D131" s="1488">
        <v>5603378.5700000003</v>
      </c>
      <c r="E131" s="1226">
        <v>4505930.1399999997</v>
      </c>
      <c r="F131" s="1226">
        <v>1097448.4300000006</v>
      </c>
      <c r="H131" s="1226"/>
    </row>
    <row r="132" spans="1:8" hidden="1" x14ac:dyDescent="0.2">
      <c r="A132" s="1676" t="s">
        <v>436</v>
      </c>
      <c r="B132" s="1488">
        <v>22352144.851511113</v>
      </c>
      <c r="C132" s="1488">
        <v>12414699.734515607</v>
      </c>
      <c r="D132" s="1488">
        <v>34766844.586026721</v>
      </c>
      <c r="E132" s="1226">
        <v>4505930.1399999997</v>
      </c>
      <c r="F132" s="1226">
        <v>30260914.44602672</v>
      </c>
      <c r="H132" s="1226"/>
    </row>
    <row r="133" spans="1:8" hidden="1" x14ac:dyDescent="0.2">
      <c r="A133" s="1489" t="s">
        <v>234</v>
      </c>
      <c r="B133" s="1488">
        <v>0</v>
      </c>
      <c r="C133" s="1488">
        <v>0</v>
      </c>
      <c r="D133" s="1488">
        <v>0</v>
      </c>
      <c r="E133" s="1226">
        <v>23334333.41</v>
      </c>
      <c r="F133" s="1226">
        <v>-23334333.41</v>
      </c>
      <c r="H133" s="1226"/>
    </row>
    <row r="134" spans="1:8" hidden="1" x14ac:dyDescent="0.2">
      <c r="A134" s="1287" t="s">
        <v>742</v>
      </c>
      <c r="B134" s="1279">
        <v>2446730701.3218727</v>
      </c>
      <c r="C134" s="1279">
        <v>2831753795.4714212</v>
      </c>
      <c r="D134" s="1279">
        <v>5278484496.7932959</v>
      </c>
      <c r="E134" s="1288">
        <v>2579849943.9716468</v>
      </c>
      <c r="F134" s="1226">
        <v>2698634552.8216491</v>
      </c>
      <c r="H134" s="1226"/>
    </row>
    <row r="135" spans="1:8" hidden="1" x14ac:dyDescent="0.2"/>
    <row r="136" spans="1:8" hidden="1" x14ac:dyDescent="0.2">
      <c r="A136" s="1490" t="s">
        <v>737</v>
      </c>
      <c r="B136" s="1491" t="s">
        <v>739</v>
      </c>
      <c r="C136" s="1490" t="s">
        <v>740</v>
      </c>
      <c r="D136" s="1490" t="s">
        <v>6</v>
      </c>
      <c r="E136" s="1065" t="s">
        <v>743</v>
      </c>
    </row>
    <row r="137" spans="1:8" hidden="1" x14ac:dyDescent="0.2">
      <c r="A137" s="1489" t="s">
        <v>212</v>
      </c>
      <c r="B137" s="1488">
        <v>26821192021.37072</v>
      </c>
      <c r="C137" s="1488">
        <v>29329601088.169281</v>
      </c>
      <c r="D137" s="1488">
        <v>56150793109.540001</v>
      </c>
      <c r="E137" s="1226">
        <v>22344390603.91</v>
      </c>
      <c r="F137" s="1226">
        <v>33961402505.630001</v>
      </c>
    </row>
    <row r="138" spans="1:8" hidden="1" x14ac:dyDescent="0.2">
      <c r="A138" s="1489" t="s">
        <v>213</v>
      </c>
      <c r="B138" s="1488">
        <v>26956122294.311466</v>
      </c>
      <c r="C138" s="1488">
        <v>15170479414.340103</v>
      </c>
      <c r="D138" s="1488">
        <v>42126601708.651566</v>
      </c>
      <c r="E138" s="1226">
        <v>13149689481.77</v>
      </c>
      <c r="F138" s="1226">
        <v>29551912226.881565</v>
      </c>
    </row>
    <row r="139" spans="1:8" hidden="1" x14ac:dyDescent="0.2">
      <c r="A139" s="1489" t="s">
        <v>214</v>
      </c>
      <c r="B139" s="1488">
        <v>1226203274.3512249</v>
      </c>
      <c r="C139" s="1488">
        <v>9856613548.5787792</v>
      </c>
      <c r="D139" s="1488">
        <v>11082816822.930004</v>
      </c>
      <c r="E139" s="1226">
        <v>10433626755.08</v>
      </c>
      <c r="F139" s="1226">
        <v>879190067.8500042</v>
      </c>
    </row>
    <row r="140" spans="1:8" hidden="1" x14ac:dyDescent="0.2">
      <c r="A140" s="1489" t="s">
        <v>215</v>
      </c>
      <c r="B140" s="1488">
        <v>4507167763.355175</v>
      </c>
      <c r="C140" s="1488">
        <v>2140996909.1548245</v>
      </c>
      <c r="D140" s="1488">
        <v>6648164672.5099993</v>
      </c>
      <c r="E140" s="1226">
        <v>3377589921.52</v>
      </c>
      <c r="F140" s="1226">
        <v>3280574750.9899993</v>
      </c>
    </row>
    <row r="141" spans="1:8" hidden="1" x14ac:dyDescent="0.2">
      <c r="A141" s="1489" t="s">
        <v>216</v>
      </c>
      <c r="B141" s="1488">
        <v>0</v>
      </c>
      <c r="C141" s="1488">
        <v>0</v>
      </c>
      <c r="D141" s="1488">
        <v>0</v>
      </c>
      <c r="E141" s="1226">
        <v>488431375.05000001</v>
      </c>
      <c r="F141" s="1226">
        <v>-488431375.05000001</v>
      </c>
    </row>
    <row r="142" spans="1:8" hidden="1" x14ac:dyDescent="0.2">
      <c r="A142" s="1489" t="s">
        <v>217</v>
      </c>
      <c r="B142" s="1488">
        <v>228286482.94193941</v>
      </c>
      <c r="C142" s="1488">
        <v>102218302.71806064</v>
      </c>
      <c r="D142" s="1488">
        <v>330504785.66000009</v>
      </c>
      <c r="E142" s="1226">
        <v>327584776.91000003</v>
      </c>
      <c r="F142" s="1226">
        <v>12920008.75000006</v>
      </c>
    </row>
    <row r="143" spans="1:8" hidden="1" x14ac:dyDescent="0.2">
      <c r="A143" s="1489" t="s">
        <v>218</v>
      </c>
      <c r="B143" s="1488">
        <v>2420933643.4818749</v>
      </c>
      <c r="C143" s="1488">
        <v>1301632217.8581252</v>
      </c>
      <c r="D143" s="1488">
        <v>3722565861.3400002</v>
      </c>
      <c r="E143" s="1226">
        <v>7869333537.9399996</v>
      </c>
      <c r="F143" s="1226">
        <v>-4031767676.5999994</v>
      </c>
    </row>
    <row r="144" spans="1:8" hidden="1" x14ac:dyDescent="0.2">
      <c r="A144" s="1489" t="s">
        <v>219</v>
      </c>
      <c r="B144" s="1488">
        <v>6600440353.3981009</v>
      </c>
      <c r="C144" s="1488">
        <v>7667980361.6118984</v>
      </c>
      <c r="D144" s="1488">
        <v>14268420715.009998</v>
      </c>
      <c r="E144" s="1226">
        <v>4941239816.5</v>
      </c>
      <c r="F144" s="1226">
        <v>9372180898.5099983</v>
      </c>
    </row>
    <row r="145" spans="1:6" hidden="1" x14ac:dyDescent="0.2">
      <c r="A145" s="1489" t="s">
        <v>220</v>
      </c>
      <c r="B145" s="1488">
        <v>15545871010.50482</v>
      </c>
      <c r="C145" s="1488">
        <v>22988887033.345177</v>
      </c>
      <c r="D145" s="1488">
        <v>38534758043.849998</v>
      </c>
      <c r="E145" s="1226">
        <v>24481807689.669998</v>
      </c>
      <c r="F145" s="1226">
        <v>14117950354.18</v>
      </c>
    </row>
    <row r="146" spans="1:6" hidden="1" x14ac:dyDescent="0.2">
      <c r="A146" s="1489" t="s">
        <v>221</v>
      </c>
      <c r="B146" s="1488">
        <v>10546090135.177895</v>
      </c>
      <c r="C146" s="1488">
        <v>6808072035.4121046</v>
      </c>
      <c r="D146" s="1488">
        <v>17354162170.59</v>
      </c>
      <c r="E146" s="1226">
        <v>3194299693.6500001</v>
      </c>
      <c r="F146" s="1226">
        <v>14209862476.940001</v>
      </c>
    </row>
    <row r="147" spans="1:6" hidden="1" x14ac:dyDescent="0.2">
      <c r="A147" s="1489" t="s">
        <v>178</v>
      </c>
      <c r="B147" s="1488">
        <v>3007323434.5313067</v>
      </c>
      <c r="C147" s="1488">
        <v>1919258897.9786932</v>
      </c>
      <c r="D147" s="1488">
        <v>4926582332.5100002</v>
      </c>
      <c r="E147" s="1226">
        <v>8964526478.1299992</v>
      </c>
      <c r="F147" s="1226">
        <v>-3947944145.6199989</v>
      </c>
    </row>
    <row r="148" spans="1:6" hidden="1" x14ac:dyDescent="0.2">
      <c r="A148" s="1489" t="s">
        <v>222</v>
      </c>
      <c r="B148" s="1488">
        <v>2357873371.0233102</v>
      </c>
      <c r="C148" s="1488">
        <v>1464531871.3066897</v>
      </c>
      <c r="D148" s="1488">
        <v>3822405242.3299999</v>
      </c>
      <c r="E148" s="1226">
        <v>5386622593.7399998</v>
      </c>
      <c r="F148" s="1226">
        <v>-1514217351.4099998</v>
      </c>
    </row>
    <row r="149" spans="1:6" hidden="1" x14ac:dyDescent="0.2">
      <c r="A149" s="1489" t="s">
        <v>223</v>
      </c>
      <c r="B149" s="1488">
        <v>441566170.74877179</v>
      </c>
      <c r="C149" s="1488">
        <v>348255754.96122819</v>
      </c>
      <c r="D149" s="1488">
        <v>789821925.71000004</v>
      </c>
      <c r="E149" s="1226">
        <v>621369829.07000005</v>
      </c>
      <c r="F149" s="1226">
        <v>258452096.63999999</v>
      </c>
    </row>
    <row r="150" spans="1:6" hidden="1" x14ac:dyDescent="0.2">
      <c r="A150" s="1489" t="s">
        <v>224</v>
      </c>
      <c r="B150" s="1488">
        <v>0</v>
      </c>
      <c r="C150" s="1488">
        <v>0</v>
      </c>
      <c r="D150" s="1488">
        <v>0</v>
      </c>
      <c r="E150" s="1226">
        <v>406023829.06999999</v>
      </c>
      <c r="F150" s="1226">
        <v>-406023829.06999999</v>
      </c>
    </row>
    <row r="151" spans="1:6" hidden="1" x14ac:dyDescent="0.2">
      <c r="A151" s="1489" t="s">
        <v>225</v>
      </c>
      <c r="B151" s="1488">
        <v>0</v>
      </c>
      <c r="C151" s="1488">
        <v>0</v>
      </c>
      <c r="D151" s="1488">
        <v>0</v>
      </c>
      <c r="E151" s="1226">
        <v>326419063.25999999</v>
      </c>
      <c r="F151" s="1226">
        <v>-326419063.25999999</v>
      </c>
    </row>
    <row r="152" spans="1:6" hidden="1" x14ac:dyDescent="0.2">
      <c r="A152" s="1489" t="s">
        <v>226</v>
      </c>
      <c r="B152" s="1488">
        <v>0</v>
      </c>
      <c r="C152" s="1488">
        <v>0</v>
      </c>
      <c r="D152" s="1488">
        <v>0</v>
      </c>
      <c r="E152" s="1226">
        <v>326419063.25999999</v>
      </c>
      <c r="F152" s="1226">
        <v>-326419063.25999999</v>
      </c>
    </row>
    <row r="153" spans="1:6" hidden="1" x14ac:dyDescent="0.2">
      <c r="A153" s="1489" t="s">
        <v>683</v>
      </c>
      <c r="B153" s="1488">
        <v>288282188.05500787</v>
      </c>
      <c r="C153" s="1488">
        <v>136427768.20499215</v>
      </c>
      <c r="D153" s="1488">
        <v>424709956.25999999</v>
      </c>
      <c r="E153" s="1226">
        <v>521855441.75999999</v>
      </c>
      <c r="F153" s="1226">
        <v>-82145485.5</v>
      </c>
    </row>
    <row r="154" spans="1:6" hidden="1" x14ac:dyDescent="0.2">
      <c r="A154" s="1489" t="s">
        <v>228</v>
      </c>
      <c r="B154" s="1488">
        <v>0</v>
      </c>
      <c r="C154" s="1488">
        <v>0</v>
      </c>
      <c r="D154" s="1488">
        <v>0</v>
      </c>
      <c r="E154" s="1226">
        <v>1689812976.0999999</v>
      </c>
      <c r="F154" s="1226">
        <v>-1689812976.0999999</v>
      </c>
    </row>
    <row r="155" spans="1:6" hidden="1" x14ac:dyDescent="0.2">
      <c r="A155" s="1489" t="s">
        <v>229</v>
      </c>
      <c r="B155" s="1488">
        <v>2161267169.9757233</v>
      </c>
      <c r="C155" s="1488">
        <v>1543846682.0542769</v>
      </c>
      <c r="D155" s="1488">
        <v>3705113852.0300002</v>
      </c>
      <c r="E155" s="1226">
        <v>870462758.87</v>
      </c>
      <c r="F155" s="1226">
        <v>2854651093.1600003</v>
      </c>
    </row>
    <row r="156" spans="1:6" hidden="1" x14ac:dyDescent="0.2">
      <c r="A156" s="1489" t="s">
        <v>164</v>
      </c>
      <c r="B156" s="1488">
        <v>3032878521.9914603</v>
      </c>
      <c r="C156" s="1488">
        <v>1574707187.2785401</v>
      </c>
      <c r="D156" s="1488">
        <v>4607585709.2700005</v>
      </c>
      <c r="E156" s="1226">
        <v>246624757.97</v>
      </c>
      <c r="F156" s="1226">
        <v>4375960951.3000002</v>
      </c>
    </row>
    <row r="157" spans="1:6" hidden="1" x14ac:dyDescent="0.2">
      <c r="A157" s="1489" t="s">
        <v>230</v>
      </c>
      <c r="B157" s="1488">
        <v>127900000</v>
      </c>
      <c r="C157" s="1488">
        <v>27255980.15000001</v>
      </c>
      <c r="D157" s="1488">
        <v>155155980.15000001</v>
      </c>
      <c r="E157" s="1226">
        <v>485249515.94999999</v>
      </c>
      <c r="F157" s="1226">
        <v>-320093535.79999995</v>
      </c>
    </row>
    <row r="158" spans="1:6" hidden="1" x14ac:dyDescent="0.2">
      <c r="A158" s="1489" t="s">
        <v>231</v>
      </c>
      <c r="B158" s="1488">
        <v>0</v>
      </c>
      <c r="C158" s="1488">
        <v>0</v>
      </c>
      <c r="D158" s="1488">
        <v>0</v>
      </c>
      <c r="E158" s="1226">
        <v>485249515.94999999</v>
      </c>
      <c r="F158" s="1226">
        <v>-485249515.94999999</v>
      </c>
    </row>
    <row r="159" spans="1:6" hidden="1" x14ac:dyDescent="0.2">
      <c r="A159" s="1489" t="s">
        <v>232</v>
      </c>
      <c r="B159" s="1488">
        <v>2133008963.056313</v>
      </c>
      <c r="C159" s="1488">
        <v>218152063.03368691</v>
      </c>
      <c r="D159" s="1488">
        <v>2351161026.0900002</v>
      </c>
      <c r="E159" s="1226">
        <v>326419063.25999999</v>
      </c>
      <c r="F159" s="1226">
        <v>2034741962.8300002</v>
      </c>
    </row>
    <row r="160" spans="1:6" hidden="1" x14ac:dyDescent="0.2">
      <c r="A160" s="1676" t="s">
        <v>179</v>
      </c>
      <c r="B160" s="1488">
        <v>110834906.16567484</v>
      </c>
      <c r="C160" s="1488">
        <v>137102202.69432518</v>
      </c>
      <c r="D160" s="1488">
        <v>247937108.86000001</v>
      </c>
      <c r="E160" s="1226">
        <v>230296507.02000001</v>
      </c>
      <c r="F160" s="1226">
        <v>27640601.840000004</v>
      </c>
    </row>
    <row r="161" spans="1:8" hidden="1" x14ac:dyDescent="0.2">
      <c r="A161" s="1676" t="s">
        <v>436</v>
      </c>
      <c r="B161" s="1488">
        <v>989032958.03146529</v>
      </c>
      <c r="C161" s="1488">
        <v>549322997.1024605</v>
      </c>
      <c r="D161" s="1488">
        <v>1538355955.1339259</v>
      </c>
      <c r="E161" s="1226">
        <v>230296507.02000001</v>
      </c>
      <c r="F161" s="1226">
        <v>1333059448.1139259</v>
      </c>
    </row>
    <row r="162" spans="1:8" hidden="1" x14ac:dyDescent="0.2">
      <c r="A162" s="1489" t="s">
        <v>234</v>
      </c>
      <c r="B162" s="1488">
        <v>0</v>
      </c>
      <c r="C162" s="1488">
        <v>0</v>
      </c>
      <c r="D162" s="1488">
        <v>0</v>
      </c>
      <c r="E162" s="1226">
        <v>951403726.05999994</v>
      </c>
      <c r="F162" s="1226">
        <v>-951403726.05999994</v>
      </c>
    </row>
    <row r="163" spans="1:8" hidden="1" x14ac:dyDescent="0.2">
      <c r="A163" s="1287" t="s">
        <v>744</v>
      </c>
      <c r="B163" s="1279">
        <v>109502274662.47227</v>
      </c>
      <c r="C163" s="1279">
        <v>103285342315.95323</v>
      </c>
      <c r="D163" s="1279">
        <v>212787616978.42542</v>
      </c>
      <c r="E163" s="1288">
        <v>112677045278.49001</v>
      </c>
      <c r="F163" s="1226"/>
    </row>
    <row r="164" spans="1:8" hidden="1" x14ac:dyDescent="0.2"/>
    <row r="165" spans="1:8" hidden="1" x14ac:dyDescent="0.2"/>
    <row r="166" spans="1:8" x14ac:dyDescent="0.2">
      <c r="H166" s="1226"/>
    </row>
    <row r="168" spans="1:8" x14ac:dyDescent="0.2">
      <c r="B168" s="805"/>
      <c r="G168" s="805"/>
    </row>
    <row r="170" spans="1:8" x14ac:dyDescent="0.2">
      <c r="G170" s="1363"/>
    </row>
    <row r="171" spans="1:8" x14ac:dyDescent="0.2">
      <c r="C171" s="1363"/>
      <c r="E171" s="1363"/>
    </row>
    <row r="172" spans="1:8" x14ac:dyDescent="0.2">
      <c r="B172" s="1363"/>
    </row>
    <row r="173" spans="1:8" x14ac:dyDescent="0.2">
      <c r="B173" s="1363"/>
    </row>
    <row r="174" spans="1:8" x14ac:dyDescent="0.2">
      <c r="E174" s="1226"/>
    </row>
    <row r="175" spans="1:8" x14ac:dyDescent="0.2">
      <c r="C175" s="1363"/>
      <c r="D175" s="805"/>
    </row>
  </sheetData>
  <mergeCells count="8">
    <mergeCell ref="A7:J7"/>
    <mergeCell ref="A8:J8"/>
    <mergeCell ref="A1:J1"/>
    <mergeCell ref="A2:J2"/>
    <mergeCell ref="A3:J3"/>
    <mergeCell ref="A4:J4"/>
    <mergeCell ref="A5:J5"/>
    <mergeCell ref="A6:J6"/>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51DE-3D2F-48EC-8995-D644581A77AB}">
  <sheetPr>
    <tabColor theme="0"/>
    <pageSetUpPr fitToPage="1"/>
  </sheetPr>
  <dimension ref="A1:U51"/>
  <sheetViews>
    <sheetView showGridLines="0" topLeftCell="B1" zoomScale="80" zoomScaleNormal="80" workbookViewId="0">
      <selection activeCell="D33" sqref="D33"/>
    </sheetView>
  </sheetViews>
  <sheetFormatPr baseColWidth="10" defaultColWidth="11.42578125" defaultRowHeight="12.75" x14ac:dyDescent="0.2"/>
  <cols>
    <col min="1" max="1" width="5.42578125" style="708" hidden="1" customWidth="1"/>
    <col min="2" max="2" width="27.5703125" style="708" customWidth="1"/>
    <col min="3" max="3" width="13.7109375" style="708" customWidth="1"/>
    <col min="4" max="5" width="11.7109375" style="708" customWidth="1"/>
    <col min="6" max="6" width="11.7109375" style="1361" customWidth="1"/>
    <col min="7" max="7" width="13.140625" style="708" customWidth="1"/>
    <col min="8" max="9" width="11.7109375" style="708" customWidth="1"/>
    <col min="10" max="10" width="11.7109375" style="1362" customWidth="1"/>
    <col min="11" max="11" width="14.28515625" style="708" customWidth="1"/>
    <col min="12" max="13" width="11.7109375" style="708" customWidth="1"/>
    <col min="14" max="14" width="14.42578125" style="1362" customWidth="1"/>
    <col min="15" max="219" width="11.42578125" style="708"/>
    <col min="220" max="220" width="27.5703125" style="708" customWidth="1"/>
    <col min="221" max="226" width="11.7109375" style="708" customWidth="1"/>
    <col min="227" max="227" width="16" style="708" customWidth="1"/>
    <col min="228" max="230" width="8.7109375" style="708" customWidth="1"/>
    <col min="231" max="231" width="10.7109375" style="708" customWidth="1"/>
    <col min="232" max="233" width="9.42578125" style="708" customWidth="1"/>
    <col min="234" max="234" width="8.7109375" style="708" customWidth="1"/>
    <col min="235" max="235" width="9.42578125" style="708" customWidth="1"/>
    <col min="236" max="236" width="1.42578125" style="708" customWidth="1"/>
    <col min="237" max="238" width="8.7109375" style="708" customWidth="1"/>
    <col min="239" max="239" width="9.42578125" style="708" customWidth="1"/>
    <col min="240" max="242" width="8.7109375" style="708" customWidth="1"/>
    <col min="243" max="243" width="10.28515625" style="708" customWidth="1"/>
    <col min="244" max="244" width="11.42578125" style="708"/>
    <col min="245" max="246" width="8.7109375" style="708" customWidth="1"/>
    <col min="247" max="247" width="9.42578125" style="708" customWidth="1"/>
    <col min="248" max="248" width="11.7109375" style="708" customWidth="1"/>
    <col min="249" max="249" width="11.42578125" style="708"/>
    <col min="250" max="250" width="16" style="708" customWidth="1"/>
    <col min="251" max="267" width="11.42578125" style="708"/>
    <col min="268" max="268" width="10.85546875" style="708" customWidth="1"/>
    <col min="269" max="475" width="11.42578125" style="708"/>
    <col min="476" max="476" width="27.5703125" style="708" customWidth="1"/>
    <col min="477" max="482" width="11.7109375" style="708" customWidth="1"/>
    <col min="483" max="483" width="16" style="708" customWidth="1"/>
    <col min="484" max="486" width="8.7109375" style="708" customWidth="1"/>
    <col min="487" max="487" width="10.7109375" style="708" customWidth="1"/>
    <col min="488" max="489" width="9.42578125" style="708" customWidth="1"/>
    <col min="490" max="490" width="8.7109375" style="708" customWidth="1"/>
    <col min="491" max="491" width="9.42578125" style="708" customWidth="1"/>
    <col min="492" max="492" width="1.42578125" style="708" customWidth="1"/>
    <col min="493" max="494" width="8.7109375" style="708" customWidth="1"/>
    <col min="495" max="495" width="9.42578125" style="708" customWidth="1"/>
    <col min="496" max="498" width="8.7109375" style="708" customWidth="1"/>
    <col min="499" max="499" width="10.28515625" style="708" customWidth="1"/>
    <col min="500" max="500" width="11.42578125" style="708"/>
    <col min="501" max="502" width="8.7109375" style="708" customWidth="1"/>
    <col min="503" max="503" width="9.42578125" style="708" customWidth="1"/>
    <col min="504" max="504" width="11.7109375" style="708" customWidth="1"/>
    <col min="505" max="505" width="11.42578125" style="708"/>
    <col min="506" max="506" width="16" style="708" customWidth="1"/>
    <col min="507" max="523" width="11.42578125" style="708"/>
    <col min="524" max="524" width="10.85546875" style="708" customWidth="1"/>
    <col min="525" max="731" width="11.42578125" style="708"/>
    <col min="732" max="732" width="27.5703125" style="708" customWidth="1"/>
    <col min="733" max="738" width="11.7109375" style="708" customWidth="1"/>
    <col min="739" max="739" width="16" style="708" customWidth="1"/>
    <col min="740" max="742" width="8.7109375" style="708" customWidth="1"/>
    <col min="743" max="743" width="10.7109375" style="708" customWidth="1"/>
    <col min="744" max="745" width="9.42578125" style="708" customWidth="1"/>
    <col min="746" max="746" width="8.7109375" style="708" customWidth="1"/>
    <col min="747" max="747" width="9.42578125" style="708" customWidth="1"/>
    <col min="748" max="748" width="1.42578125" style="708" customWidth="1"/>
    <col min="749" max="750" width="8.7109375" style="708" customWidth="1"/>
    <col min="751" max="751" width="9.42578125" style="708" customWidth="1"/>
    <col min="752" max="754" width="8.7109375" style="708" customWidth="1"/>
    <col min="755" max="755" width="10.28515625" style="708" customWidth="1"/>
    <col min="756" max="756" width="11.42578125" style="708"/>
    <col min="757" max="758" width="8.7109375" style="708" customWidth="1"/>
    <col min="759" max="759" width="9.42578125" style="708" customWidth="1"/>
    <col min="760" max="760" width="11.7109375" style="708" customWidth="1"/>
    <col min="761" max="761" width="11.42578125" style="708"/>
    <col min="762" max="762" width="16" style="708" customWidth="1"/>
    <col min="763" max="779" width="11.42578125" style="708"/>
    <col min="780" max="780" width="10.85546875" style="708" customWidth="1"/>
    <col min="781" max="987" width="11.42578125" style="708"/>
    <col min="988" max="988" width="27.5703125" style="708" customWidth="1"/>
    <col min="989" max="994" width="11.7109375" style="708" customWidth="1"/>
    <col min="995" max="995" width="16" style="708" customWidth="1"/>
    <col min="996" max="998" width="8.7109375" style="708" customWidth="1"/>
    <col min="999" max="999" width="10.7109375" style="708" customWidth="1"/>
    <col min="1000" max="1001" width="9.42578125" style="708" customWidth="1"/>
    <col min="1002" max="1002" width="8.7109375" style="708" customWidth="1"/>
    <col min="1003" max="1003" width="9.42578125" style="708" customWidth="1"/>
    <col min="1004" max="1004" width="1.42578125" style="708" customWidth="1"/>
    <col min="1005" max="1006" width="8.7109375" style="708" customWidth="1"/>
    <col min="1007" max="1007" width="9.42578125" style="708" customWidth="1"/>
    <col min="1008" max="1010" width="8.7109375" style="708" customWidth="1"/>
    <col min="1011" max="1011" width="10.28515625" style="708" customWidth="1"/>
    <col min="1012" max="1012" width="11.42578125" style="708"/>
    <col min="1013" max="1014" width="8.7109375" style="708" customWidth="1"/>
    <col min="1015" max="1015" width="9.42578125" style="708" customWidth="1"/>
    <col min="1016" max="1016" width="11.7109375" style="708" customWidth="1"/>
    <col min="1017" max="1017" width="11.42578125" style="708"/>
    <col min="1018" max="1018" width="16" style="708" customWidth="1"/>
    <col min="1019" max="1035" width="11.42578125" style="708"/>
    <col min="1036" max="1036" width="10.85546875" style="708" customWidth="1"/>
    <col min="1037" max="1243" width="11.42578125" style="708"/>
    <col min="1244" max="1244" width="27.5703125" style="708" customWidth="1"/>
    <col min="1245" max="1250" width="11.7109375" style="708" customWidth="1"/>
    <col min="1251" max="1251" width="16" style="708" customWidth="1"/>
    <col min="1252" max="1254" width="8.7109375" style="708" customWidth="1"/>
    <col min="1255" max="1255" width="10.7109375" style="708" customWidth="1"/>
    <col min="1256" max="1257" width="9.42578125" style="708" customWidth="1"/>
    <col min="1258" max="1258" width="8.7109375" style="708" customWidth="1"/>
    <col min="1259" max="1259" width="9.42578125" style="708" customWidth="1"/>
    <col min="1260" max="1260" width="1.42578125" style="708" customWidth="1"/>
    <col min="1261" max="1262" width="8.7109375" style="708" customWidth="1"/>
    <col min="1263" max="1263" width="9.42578125" style="708" customWidth="1"/>
    <col min="1264" max="1266" width="8.7109375" style="708" customWidth="1"/>
    <col min="1267" max="1267" width="10.28515625" style="708" customWidth="1"/>
    <col min="1268" max="1268" width="11.42578125" style="708"/>
    <col min="1269" max="1270" width="8.7109375" style="708" customWidth="1"/>
    <col min="1271" max="1271" width="9.42578125" style="708" customWidth="1"/>
    <col min="1272" max="1272" width="11.7109375" style="708" customWidth="1"/>
    <col min="1273" max="1273" width="11.42578125" style="708"/>
    <col min="1274" max="1274" width="16" style="708" customWidth="1"/>
    <col min="1275" max="1291" width="11.42578125" style="708"/>
    <col min="1292" max="1292" width="10.85546875" style="708" customWidth="1"/>
    <col min="1293" max="1499" width="11.42578125" style="708"/>
    <col min="1500" max="1500" width="27.5703125" style="708" customWidth="1"/>
    <col min="1501" max="1506" width="11.7109375" style="708" customWidth="1"/>
    <col min="1507" max="1507" width="16" style="708" customWidth="1"/>
    <col min="1508" max="1510" width="8.7109375" style="708" customWidth="1"/>
    <col min="1511" max="1511" width="10.7109375" style="708" customWidth="1"/>
    <col min="1512" max="1513" width="9.42578125" style="708" customWidth="1"/>
    <col min="1514" max="1514" width="8.7109375" style="708" customWidth="1"/>
    <col min="1515" max="1515" width="9.42578125" style="708" customWidth="1"/>
    <col min="1516" max="1516" width="1.42578125" style="708" customWidth="1"/>
    <col min="1517" max="1518" width="8.7109375" style="708" customWidth="1"/>
    <col min="1519" max="1519" width="9.42578125" style="708" customWidth="1"/>
    <col min="1520" max="1522" width="8.7109375" style="708" customWidth="1"/>
    <col min="1523" max="1523" width="10.28515625" style="708" customWidth="1"/>
    <col min="1524" max="1524" width="11.42578125" style="708"/>
    <col min="1525" max="1526" width="8.7109375" style="708" customWidth="1"/>
    <col min="1527" max="1527" width="9.42578125" style="708" customWidth="1"/>
    <col min="1528" max="1528" width="11.7109375" style="708" customWidth="1"/>
    <col min="1529" max="1529" width="11.42578125" style="708"/>
    <col min="1530" max="1530" width="16" style="708" customWidth="1"/>
    <col min="1531" max="1547" width="11.42578125" style="708"/>
    <col min="1548" max="1548" width="10.85546875" style="708" customWidth="1"/>
    <col min="1549" max="1755" width="11.42578125" style="708"/>
    <col min="1756" max="1756" width="27.5703125" style="708" customWidth="1"/>
    <col min="1757" max="1762" width="11.7109375" style="708" customWidth="1"/>
    <col min="1763" max="1763" width="16" style="708" customWidth="1"/>
    <col min="1764" max="1766" width="8.7109375" style="708" customWidth="1"/>
    <col min="1767" max="1767" width="10.7109375" style="708" customWidth="1"/>
    <col min="1768" max="1769" width="9.42578125" style="708" customWidth="1"/>
    <col min="1770" max="1770" width="8.7109375" style="708" customWidth="1"/>
    <col min="1771" max="1771" width="9.42578125" style="708" customWidth="1"/>
    <col min="1772" max="1772" width="1.42578125" style="708" customWidth="1"/>
    <col min="1773" max="1774" width="8.7109375" style="708" customWidth="1"/>
    <col min="1775" max="1775" width="9.42578125" style="708" customWidth="1"/>
    <col min="1776" max="1778" width="8.7109375" style="708" customWidth="1"/>
    <col min="1779" max="1779" width="10.28515625" style="708" customWidth="1"/>
    <col min="1780" max="1780" width="11.42578125" style="708"/>
    <col min="1781" max="1782" width="8.7109375" style="708" customWidth="1"/>
    <col min="1783" max="1783" width="9.42578125" style="708" customWidth="1"/>
    <col min="1784" max="1784" width="11.7109375" style="708" customWidth="1"/>
    <col min="1785" max="1785" width="11.42578125" style="708"/>
    <col min="1786" max="1786" width="16" style="708" customWidth="1"/>
    <col min="1787" max="1803" width="11.42578125" style="708"/>
    <col min="1804" max="1804" width="10.85546875" style="708" customWidth="1"/>
    <col min="1805" max="2011" width="11.42578125" style="708"/>
    <col min="2012" max="2012" width="27.5703125" style="708" customWidth="1"/>
    <col min="2013" max="2018" width="11.7109375" style="708" customWidth="1"/>
    <col min="2019" max="2019" width="16" style="708" customWidth="1"/>
    <col min="2020" max="2022" width="8.7109375" style="708" customWidth="1"/>
    <col min="2023" max="2023" width="10.7109375" style="708" customWidth="1"/>
    <col min="2024" max="2025" width="9.42578125" style="708" customWidth="1"/>
    <col min="2026" max="2026" width="8.7109375" style="708" customWidth="1"/>
    <col min="2027" max="2027" width="9.42578125" style="708" customWidth="1"/>
    <col min="2028" max="2028" width="1.42578125" style="708" customWidth="1"/>
    <col min="2029" max="2030" width="8.7109375" style="708" customWidth="1"/>
    <col min="2031" max="2031" width="9.42578125" style="708" customWidth="1"/>
    <col min="2032" max="2034" width="8.7109375" style="708" customWidth="1"/>
    <col min="2035" max="2035" width="10.28515625" style="708" customWidth="1"/>
    <col min="2036" max="2036" width="11.42578125" style="708"/>
    <col min="2037" max="2038" width="8.7109375" style="708" customWidth="1"/>
    <col min="2039" max="2039" width="9.42578125" style="708" customWidth="1"/>
    <col min="2040" max="2040" width="11.7109375" style="708" customWidth="1"/>
    <col min="2041" max="2041" width="11.42578125" style="708"/>
    <col min="2042" max="2042" width="16" style="708" customWidth="1"/>
    <col min="2043" max="2059" width="11.42578125" style="708"/>
    <col min="2060" max="2060" width="10.85546875" style="708" customWidth="1"/>
    <col min="2061" max="2267" width="11.42578125" style="708"/>
    <col min="2268" max="2268" width="27.5703125" style="708" customWidth="1"/>
    <col min="2269" max="2274" width="11.7109375" style="708" customWidth="1"/>
    <col min="2275" max="2275" width="16" style="708" customWidth="1"/>
    <col min="2276" max="2278" width="8.7109375" style="708" customWidth="1"/>
    <col min="2279" max="2279" width="10.7109375" style="708" customWidth="1"/>
    <col min="2280" max="2281" width="9.42578125" style="708" customWidth="1"/>
    <col min="2282" max="2282" width="8.7109375" style="708" customWidth="1"/>
    <col min="2283" max="2283" width="9.42578125" style="708" customWidth="1"/>
    <col min="2284" max="2284" width="1.42578125" style="708" customWidth="1"/>
    <col min="2285" max="2286" width="8.7109375" style="708" customWidth="1"/>
    <col min="2287" max="2287" width="9.42578125" style="708" customWidth="1"/>
    <col min="2288" max="2290" width="8.7109375" style="708" customWidth="1"/>
    <col min="2291" max="2291" width="10.28515625" style="708" customWidth="1"/>
    <col min="2292" max="2292" width="11.42578125" style="708"/>
    <col min="2293" max="2294" width="8.7109375" style="708" customWidth="1"/>
    <col min="2295" max="2295" width="9.42578125" style="708" customWidth="1"/>
    <col min="2296" max="2296" width="11.7109375" style="708" customWidth="1"/>
    <col min="2297" max="2297" width="11.42578125" style="708"/>
    <col min="2298" max="2298" width="16" style="708" customWidth="1"/>
    <col min="2299" max="2315" width="11.42578125" style="708"/>
    <col min="2316" max="2316" width="10.85546875" style="708" customWidth="1"/>
    <col min="2317" max="2523" width="11.42578125" style="708"/>
    <col min="2524" max="2524" width="27.5703125" style="708" customWidth="1"/>
    <col min="2525" max="2530" width="11.7109375" style="708" customWidth="1"/>
    <col min="2531" max="2531" width="16" style="708" customWidth="1"/>
    <col min="2532" max="2534" width="8.7109375" style="708" customWidth="1"/>
    <col min="2535" max="2535" width="10.7109375" style="708" customWidth="1"/>
    <col min="2536" max="2537" width="9.42578125" style="708" customWidth="1"/>
    <col min="2538" max="2538" width="8.7109375" style="708" customWidth="1"/>
    <col min="2539" max="2539" width="9.42578125" style="708" customWidth="1"/>
    <col min="2540" max="2540" width="1.42578125" style="708" customWidth="1"/>
    <col min="2541" max="2542" width="8.7109375" style="708" customWidth="1"/>
    <col min="2543" max="2543" width="9.42578125" style="708" customWidth="1"/>
    <col min="2544" max="2546" width="8.7109375" style="708" customWidth="1"/>
    <col min="2547" max="2547" width="10.28515625" style="708" customWidth="1"/>
    <col min="2548" max="2548" width="11.42578125" style="708"/>
    <col min="2549" max="2550" width="8.7109375" style="708" customWidth="1"/>
    <col min="2551" max="2551" width="9.42578125" style="708" customWidth="1"/>
    <col min="2552" max="2552" width="11.7109375" style="708" customWidth="1"/>
    <col min="2553" max="2553" width="11.42578125" style="708"/>
    <col min="2554" max="2554" width="16" style="708" customWidth="1"/>
    <col min="2555" max="2571" width="11.42578125" style="708"/>
    <col min="2572" max="2572" width="10.85546875" style="708" customWidth="1"/>
    <col min="2573" max="2779" width="11.42578125" style="708"/>
    <col min="2780" max="2780" width="27.5703125" style="708" customWidth="1"/>
    <col min="2781" max="2786" width="11.7109375" style="708" customWidth="1"/>
    <col min="2787" max="2787" width="16" style="708" customWidth="1"/>
    <col min="2788" max="2790" width="8.7109375" style="708" customWidth="1"/>
    <col min="2791" max="2791" width="10.7109375" style="708" customWidth="1"/>
    <col min="2792" max="2793" width="9.42578125" style="708" customWidth="1"/>
    <col min="2794" max="2794" width="8.7109375" style="708" customWidth="1"/>
    <col min="2795" max="2795" width="9.42578125" style="708" customWidth="1"/>
    <col min="2796" max="2796" width="1.42578125" style="708" customWidth="1"/>
    <col min="2797" max="2798" width="8.7109375" style="708" customWidth="1"/>
    <col min="2799" max="2799" width="9.42578125" style="708" customWidth="1"/>
    <col min="2800" max="2802" width="8.7109375" style="708" customWidth="1"/>
    <col min="2803" max="2803" width="10.28515625" style="708" customWidth="1"/>
    <col min="2804" max="2804" width="11.42578125" style="708"/>
    <col min="2805" max="2806" width="8.7109375" style="708" customWidth="1"/>
    <col min="2807" max="2807" width="9.42578125" style="708" customWidth="1"/>
    <col min="2808" max="2808" width="11.7109375" style="708" customWidth="1"/>
    <col min="2809" max="2809" width="11.42578125" style="708"/>
    <col min="2810" max="2810" width="16" style="708" customWidth="1"/>
    <col min="2811" max="2827" width="11.42578125" style="708"/>
    <col min="2828" max="2828" width="10.85546875" style="708" customWidth="1"/>
    <col min="2829" max="3035" width="11.42578125" style="708"/>
    <col min="3036" max="3036" width="27.5703125" style="708" customWidth="1"/>
    <col min="3037" max="3042" width="11.7109375" style="708" customWidth="1"/>
    <col min="3043" max="3043" width="16" style="708" customWidth="1"/>
    <col min="3044" max="3046" width="8.7109375" style="708" customWidth="1"/>
    <col min="3047" max="3047" width="10.7109375" style="708" customWidth="1"/>
    <col min="3048" max="3049" width="9.42578125" style="708" customWidth="1"/>
    <col min="3050" max="3050" width="8.7109375" style="708" customWidth="1"/>
    <col min="3051" max="3051" width="9.42578125" style="708" customWidth="1"/>
    <col min="3052" max="3052" width="1.42578125" style="708" customWidth="1"/>
    <col min="3053" max="3054" width="8.7109375" style="708" customWidth="1"/>
    <col min="3055" max="3055" width="9.42578125" style="708" customWidth="1"/>
    <col min="3056" max="3058" width="8.7109375" style="708" customWidth="1"/>
    <col min="3059" max="3059" width="10.28515625" style="708" customWidth="1"/>
    <col min="3060" max="3060" width="11.42578125" style="708"/>
    <col min="3061" max="3062" width="8.7109375" style="708" customWidth="1"/>
    <col min="3063" max="3063" width="9.42578125" style="708" customWidth="1"/>
    <col min="3064" max="3064" width="11.7109375" style="708" customWidth="1"/>
    <col min="3065" max="3065" width="11.42578125" style="708"/>
    <col min="3066" max="3066" width="16" style="708" customWidth="1"/>
    <col min="3067" max="3083" width="11.42578125" style="708"/>
    <col min="3084" max="3084" width="10.85546875" style="708" customWidth="1"/>
    <col min="3085" max="3291" width="11.42578125" style="708"/>
    <col min="3292" max="3292" width="27.5703125" style="708" customWidth="1"/>
    <col min="3293" max="3298" width="11.7109375" style="708" customWidth="1"/>
    <col min="3299" max="3299" width="16" style="708" customWidth="1"/>
    <col min="3300" max="3302" width="8.7109375" style="708" customWidth="1"/>
    <col min="3303" max="3303" width="10.7109375" style="708" customWidth="1"/>
    <col min="3304" max="3305" width="9.42578125" style="708" customWidth="1"/>
    <col min="3306" max="3306" width="8.7109375" style="708" customWidth="1"/>
    <col min="3307" max="3307" width="9.42578125" style="708" customWidth="1"/>
    <col min="3308" max="3308" width="1.42578125" style="708" customWidth="1"/>
    <col min="3309" max="3310" width="8.7109375" style="708" customWidth="1"/>
    <col min="3311" max="3311" width="9.42578125" style="708" customWidth="1"/>
    <col min="3312" max="3314" width="8.7109375" style="708" customWidth="1"/>
    <col min="3315" max="3315" width="10.28515625" style="708" customWidth="1"/>
    <col min="3316" max="3316" width="11.42578125" style="708"/>
    <col min="3317" max="3318" width="8.7109375" style="708" customWidth="1"/>
    <col min="3319" max="3319" width="9.42578125" style="708" customWidth="1"/>
    <col min="3320" max="3320" width="11.7109375" style="708" customWidth="1"/>
    <col min="3321" max="3321" width="11.42578125" style="708"/>
    <col min="3322" max="3322" width="16" style="708" customWidth="1"/>
    <col min="3323" max="3339" width="11.42578125" style="708"/>
    <col min="3340" max="3340" width="10.85546875" style="708" customWidth="1"/>
    <col min="3341" max="3547" width="11.42578125" style="708"/>
    <col min="3548" max="3548" width="27.5703125" style="708" customWidth="1"/>
    <col min="3549" max="3554" width="11.7109375" style="708" customWidth="1"/>
    <col min="3555" max="3555" width="16" style="708" customWidth="1"/>
    <col min="3556" max="3558" width="8.7109375" style="708" customWidth="1"/>
    <col min="3559" max="3559" width="10.7109375" style="708" customWidth="1"/>
    <col min="3560" max="3561" width="9.42578125" style="708" customWidth="1"/>
    <col min="3562" max="3562" width="8.7109375" style="708" customWidth="1"/>
    <col min="3563" max="3563" width="9.42578125" style="708" customWidth="1"/>
    <col min="3564" max="3564" width="1.42578125" style="708" customWidth="1"/>
    <col min="3565" max="3566" width="8.7109375" style="708" customWidth="1"/>
    <col min="3567" max="3567" width="9.42578125" style="708" customWidth="1"/>
    <col min="3568" max="3570" width="8.7109375" style="708" customWidth="1"/>
    <col min="3571" max="3571" width="10.28515625" style="708" customWidth="1"/>
    <col min="3572" max="3572" width="11.42578125" style="708"/>
    <col min="3573" max="3574" width="8.7109375" style="708" customWidth="1"/>
    <col min="3575" max="3575" width="9.42578125" style="708" customWidth="1"/>
    <col min="3576" max="3576" width="11.7109375" style="708" customWidth="1"/>
    <col min="3577" max="3577" width="11.42578125" style="708"/>
    <col min="3578" max="3578" width="16" style="708" customWidth="1"/>
    <col min="3579" max="3595" width="11.42578125" style="708"/>
    <col min="3596" max="3596" width="10.85546875" style="708" customWidth="1"/>
    <col min="3597" max="3803" width="11.42578125" style="708"/>
    <col min="3804" max="3804" width="27.5703125" style="708" customWidth="1"/>
    <col min="3805" max="3810" width="11.7109375" style="708" customWidth="1"/>
    <col min="3811" max="3811" width="16" style="708" customWidth="1"/>
    <col min="3812" max="3814" width="8.7109375" style="708" customWidth="1"/>
    <col min="3815" max="3815" width="10.7109375" style="708" customWidth="1"/>
    <col min="3816" max="3817" width="9.42578125" style="708" customWidth="1"/>
    <col min="3818" max="3818" width="8.7109375" style="708" customWidth="1"/>
    <col min="3819" max="3819" width="9.42578125" style="708" customWidth="1"/>
    <col min="3820" max="3820" width="1.42578125" style="708" customWidth="1"/>
    <col min="3821" max="3822" width="8.7109375" style="708" customWidth="1"/>
    <col min="3823" max="3823" width="9.42578125" style="708" customWidth="1"/>
    <col min="3824" max="3826" width="8.7109375" style="708" customWidth="1"/>
    <col min="3827" max="3827" width="10.28515625" style="708" customWidth="1"/>
    <col min="3828" max="3828" width="11.42578125" style="708"/>
    <col min="3829" max="3830" width="8.7109375" style="708" customWidth="1"/>
    <col min="3831" max="3831" width="9.42578125" style="708" customWidth="1"/>
    <col min="3832" max="3832" width="11.7109375" style="708" customWidth="1"/>
    <col min="3833" max="3833" width="11.42578125" style="708"/>
    <col min="3834" max="3834" width="16" style="708" customWidth="1"/>
    <col min="3835" max="3851" width="11.42578125" style="708"/>
    <col min="3852" max="3852" width="10.85546875" style="708" customWidth="1"/>
    <col min="3853" max="4059" width="11.42578125" style="708"/>
    <col min="4060" max="4060" width="27.5703125" style="708" customWidth="1"/>
    <col min="4061" max="4066" width="11.7109375" style="708" customWidth="1"/>
    <col min="4067" max="4067" width="16" style="708" customWidth="1"/>
    <col min="4068" max="4070" width="8.7109375" style="708" customWidth="1"/>
    <col min="4071" max="4071" width="10.7109375" style="708" customWidth="1"/>
    <col min="4072" max="4073" width="9.42578125" style="708" customWidth="1"/>
    <col min="4074" max="4074" width="8.7109375" style="708" customWidth="1"/>
    <col min="4075" max="4075" width="9.42578125" style="708" customWidth="1"/>
    <col min="4076" max="4076" width="1.42578125" style="708" customWidth="1"/>
    <col min="4077" max="4078" width="8.7109375" style="708" customWidth="1"/>
    <col min="4079" max="4079" width="9.42578125" style="708" customWidth="1"/>
    <col min="4080" max="4082" width="8.7109375" style="708" customWidth="1"/>
    <col min="4083" max="4083" width="10.28515625" style="708" customWidth="1"/>
    <col min="4084" max="4084" width="11.42578125" style="708"/>
    <col min="4085" max="4086" width="8.7109375" style="708" customWidth="1"/>
    <col min="4087" max="4087" width="9.42578125" style="708" customWidth="1"/>
    <col min="4088" max="4088" width="11.7109375" style="708" customWidth="1"/>
    <col min="4089" max="4089" width="11.42578125" style="708"/>
    <col min="4090" max="4090" width="16" style="708" customWidth="1"/>
    <col min="4091" max="4107" width="11.42578125" style="708"/>
    <col min="4108" max="4108" width="10.85546875" style="708" customWidth="1"/>
    <col min="4109" max="4315" width="11.42578125" style="708"/>
    <col min="4316" max="4316" width="27.5703125" style="708" customWidth="1"/>
    <col min="4317" max="4322" width="11.7109375" style="708" customWidth="1"/>
    <col min="4323" max="4323" width="16" style="708" customWidth="1"/>
    <col min="4324" max="4326" width="8.7109375" style="708" customWidth="1"/>
    <col min="4327" max="4327" width="10.7109375" style="708" customWidth="1"/>
    <col min="4328" max="4329" width="9.42578125" style="708" customWidth="1"/>
    <col min="4330" max="4330" width="8.7109375" style="708" customWidth="1"/>
    <col min="4331" max="4331" width="9.42578125" style="708" customWidth="1"/>
    <col min="4332" max="4332" width="1.42578125" style="708" customWidth="1"/>
    <col min="4333" max="4334" width="8.7109375" style="708" customWidth="1"/>
    <col min="4335" max="4335" width="9.42578125" style="708" customWidth="1"/>
    <col min="4336" max="4338" width="8.7109375" style="708" customWidth="1"/>
    <col min="4339" max="4339" width="10.28515625" style="708" customWidth="1"/>
    <col min="4340" max="4340" width="11.42578125" style="708"/>
    <col min="4341" max="4342" width="8.7109375" style="708" customWidth="1"/>
    <col min="4343" max="4343" width="9.42578125" style="708" customWidth="1"/>
    <col min="4344" max="4344" width="11.7109375" style="708" customWidth="1"/>
    <col min="4345" max="4345" width="11.42578125" style="708"/>
    <col min="4346" max="4346" width="16" style="708" customWidth="1"/>
    <col min="4347" max="4363" width="11.42578125" style="708"/>
    <col min="4364" max="4364" width="10.85546875" style="708" customWidth="1"/>
    <col min="4365" max="4571" width="11.42578125" style="708"/>
    <col min="4572" max="4572" width="27.5703125" style="708" customWidth="1"/>
    <col min="4573" max="4578" width="11.7109375" style="708" customWidth="1"/>
    <col min="4579" max="4579" width="16" style="708" customWidth="1"/>
    <col min="4580" max="4582" width="8.7109375" style="708" customWidth="1"/>
    <col min="4583" max="4583" width="10.7109375" style="708" customWidth="1"/>
    <col min="4584" max="4585" width="9.42578125" style="708" customWidth="1"/>
    <col min="4586" max="4586" width="8.7109375" style="708" customWidth="1"/>
    <col min="4587" max="4587" width="9.42578125" style="708" customWidth="1"/>
    <col min="4588" max="4588" width="1.42578125" style="708" customWidth="1"/>
    <col min="4589" max="4590" width="8.7109375" style="708" customWidth="1"/>
    <col min="4591" max="4591" width="9.42578125" style="708" customWidth="1"/>
    <col min="4592" max="4594" width="8.7109375" style="708" customWidth="1"/>
    <col min="4595" max="4595" width="10.28515625" style="708" customWidth="1"/>
    <col min="4596" max="4596" width="11.42578125" style="708"/>
    <col min="4597" max="4598" width="8.7109375" style="708" customWidth="1"/>
    <col min="4599" max="4599" width="9.42578125" style="708" customWidth="1"/>
    <col min="4600" max="4600" width="11.7109375" style="708" customWidth="1"/>
    <col min="4601" max="4601" width="11.42578125" style="708"/>
    <col min="4602" max="4602" width="16" style="708" customWidth="1"/>
    <col min="4603" max="4619" width="11.42578125" style="708"/>
    <col min="4620" max="4620" width="10.85546875" style="708" customWidth="1"/>
    <col min="4621" max="4827" width="11.42578125" style="708"/>
    <col min="4828" max="4828" width="27.5703125" style="708" customWidth="1"/>
    <col min="4829" max="4834" width="11.7109375" style="708" customWidth="1"/>
    <col min="4835" max="4835" width="16" style="708" customWidth="1"/>
    <col min="4836" max="4838" width="8.7109375" style="708" customWidth="1"/>
    <col min="4839" max="4839" width="10.7109375" style="708" customWidth="1"/>
    <col min="4840" max="4841" width="9.42578125" style="708" customWidth="1"/>
    <col min="4842" max="4842" width="8.7109375" style="708" customWidth="1"/>
    <col min="4843" max="4843" width="9.42578125" style="708" customWidth="1"/>
    <col min="4844" max="4844" width="1.42578125" style="708" customWidth="1"/>
    <col min="4845" max="4846" width="8.7109375" style="708" customWidth="1"/>
    <col min="4847" max="4847" width="9.42578125" style="708" customWidth="1"/>
    <col min="4848" max="4850" width="8.7109375" style="708" customWidth="1"/>
    <col min="4851" max="4851" width="10.28515625" style="708" customWidth="1"/>
    <col min="4852" max="4852" width="11.42578125" style="708"/>
    <col min="4853" max="4854" width="8.7109375" style="708" customWidth="1"/>
    <col min="4855" max="4855" width="9.42578125" style="708" customWidth="1"/>
    <col min="4856" max="4856" width="11.7109375" style="708" customWidth="1"/>
    <col min="4857" max="4857" width="11.42578125" style="708"/>
    <col min="4858" max="4858" width="16" style="708" customWidth="1"/>
    <col min="4859" max="4875" width="11.42578125" style="708"/>
    <col min="4876" max="4876" width="10.85546875" style="708" customWidth="1"/>
    <col min="4877" max="5083" width="11.42578125" style="708"/>
    <col min="5084" max="5084" width="27.5703125" style="708" customWidth="1"/>
    <col min="5085" max="5090" width="11.7109375" style="708" customWidth="1"/>
    <col min="5091" max="5091" width="16" style="708" customWidth="1"/>
    <col min="5092" max="5094" width="8.7109375" style="708" customWidth="1"/>
    <col min="5095" max="5095" width="10.7109375" style="708" customWidth="1"/>
    <col min="5096" max="5097" width="9.42578125" style="708" customWidth="1"/>
    <col min="5098" max="5098" width="8.7109375" style="708" customWidth="1"/>
    <col min="5099" max="5099" width="9.42578125" style="708" customWidth="1"/>
    <col min="5100" max="5100" width="1.42578125" style="708" customWidth="1"/>
    <col min="5101" max="5102" width="8.7109375" style="708" customWidth="1"/>
    <col min="5103" max="5103" width="9.42578125" style="708" customWidth="1"/>
    <col min="5104" max="5106" width="8.7109375" style="708" customWidth="1"/>
    <col min="5107" max="5107" width="10.28515625" style="708" customWidth="1"/>
    <col min="5108" max="5108" width="11.42578125" style="708"/>
    <col min="5109" max="5110" width="8.7109375" style="708" customWidth="1"/>
    <col min="5111" max="5111" width="9.42578125" style="708" customWidth="1"/>
    <col min="5112" max="5112" width="11.7109375" style="708" customWidth="1"/>
    <col min="5113" max="5113" width="11.42578125" style="708"/>
    <col min="5114" max="5114" width="16" style="708" customWidth="1"/>
    <col min="5115" max="5131" width="11.42578125" style="708"/>
    <col min="5132" max="5132" width="10.85546875" style="708" customWidth="1"/>
    <col min="5133" max="5339" width="11.42578125" style="708"/>
    <col min="5340" max="5340" width="27.5703125" style="708" customWidth="1"/>
    <col min="5341" max="5346" width="11.7109375" style="708" customWidth="1"/>
    <col min="5347" max="5347" width="16" style="708" customWidth="1"/>
    <col min="5348" max="5350" width="8.7109375" style="708" customWidth="1"/>
    <col min="5351" max="5351" width="10.7109375" style="708" customWidth="1"/>
    <col min="5352" max="5353" width="9.42578125" style="708" customWidth="1"/>
    <col min="5354" max="5354" width="8.7109375" style="708" customWidth="1"/>
    <col min="5355" max="5355" width="9.42578125" style="708" customWidth="1"/>
    <col min="5356" max="5356" width="1.42578125" style="708" customWidth="1"/>
    <col min="5357" max="5358" width="8.7109375" style="708" customWidth="1"/>
    <col min="5359" max="5359" width="9.42578125" style="708" customWidth="1"/>
    <col min="5360" max="5362" width="8.7109375" style="708" customWidth="1"/>
    <col min="5363" max="5363" width="10.28515625" style="708" customWidth="1"/>
    <col min="5364" max="5364" width="11.42578125" style="708"/>
    <col min="5365" max="5366" width="8.7109375" style="708" customWidth="1"/>
    <col min="5367" max="5367" width="9.42578125" style="708" customWidth="1"/>
    <col min="5368" max="5368" width="11.7109375" style="708" customWidth="1"/>
    <col min="5369" max="5369" width="11.42578125" style="708"/>
    <col min="5370" max="5370" width="16" style="708" customWidth="1"/>
    <col min="5371" max="5387" width="11.42578125" style="708"/>
    <col min="5388" max="5388" width="10.85546875" style="708" customWidth="1"/>
    <col min="5389" max="5595" width="11.42578125" style="708"/>
    <col min="5596" max="5596" width="27.5703125" style="708" customWidth="1"/>
    <col min="5597" max="5602" width="11.7109375" style="708" customWidth="1"/>
    <col min="5603" max="5603" width="16" style="708" customWidth="1"/>
    <col min="5604" max="5606" width="8.7109375" style="708" customWidth="1"/>
    <col min="5607" max="5607" width="10.7109375" style="708" customWidth="1"/>
    <col min="5608" max="5609" width="9.42578125" style="708" customWidth="1"/>
    <col min="5610" max="5610" width="8.7109375" style="708" customWidth="1"/>
    <col min="5611" max="5611" width="9.42578125" style="708" customWidth="1"/>
    <col min="5612" max="5612" width="1.42578125" style="708" customWidth="1"/>
    <col min="5613" max="5614" width="8.7109375" style="708" customWidth="1"/>
    <col min="5615" max="5615" width="9.42578125" style="708" customWidth="1"/>
    <col min="5616" max="5618" width="8.7109375" style="708" customWidth="1"/>
    <col min="5619" max="5619" width="10.28515625" style="708" customWidth="1"/>
    <col min="5620" max="5620" width="11.42578125" style="708"/>
    <col min="5621" max="5622" width="8.7109375" style="708" customWidth="1"/>
    <col min="5623" max="5623" width="9.42578125" style="708" customWidth="1"/>
    <col min="5624" max="5624" width="11.7109375" style="708" customWidth="1"/>
    <col min="5625" max="5625" width="11.42578125" style="708"/>
    <col min="5626" max="5626" width="16" style="708" customWidth="1"/>
    <col min="5627" max="5643" width="11.42578125" style="708"/>
    <col min="5644" max="5644" width="10.85546875" style="708" customWidth="1"/>
    <col min="5645" max="5851" width="11.42578125" style="708"/>
    <col min="5852" max="5852" width="27.5703125" style="708" customWidth="1"/>
    <col min="5853" max="5858" width="11.7109375" style="708" customWidth="1"/>
    <col min="5859" max="5859" width="16" style="708" customWidth="1"/>
    <col min="5860" max="5862" width="8.7109375" style="708" customWidth="1"/>
    <col min="5863" max="5863" width="10.7109375" style="708" customWidth="1"/>
    <col min="5864" max="5865" width="9.42578125" style="708" customWidth="1"/>
    <col min="5866" max="5866" width="8.7109375" style="708" customWidth="1"/>
    <col min="5867" max="5867" width="9.42578125" style="708" customWidth="1"/>
    <col min="5868" max="5868" width="1.42578125" style="708" customWidth="1"/>
    <col min="5869" max="5870" width="8.7109375" style="708" customWidth="1"/>
    <col min="5871" max="5871" width="9.42578125" style="708" customWidth="1"/>
    <col min="5872" max="5874" width="8.7109375" style="708" customWidth="1"/>
    <col min="5875" max="5875" width="10.28515625" style="708" customWidth="1"/>
    <col min="5876" max="5876" width="11.42578125" style="708"/>
    <col min="5877" max="5878" width="8.7109375" style="708" customWidth="1"/>
    <col min="5879" max="5879" width="9.42578125" style="708" customWidth="1"/>
    <col min="5880" max="5880" width="11.7109375" style="708" customWidth="1"/>
    <col min="5881" max="5881" width="11.42578125" style="708"/>
    <col min="5882" max="5882" width="16" style="708" customWidth="1"/>
    <col min="5883" max="5899" width="11.42578125" style="708"/>
    <col min="5900" max="5900" width="10.85546875" style="708" customWidth="1"/>
    <col min="5901" max="6107" width="11.42578125" style="708"/>
    <col min="6108" max="6108" width="27.5703125" style="708" customWidth="1"/>
    <col min="6109" max="6114" width="11.7109375" style="708" customWidth="1"/>
    <col min="6115" max="6115" width="16" style="708" customWidth="1"/>
    <col min="6116" max="6118" width="8.7109375" style="708" customWidth="1"/>
    <col min="6119" max="6119" width="10.7109375" style="708" customWidth="1"/>
    <col min="6120" max="6121" width="9.42578125" style="708" customWidth="1"/>
    <col min="6122" max="6122" width="8.7109375" style="708" customWidth="1"/>
    <col min="6123" max="6123" width="9.42578125" style="708" customWidth="1"/>
    <col min="6124" max="6124" width="1.42578125" style="708" customWidth="1"/>
    <col min="6125" max="6126" width="8.7109375" style="708" customWidth="1"/>
    <col min="6127" max="6127" width="9.42578125" style="708" customWidth="1"/>
    <col min="6128" max="6130" width="8.7109375" style="708" customWidth="1"/>
    <col min="6131" max="6131" width="10.28515625" style="708" customWidth="1"/>
    <col min="6132" max="6132" width="11.42578125" style="708"/>
    <col min="6133" max="6134" width="8.7109375" style="708" customWidth="1"/>
    <col min="6135" max="6135" width="9.42578125" style="708" customWidth="1"/>
    <col min="6136" max="6136" width="11.7109375" style="708" customWidth="1"/>
    <col min="6137" max="6137" width="11.42578125" style="708"/>
    <col min="6138" max="6138" width="16" style="708" customWidth="1"/>
    <col min="6139" max="6155" width="11.42578125" style="708"/>
    <col min="6156" max="6156" width="10.85546875" style="708" customWidth="1"/>
    <col min="6157" max="6363" width="11.42578125" style="708"/>
    <col min="6364" max="6364" width="27.5703125" style="708" customWidth="1"/>
    <col min="6365" max="6370" width="11.7109375" style="708" customWidth="1"/>
    <col min="6371" max="6371" width="16" style="708" customWidth="1"/>
    <col min="6372" max="6374" width="8.7109375" style="708" customWidth="1"/>
    <col min="6375" max="6375" width="10.7109375" style="708" customWidth="1"/>
    <col min="6376" max="6377" width="9.42578125" style="708" customWidth="1"/>
    <col min="6378" max="6378" width="8.7109375" style="708" customWidth="1"/>
    <col min="6379" max="6379" width="9.42578125" style="708" customWidth="1"/>
    <col min="6380" max="6380" width="1.42578125" style="708" customWidth="1"/>
    <col min="6381" max="6382" width="8.7109375" style="708" customWidth="1"/>
    <col min="6383" max="6383" width="9.42578125" style="708" customWidth="1"/>
    <col min="6384" max="6386" width="8.7109375" style="708" customWidth="1"/>
    <col min="6387" max="6387" width="10.28515625" style="708" customWidth="1"/>
    <col min="6388" max="6388" width="11.42578125" style="708"/>
    <col min="6389" max="6390" width="8.7109375" style="708" customWidth="1"/>
    <col min="6391" max="6391" width="9.42578125" style="708" customWidth="1"/>
    <col min="6392" max="6392" width="11.7109375" style="708" customWidth="1"/>
    <col min="6393" max="6393" width="11.42578125" style="708"/>
    <col min="6394" max="6394" width="16" style="708" customWidth="1"/>
    <col min="6395" max="6411" width="11.42578125" style="708"/>
    <col min="6412" max="6412" width="10.85546875" style="708" customWidth="1"/>
    <col min="6413" max="6619" width="11.42578125" style="708"/>
    <col min="6620" max="6620" width="27.5703125" style="708" customWidth="1"/>
    <col min="6621" max="6626" width="11.7109375" style="708" customWidth="1"/>
    <col min="6627" max="6627" width="16" style="708" customWidth="1"/>
    <col min="6628" max="6630" width="8.7109375" style="708" customWidth="1"/>
    <col min="6631" max="6631" width="10.7109375" style="708" customWidth="1"/>
    <col min="6632" max="6633" width="9.42578125" style="708" customWidth="1"/>
    <col min="6634" max="6634" width="8.7109375" style="708" customWidth="1"/>
    <col min="6635" max="6635" width="9.42578125" style="708" customWidth="1"/>
    <col min="6636" max="6636" width="1.42578125" style="708" customWidth="1"/>
    <col min="6637" max="6638" width="8.7109375" style="708" customWidth="1"/>
    <col min="6639" max="6639" width="9.42578125" style="708" customWidth="1"/>
    <col min="6640" max="6642" width="8.7109375" style="708" customWidth="1"/>
    <col min="6643" max="6643" width="10.28515625" style="708" customWidth="1"/>
    <col min="6644" max="6644" width="11.42578125" style="708"/>
    <col min="6645" max="6646" width="8.7109375" style="708" customWidth="1"/>
    <col min="6647" max="6647" width="9.42578125" style="708" customWidth="1"/>
    <col min="6648" max="6648" width="11.7109375" style="708" customWidth="1"/>
    <col min="6649" max="6649" width="11.42578125" style="708"/>
    <col min="6650" max="6650" width="16" style="708" customWidth="1"/>
    <col min="6651" max="6667" width="11.42578125" style="708"/>
    <col min="6668" max="6668" width="10.85546875" style="708" customWidth="1"/>
    <col min="6669" max="6875" width="11.42578125" style="708"/>
    <col min="6876" max="6876" width="27.5703125" style="708" customWidth="1"/>
    <col min="6877" max="6882" width="11.7109375" style="708" customWidth="1"/>
    <col min="6883" max="6883" width="16" style="708" customWidth="1"/>
    <col min="6884" max="6886" width="8.7109375" style="708" customWidth="1"/>
    <col min="6887" max="6887" width="10.7109375" style="708" customWidth="1"/>
    <col min="6888" max="6889" width="9.42578125" style="708" customWidth="1"/>
    <col min="6890" max="6890" width="8.7109375" style="708" customWidth="1"/>
    <col min="6891" max="6891" width="9.42578125" style="708" customWidth="1"/>
    <col min="6892" max="6892" width="1.42578125" style="708" customWidth="1"/>
    <col min="6893" max="6894" width="8.7109375" style="708" customWidth="1"/>
    <col min="6895" max="6895" width="9.42578125" style="708" customWidth="1"/>
    <col min="6896" max="6898" width="8.7109375" style="708" customWidth="1"/>
    <col min="6899" max="6899" width="10.28515625" style="708" customWidth="1"/>
    <col min="6900" max="6900" width="11.42578125" style="708"/>
    <col min="6901" max="6902" width="8.7109375" style="708" customWidth="1"/>
    <col min="6903" max="6903" width="9.42578125" style="708" customWidth="1"/>
    <col min="6904" max="6904" width="11.7109375" style="708" customWidth="1"/>
    <col min="6905" max="6905" width="11.42578125" style="708"/>
    <col min="6906" max="6906" width="16" style="708" customWidth="1"/>
    <col min="6907" max="6923" width="11.42578125" style="708"/>
    <col min="6924" max="6924" width="10.85546875" style="708" customWidth="1"/>
    <col min="6925" max="7131" width="11.42578125" style="708"/>
    <col min="7132" max="7132" width="27.5703125" style="708" customWidth="1"/>
    <col min="7133" max="7138" width="11.7109375" style="708" customWidth="1"/>
    <col min="7139" max="7139" width="16" style="708" customWidth="1"/>
    <col min="7140" max="7142" width="8.7109375" style="708" customWidth="1"/>
    <col min="7143" max="7143" width="10.7109375" style="708" customWidth="1"/>
    <col min="7144" max="7145" width="9.42578125" style="708" customWidth="1"/>
    <col min="7146" max="7146" width="8.7109375" style="708" customWidth="1"/>
    <col min="7147" max="7147" width="9.42578125" style="708" customWidth="1"/>
    <col min="7148" max="7148" width="1.42578125" style="708" customWidth="1"/>
    <col min="7149" max="7150" width="8.7109375" style="708" customWidth="1"/>
    <col min="7151" max="7151" width="9.42578125" style="708" customWidth="1"/>
    <col min="7152" max="7154" width="8.7109375" style="708" customWidth="1"/>
    <col min="7155" max="7155" width="10.28515625" style="708" customWidth="1"/>
    <col min="7156" max="7156" width="11.42578125" style="708"/>
    <col min="7157" max="7158" width="8.7109375" style="708" customWidth="1"/>
    <col min="7159" max="7159" width="9.42578125" style="708" customWidth="1"/>
    <col min="7160" max="7160" width="11.7109375" style="708" customWidth="1"/>
    <col min="7161" max="7161" width="11.42578125" style="708"/>
    <col min="7162" max="7162" width="16" style="708" customWidth="1"/>
    <col min="7163" max="7179" width="11.42578125" style="708"/>
    <col min="7180" max="7180" width="10.85546875" style="708" customWidth="1"/>
    <col min="7181" max="7387" width="11.42578125" style="708"/>
    <col min="7388" max="7388" width="27.5703125" style="708" customWidth="1"/>
    <col min="7389" max="7394" width="11.7109375" style="708" customWidth="1"/>
    <col min="7395" max="7395" width="16" style="708" customWidth="1"/>
    <col min="7396" max="7398" width="8.7109375" style="708" customWidth="1"/>
    <col min="7399" max="7399" width="10.7109375" style="708" customWidth="1"/>
    <col min="7400" max="7401" width="9.42578125" style="708" customWidth="1"/>
    <col min="7402" max="7402" width="8.7109375" style="708" customWidth="1"/>
    <col min="7403" max="7403" width="9.42578125" style="708" customWidth="1"/>
    <col min="7404" max="7404" width="1.42578125" style="708" customWidth="1"/>
    <col min="7405" max="7406" width="8.7109375" style="708" customWidth="1"/>
    <col min="7407" max="7407" width="9.42578125" style="708" customWidth="1"/>
    <col min="7408" max="7410" width="8.7109375" style="708" customWidth="1"/>
    <col min="7411" max="7411" width="10.28515625" style="708" customWidth="1"/>
    <col min="7412" max="7412" width="11.42578125" style="708"/>
    <col min="7413" max="7414" width="8.7109375" style="708" customWidth="1"/>
    <col min="7415" max="7415" width="9.42578125" style="708" customWidth="1"/>
    <col min="7416" max="7416" width="11.7109375" style="708" customWidth="1"/>
    <col min="7417" max="7417" width="11.42578125" style="708"/>
    <col min="7418" max="7418" width="16" style="708" customWidth="1"/>
    <col min="7419" max="7435" width="11.42578125" style="708"/>
    <col min="7436" max="7436" width="10.85546875" style="708" customWidth="1"/>
    <col min="7437" max="7643" width="11.42578125" style="708"/>
    <col min="7644" max="7644" width="27.5703125" style="708" customWidth="1"/>
    <col min="7645" max="7650" width="11.7109375" style="708" customWidth="1"/>
    <col min="7651" max="7651" width="16" style="708" customWidth="1"/>
    <col min="7652" max="7654" width="8.7109375" style="708" customWidth="1"/>
    <col min="7655" max="7655" width="10.7109375" style="708" customWidth="1"/>
    <col min="7656" max="7657" width="9.42578125" style="708" customWidth="1"/>
    <col min="7658" max="7658" width="8.7109375" style="708" customWidth="1"/>
    <col min="7659" max="7659" width="9.42578125" style="708" customWidth="1"/>
    <col min="7660" max="7660" width="1.42578125" style="708" customWidth="1"/>
    <col min="7661" max="7662" width="8.7109375" style="708" customWidth="1"/>
    <col min="7663" max="7663" width="9.42578125" style="708" customWidth="1"/>
    <col min="7664" max="7666" width="8.7109375" style="708" customWidth="1"/>
    <col min="7667" max="7667" width="10.28515625" style="708" customWidth="1"/>
    <col min="7668" max="7668" width="11.42578125" style="708"/>
    <col min="7669" max="7670" width="8.7109375" style="708" customWidth="1"/>
    <col min="7671" max="7671" width="9.42578125" style="708" customWidth="1"/>
    <col min="7672" max="7672" width="11.7109375" style="708" customWidth="1"/>
    <col min="7673" max="7673" width="11.42578125" style="708"/>
    <col min="7674" max="7674" width="16" style="708" customWidth="1"/>
    <col min="7675" max="7691" width="11.42578125" style="708"/>
    <col min="7692" max="7692" width="10.85546875" style="708" customWidth="1"/>
    <col min="7693" max="7899" width="11.42578125" style="708"/>
    <col min="7900" max="7900" width="27.5703125" style="708" customWidth="1"/>
    <col min="7901" max="7906" width="11.7109375" style="708" customWidth="1"/>
    <col min="7907" max="7907" width="16" style="708" customWidth="1"/>
    <col min="7908" max="7910" width="8.7109375" style="708" customWidth="1"/>
    <col min="7911" max="7911" width="10.7109375" style="708" customWidth="1"/>
    <col min="7912" max="7913" width="9.42578125" style="708" customWidth="1"/>
    <col min="7914" max="7914" width="8.7109375" style="708" customWidth="1"/>
    <col min="7915" max="7915" width="9.42578125" style="708" customWidth="1"/>
    <col min="7916" max="7916" width="1.42578125" style="708" customWidth="1"/>
    <col min="7917" max="7918" width="8.7109375" style="708" customWidth="1"/>
    <col min="7919" max="7919" width="9.42578125" style="708" customWidth="1"/>
    <col min="7920" max="7922" width="8.7109375" style="708" customWidth="1"/>
    <col min="7923" max="7923" width="10.28515625" style="708" customWidth="1"/>
    <col min="7924" max="7924" width="11.42578125" style="708"/>
    <col min="7925" max="7926" width="8.7109375" style="708" customWidth="1"/>
    <col min="7927" max="7927" width="9.42578125" style="708" customWidth="1"/>
    <col min="7928" max="7928" width="11.7109375" style="708" customWidth="1"/>
    <col min="7929" max="7929" width="11.42578125" style="708"/>
    <col min="7930" max="7930" width="16" style="708" customWidth="1"/>
    <col min="7931" max="7947" width="11.42578125" style="708"/>
    <col min="7948" max="7948" width="10.85546875" style="708" customWidth="1"/>
    <col min="7949" max="8155" width="11.42578125" style="708"/>
    <col min="8156" max="8156" width="27.5703125" style="708" customWidth="1"/>
    <col min="8157" max="8162" width="11.7109375" style="708" customWidth="1"/>
    <col min="8163" max="8163" width="16" style="708" customWidth="1"/>
    <col min="8164" max="8166" width="8.7109375" style="708" customWidth="1"/>
    <col min="8167" max="8167" width="10.7109375" style="708" customWidth="1"/>
    <col min="8168" max="8169" width="9.42578125" style="708" customWidth="1"/>
    <col min="8170" max="8170" width="8.7109375" style="708" customWidth="1"/>
    <col min="8171" max="8171" width="9.42578125" style="708" customWidth="1"/>
    <col min="8172" max="8172" width="1.42578125" style="708" customWidth="1"/>
    <col min="8173" max="8174" width="8.7109375" style="708" customWidth="1"/>
    <col min="8175" max="8175" width="9.42578125" style="708" customWidth="1"/>
    <col min="8176" max="8178" width="8.7109375" style="708" customWidth="1"/>
    <col min="8179" max="8179" width="10.28515625" style="708" customWidth="1"/>
    <col min="8180" max="8180" width="11.42578125" style="708"/>
    <col min="8181" max="8182" width="8.7109375" style="708" customWidth="1"/>
    <col min="8183" max="8183" width="9.42578125" style="708" customWidth="1"/>
    <col min="8184" max="8184" width="11.7109375" style="708" customWidth="1"/>
    <col min="8185" max="8185" width="11.42578125" style="708"/>
    <col min="8186" max="8186" width="16" style="708" customWidth="1"/>
    <col min="8187" max="8203" width="11.42578125" style="708"/>
    <col min="8204" max="8204" width="10.85546875" style="708" customWidth="1"/>
    <col min="8205" max="8411" width="11.42578125" style="708"/>
    <col min="8412" max="8412" width="27.5703125" style="708" customWidth="1"/>
    <col min="8413" max="8418" width="11.7109375" style="708" customWidth="1"/>
    <col min="8419" max="8419" width="16" style="708" customWidth="1"/>
    <col min="8420" max="8422" width="8.7109375" style="708" customWidth="1"/>
    <col min="8423" max="8423" width="10.7109375" style="708" customWidth="1"/>
    <col min="8424" max="8425" width="9.42578125" style="708" customWidth="1"/>
    <col min="8426" max="8426" width="8.7109375" style="708" customWidth="1"/>
    <col min="8427" max="8427" width="9.42578125" style="708" customWidth="1"/>
    <col min="8428" max="8428" width="1.42578125" style="708" customWidth="1"/>
    <col min="8429" max="8430" width="8.7109375" style="708" customWidth="1"/>
    <col min="8431" max="8431" width="9.42578125" style="708" customWidth="1"/>
    <col min="8432" max="8434" width="8.7109375" style="708" customWidth="1"/>
    <col min="8435" max="8435" width="10.28515625" style="708" customWidth="1"/>
    <col min="8436" max="8436" width="11.42578125" style="708"/>
    <col min="8437" max="8438" width="8.7109375" style="708" customWidth="1"/>
    <col min="8439" max="8439" width="9.42578125" style="708" customWidth="1"/>
    <col min="8440" max="8440" width="11.7109375" style="708" customWidth="1"/>
    <col min="8441" max="8441" width="11.42578125" style="708"/>
    <col min="8442" max="8442" width="16" style="708" customWidth="1"/>
    <col min="8443" max="8459" width="11.42578125" style="708"/>
    <col min="8460" max="8460" width="10.85546875" style="708" customWidth="1"/>
    <col min="8461" max="8667" width="11.42578125" style="708"/>
    <col min="8668" max="8668" width="27.5703125" style="708" customWidth="1"/>
    <col min="8669" max="8674" width="11.7109375" style="708" customWidth="1"/>
    <col min="8675" max="8675" width="16" style="708" customWidth="1"/>
    <col min="8676" max="8678" width="8.7109375" style="708" customWidth="1"/>
    <col min="8679" max="8679" width="10.7109375" style="708" customWidth="1"/>
    <col min="8680" max="8681" width="9.42578125" style="708" customWidth="1"/>
    <col min="8682" max="8682" width="8.7109375" style="708" customWidth="1"/>
    <col min="8683" max="8683" width="9.42578125" style="708" customWidth="1"/>
    <col min="8684" max="8684" width="1.42578125" style="708" customWidth="1"/>
    <col min="8685" max="8686" width="8.7109375" style="708" customWidth="1"/>
    <col min="8687" max="8687" width="9.42578125" style="708" customWidth="1"/>
    <col min="8688" max="8690" width="8.7109375" style="708" customWidth="1"/>
    <col min="8691" max="8691" width="10.28515625" style="708" customWidth="1"/>
    <col min="8692" max="8692" width="11.42578125" style="708"/>
    <col min="8693" max="8694" width="8.7109375" style="708" customWidth="1"/>
    <col min="8695" max="8695" width="9.42578125" style="708" customWidth="1"/>
    <col min="8696" max="8696" width="11.7109375" style="708" customWidth="1"/>
    <col min="8697" max="8697" width="11.42578125" style="708"/>
    <col min="8698" max="8698" width="16" style="708" customWidth="1"/>
    <col min="8699" max="8715" width="11.42578125" style="708"/>
    <col min="8716" max="8716" width="10.85546875" style="708" customWidth="1"/>
    <col min="8717" max="8923" width="11.42578125" style="708"/>
    <col min="8924" max="8924" width="27.5703125" style="708" customWidth="1"/>
    <col min="8925" max="8930" width="11.7109375" style="708" customWidth="1"/>
    <col min="8931" max="8931" width="16" style="708" customWidth="1"/>
    <col min="8932" max="8934" width="8.7109375" style="708" customWidth="1"/>
    <col min="8935" max="8935" width="10.7109375" style="708" customWidth="1"/>
    <col min="8936" max="8937" width="9.42578125" style="708" customWidth="1"/>
    <col min="8938" max="8938" width="8.7109375" style="708" customWidth="1"/>
    <col min="8939" max="8939" width="9.42578125" style="708" customWidth="1"/>
    <col min="8940" max="8940" width="1.42578125" style="708" customWidth="1"/>
    <col min="8941" max="8942" width="8.7109375" style="708" customWidth="1"/>
    <col min="8943" max="8943" width="9.42578125" style="708" customWidth="1"/>
    <col min="8944" max="8946" width="8.7109375" style="708" customWidth="1"/>
    <col min="8947" max="8947" width="10.28515625" style="708" customWidth="1"/>
    <col min="8948" max="8948" width="11.42578125" style="708"/>
    <col min="8949" max="8950" width="8.7109375" style="708" customWidth="1"/>
    <col min="8951" max="8951" width="9.42578125" style="708" customWidth="1"/>
    <col min="8952" max="8952" width="11.7109375" style="708" customWidth="1"/>
    <col min="8953" max="8953" width="11.42578125" style="708"/>
    <col min="8954" max="8954" width="16" style="708" customWidth="1"/>
    <col min="8955" max="8971" width="11.42578125" style="708"/>
    <col min="8972" max="8972" width="10.85546875" style="708" customWidth="1"/>
    <col min="8973" max="9179" width="11.42578125" style="708"/>
    <col min="9180" max="9180" width="27.5703125" style="708" customWidth="1"/>
    <col min="9181" max="9186" width="11.7109375" style="708" customWidth="1"/>
    <col min="9187" max="9187" width="16" style="708" customWidth="1"/>
    <col min="9188" max="9190" width="8.7109375" style="708" customWidth="1"/>
    <col min="9191" max="9191" width="10.7109375" style="708" customWidth="1"/>
    <col min="9192" max="9193" width="9.42578125" style="708" customWidth="1"/>
    <col min="9194" max="9194" width="8.7109375" style="708" customWidth="1"/>
    <col min="9195" max="9195" width="9.42578125" style="708" customWidth="1"/>
    <col min="9196" max="9196" width="1.42578125" style="708" customWidth="1"/>
    <col min="9197" max="9198" width="8.7109375" style="708" customWidth="1"/>
    <col min="9199" max="9199" width="9.42578125" style="708" customWidth="1"/>
    <col min="9200" max="9202" width="8.7109375" style="708" customWidth="1"/>
    <col min="9203" max="9203" width="10.28515625" style="708" customWidth="1"/>
    <col min="9204" max="9204" width="11.42578125" style="708"/>
    <col min="9205" max="9206" width="8.7109375" style="708" customWidth="1"/>
    <col min="9207" max="9207" width="9.42578125" style="708" customWidth="1"/>
    <col min="9208" max="9208" width="11.7109375" style="708" customWidth="1"/>
    <col min="9209" max="9209" width="11.42578125" style="708"/>
    <col min="9210" max="9210" width="16" style="708" customWidth="1"/>
    <col min="9211" max="9227" width="11.42578125" style="708"/>
    <col min="9228" max="9228" width="10.85546875" style="708" customWidth="1"/>
    <col min="9229" max="9435" width="11.42578125" style="708"/>
    <col min="9436" max="9436" width="27.5703125" style="708" customWidth="1"/>
    <col min="9437" max="9442" width="11.7109375" style="708" customWidth="1"/>
    <col min="9443" max="9443" width="16" style="708" customWidth="1"/>
    <col min="9444" max="9446" width="8.7109375" style="708" customWidth="1"/>
    <col min="9447" max="9447" width="10.7109375" style="708" customWidth="1"/>
    <col min="9448" max="9449" width="9.42578125" style="708" customWidth="1"/>
    <col min="9450" max="9450" width="8.7109375" style="708" customWidth="1"/>
    <col min="9451" max="9451" width="9.42578125" style="708" customWidth="1"/>
    <col min="9452" max="9452" width="1.42578125" style="708" customWidth="1"/>
    <col min="9453" max="9454" width="8.7109375" style="708" customWidth="1"/>
    <col min="9455" max="9455" width="9.42578125" style="708" customWidth="1"/>
    <col min="9456" max="9458" width="8.7109375" style="708" customWidth="1"/>
    <col min="9459" max="9459" width="10.28515625" style="708" customWidth="1"/>
    <col min="9460" max="9460" width="11.42578125" style="708"/>
    <col min="9461" max="9462" width="8.7109375" style="708" customWidth="1"/>
    <col min="9463" max="9463" width="9.42578125" style="708" customWidth="1"/>
    <col min="9464" max="9464" width="11.7109375" style="708" customWidth="1"/>
    <col min="9465" max="9465" width="11.42578125" style="708"/>
    <col min="9466" max="9466" width="16" style="708" customWidth="1"/>
    <col min="9467" max="9483" width="11.42578125" style="708"/>
    <col min="9484" max="9484" width="10.85546875" style="708" customWidth="1"/>
    <col min="9485" max="9691" width="11.42578125" style="708"/>
    <col min="9692" max="9692" width="27.5703125" style="708" customWidth="1"/>
    <col min="9693" max="9698" width="11.7109375" style="708" customWidth="1"/>
    <col min="9699" max="9699" width="16" style="708" customWidth="1"/>
    <col min="9700" max="9702" width="8.7109375" style="708" customWidth="1"/>
    <col min="9703" max="9703" width="10.7109375" style="708" customWidth="1"/>
    <col min="9704" max="9705" width="9.42578125" style="708" customWidth="1"/>
    <col min="9706" max="9706" width="8.7109375" style="708" customWidth="1"/>
    <col min="9707" max="9707" width="9.42578125" style="708" customWidth="1"/>
    <col min="9708" max="9708" width="1.42578125" style="708" customWidth="1"/>
    <col min="9709" max="9710" width="8.7109375" style="708" customWidth="1"/>
    <col min="9711" max="9711" width="9.42578125" style="708" customWidth="1"/>
    <col min="9712" max="9714" width="8.7109375" style="708" customWidth="1"/>
    <col min="9715" max="9715" width="10.28515625" style="708" customWidth="1"/>
    <col min="9716" max="9716" width="11.42578125" style="708"/>
    <col min="9717" max="9718" width="8.7109375" style="708" customWidth="1"/>
    <col min="9719" max="9719" width="9.42578125" style="708" customWidth="1"/>
    <col min="9720" max="9720" width="11.7109375" style="708" customWidth="1"/>
    <col min="9721" max="9721" width="11.42578125" style="708"/>
    <col min="9722" max="9722" width="16" style="708" customWidth="1"/>
    <col min="9723" max="9739" width="11.42578125" style="708"/>
    <col min="9740" max="9740" width="10.85546875" style="708" customWidth="1"/>
    <col min="9741" max="9947" width="11.42578125" style="708"/>
    <col min="9948" max="9948" width="27.5703125" style="708" customWidth="1"/>
    <col min="9949" max="9954" width="11.7109375" style="708" customWidth="1"/>
    <col min="9955" max="9955" width="16" style="708" customWidth="1"/>
    <col min="9956" max="9958" width="8.7109375" style="708" customWidth="1"/>
    <col min="9959" max="9959" width="10.7109375" style="708" customWidth="1"/>
    <col min="9960" max="9961" width="9.42578125" style="708" customWidth="1"/>
    <col min="9962" max="9962" width="8.7109375" style="708" customWidth="1"/>
    <col min="9963" max="9963" width="9.42578125" style="708" customWidth="1"/>
    <col min="9964" max="9964" width="1.42578125" style="708" customWidth="1"/>
    <col min="9965" max="9966" width="8.7109375" style="708" customWidth="1"/>
    <col min="9967" max="9967" width="9.42578125" style="708" customWidth="1"/>
    <col min="9968" max="9970" width="8.7109375" style="708" customWidth="1"/>
    <col min="9971" max="9971" width="10.28515625" style="708" customWidth="1"/>
    <col min="9972" max="9972" width="11.42578125" style="708"/>
    <col min="9973" max="9974" width="8.7109375" style="708" customWidth="1"/>
    <col min="9975" max="9975" width="9.42578125" style="708" customWidth="1"/>
    <col min="9976" max="9976" width="11.7109375" style="708" customWidth="1"/>
    <col min="9977" max="9977" width="11.42578125" style="708"/>
    <col min="9978" max="9978" width="16" style="708" customWidth="1"/>
    <col min="9979" max="9995" width="11.42578125" style="708"/>
    <col min="9996" max="9996" width="10.85546875" style="708" customWidth="1"/>
    <col min="9997" max="10203" width="11.42578125" style="708"/>
    <col min="10204" max="10204" width="27.5703125" style="708" customWidth="1"/>
    <col min="10205" max="10210" width="11.7109375" style="708" customWidth="1"/>
    <col min="10211" max="10211" width="16" style="708" customWidth="1"/>
    <col min="10212" max="10214" width="8.7109375" style="708" customWidth="1"/>
    <col min="10215" max="10215" width="10.7109375" style="708" customWidth="1"/>
    <col min="10216" max="10217" width="9.42578125" style="708" customWidth="1"/>
    <col min="10218" max="10218" width="8.7109375" style="708" customWidth="1"/>
    <col min="10219" max="10219" width="9.42578125" style="708" customWidth="1"/>
    <col min="10220" max="10220" width="1.42578125" style="708" customWidth="1"/>
    <col min="10221" max="10222" width="8.7109375" style="708" customWidth="1"/>
    <col min="10223" max="10223" width="9.42578125" style="708" customWidth="1"/>
    <col min="10224" max="10226" width="8.7109375" style="708" customWidth="1"/>
    <col min="10227" max="10227" width="10.28515625" style="708" customWidth="1"/>
    <col min="10228" max="10228" width="11.42578125" style="708"/>
    <col min="10229" max="10230" width="8.7109375" style="708" customWidth="1"/>
    <col min="10231" max="10231" width="9.42578125" style="708" customWidth="1"/>
    <col min="10232" max="10232" width="11.7109375" style="708" customWidth="1"/>
    <col min="10233" max="10233" width="11.42578125" style="708"/>
    <col min="10234" max="10234" width="16" style="708" customWidth="1"/>
    <col min="10235" max="10251" width="11.42578125" style="708"/>
    <col min="10252" max="10252" width="10.85546875" style="708" customWidth="1"/>
    <col min="10253" max="10459" width="11.42578125" style="708"/>
    <col min="10460" max="10460" width="27.5703125" style="708" customWidth="1"/>
    <col min="10461" max="10466" width="11.7109375" style="708" customWidth="1"/>
    <col min="10467" max="10467" width="16" style="708" customWidth="1"/>
    <col min="10468" max="10470" width="8.7109375" style="708" customWidth="1"/>
    <col min="10471" max="10471" width="10.7109375" style="708" customWidth="1"/>
    <col min="10472" max="10473" width="9.42578125" style="708" customWidth="1"/>
    <col min="10474" max="10474" width="8.7109375" style="708" customWidth="1"/>
    <col min="10475" max="10475" width="9.42578125" style="708" customWidth="1"/>
    <col min="10476" max="10476" width="1.42578125" style="708" customWidth="1"/>
    <col min="10477" max="10478" width="8.7109375" style="708" customWidth="1"/>
    <col min="10479" max="10479" width="9.42578125" style="708" customWidth="1"/>
    <col min="10480" max="10482" width="8.7109375" style="708" customWidth="1"/>
    <col min="10483" max="10483" width="10.28515625" style="708" customWidth="1"/>
    <col min="10484" max="10484" width="11.42578125" style="708"/>
    <col min="10485" max="10486" width="8.7109375" style="708" customWidth="1"/>
    <col min="10487" max="10487" width="9.42578125" style="708" customWidth="1"/>
    <col min="10488" max="10488" width="11.7109375" style="708" customWidth="1"/>
    <col min="10489" max="10489" width="11.42578125" style="708"/>
    <col min="10490" max="10490" width="16" style="708" customWidth="1"/>
    <col min="10491" max="10507" width="11.42578125" style="708"/>
    <col min="10508" max="10508" width="10.85546875" style="708" customWidth="1"/>
    <col min="10509" max="10715" width="11.42578125" style="708"/>
    <col min="10716" max="10716" width="27.5703125" style="708" customWidth="1"/>
    <col min="10717" max="10722" width="11.7109375" style="708" customWidth="1"/>
    <col min="10723" max="10723" width="16" style="708" customWidth="1"/>
    <col min="10724" max="10726" width="8.7109375" style="708" customWidth="1"/>
    <col min="10727" max="10727" width="10.7109375" style="708" customWidth="1"/>
    <col min="10728" max="10729" width="9.42578125" style="708" customWidth="1"/>
    <col min="10730" max="10730" width="8.7109375" style="708" customWidth="1"/>
    <col min="10731" max="10731" width="9.42578125" style="708" customWidth="1"/>
    <col min="10732" max="10732" width="1.42578125" style="708" customWidth="1"/>
    <col min="10733" max="10734" width="8.7109375" style="708" customWidth="1"/>
    <col min="10735" max="10735" width="9.42578125" style="708" customWidth="1"/>
    <col min="10736" max="10738" width="8.7109375" style="708" customWidth="1"/>
    <col min="10739" max="10739" width="10.28515625" style="708" customWidth="1"/>
    <col min="10740" max="10740" width="11.42578125" style="708"/>
    <col min="10741" max="10742" width="8.7109375" style="708" customWidth="1"/>
    <col min="10743" max="10743" width="9.42578125" style="708" customWidth="1"/>
    <col min="10744" max="10744" width="11.7109375" style="708" customWidth="1"/>
    <col min="10745" max="10745" width="11.42578125" style="708"/>
    <col min="10746" max="10746" width="16" style="708" customWidth="1"/>
    <col min="10747" max="10763" width="11.42578125" style="708"/>
    <col min="10764" max="10764" width="10.85546875" style="708" customWidth="1"/>
    <col min="10765" max="10971" width="11.42578125" style="708"/>
    <col min="10972" max="10972" width="27.5703125" style="708" customWidth="1"/>
    <col min="10973" max="10978" width="11.7109375" style="708" customWidth="1"/>
    <col min="10979" max="10979" width="16" style="708" customWidth="1"/>
    <col min="10980" max="10982" width="8.7109375" style="708" customWidth="1"/>
    <col min="10983" max="10983" width="10.7109375" style="708" customWidth="1"/>
    <col min="10984" max="10985" width="9.42578125" style="708" customWidth="1"/>
    <col min="10986" max="10986" width="8.7109375" style="708" customWidth="1"/>
    <col min="10987" max="10987" width="9.42578125" style="708" customWidth="1"/>
    <col min="10988" max="10988" width="1.42578125" style="708" customWidth="1"/>
    <col min="10989" max="10990" width="8.7109375" style="708" customWidth="1"/>
    <col min="10991" max="10991" width="9.42578125" style="708" customWidth="1"/>
    <col min="10992" max="10994" width="8.7109375" style="708" customWidth="1"/>
    <col min="10995" max="10995" width="10.28515625" style="708" customWidth="1"/>
    <col min="10996" max="10996" width="11.42578125" style="708"/>
    <col min="10997" max="10998" width="8.7109375" style="708" customWidth="1"/>
    <col min="10999" max="10999" width="9.42578125" style="708" customWidth="1"/>
    <col min="11000" max="11000" width="11.7109375" style="708" customWidth="1"/>
    <col min="11001" max="11001" width="11.42578125" style="708"/>
    <col min="11002" max="11002" width="16" style="708" customWidth="1"/>
    <col min="11003" max="11019" width="11.42578125" style="708"/>
    <col min="11020" max="11020" width="10.85546875" style="708" customWidth="1"/>
    <col min="11021" max="11227" width="11.42578125" style="708"/>
    <col min="11228" max="11228" width="27.5703125" style="708" customWidth="1"/>
    <col min="11229" max="11234" width="11.7109375" style="708" customWidth="1"/>
    <col min="11235" max="11235" width="16" style="708" customWidth="1"/>
    <col min="11236" max="11238" width="8.7109375" style="708" customWidth="1"/>
    <col min="11239" max="11239" width="10.7109375" style="708" customWidth="1"/>
    <col min="11240" max="11241" width="9.42578125" style="708" customWidth="1"/>
    <col min="11242" max="11242" width="8.7109375" style="708" customWidth="1"/>
    <col min="11243" max="11243" width="9.42578125" style="708" customWidth="1"/>
    <col min="11244" max="11244" width="1.42578125" style="708" customWidth="1"/>
    <col min="11245" max="11246" width="8.7109375" style="708" customWidth="1"/>
    <col min="11247" max="11247" width="9.42578125" style="708" customWidth="1"/>
    <col min="11248" max="11250" width="8.7109375" style="708" customWidth="1"/>
    <col min="11251" max="11251" width="10.28515625" style="708" customWidth="1"/>
    <col min="11252" max="11252" width="11.42578125" style="708"/>
    <col min="11253" max="11254" width="8.7109375" style="708" customWidth="1"/>
    <col min="11255" max="11255" width="9.42578125" style="708" customWidth="1"/>
    <col min="11256" max="11256" width="11.7109375" style="708" customWidth="1"/>
    <col min="11257" max="11257" width="11.42578125" style="708"/>
    <col min="11258" max="11258" width="16" style="708" customWidth="1"/>
    <col min="11259" max="11275" width="11.42578125" style="708"/>
    <col min="11276" max="11276" width="10.85546875" style="708" customWidth="1"/>
    <col min="11277" max="11483" width="11.42578125" style="708"/>
    <col min="11484" max="11484" width="27.5703125" style="708" customWidth="1"/>
    <col min="11485" max="11490" width="11.7109375" style="708" customWidth="1"/>
    <col min="11491" max="11491" width="16" style="708" customWidth="1"/>
    <col min="11492" max="11494" width="8.7109375" style="708" customWidth="1"/>
    <col min="11495" max="11495" width="10.7109375" style="708" customWidth="1"/>
    <col min="11496" max="11497" width="9.42578125" style="708" customWidth="1"/>
    <col min="11498" max="11498" width="8.7109375" style="708" customWidth="1"/>
    <col min="11499" max="11499" width="9.42578125" style="708" customWidth="1"/>
    <col min="11500" max="11500" width="1.42578125" style="708" customWidth="1"/>
    <col min="11501" max="11502" width="8.7109375" style="708" customWidth="1"/>
    <col min="11503" max="11503" width="9.42578125" style="708" customWidth="1"/>
    <col min="11504" max="11506" width="8.7109375" style="708" customWidth="1"/>
    <col min="11507" max="11507" width="10.28515625" style="708" customWidth="1"/>
    <col min="11508" max="11508" width="11.42578125" style="708"/>
    <col min="11509" max="11510" width="8.7109375" style="708" customWidth="1"/>
    <col min="11511" max="11511" width="9.42578125" style="708" customWidth="1"/>
    <col min="11512" max="11512" width="11.7109375" style="708" customWidth="1"/>
    <col min="11513" max="11513" width="11.42578125" style="708"/>
    <col min="11514" max="11514" width="16" style="708" customWidth="1"/>
    <col min="11515" max="11531" width="11.42578125" style="708"/>
    <col min="11532" max="11532" width="10.85546875" style="708" customWidth="1"/>
    <col min="11533" max="11739" width="11.42578125" style="708"/>
    <col min="11740" max="11740" width="27.5703125" style="708" customWidth="1"/>
    <col min="11741" max="11746" width="11.7109375" style="708" customWidth="1"/>
    <col min="11747" max="11747" width="16" style="708" customWidth="1"/>
    <col min="11748" max="11750" width="8.7109375" style="708" customWidth="1"/>
    <col min="11751" max="11751" width="10.7109375" style="708" customWidth="1"/>
    <col min="11752" max="11753" width="9.42578125" style="708" customWidth="1"/>
    <col min="11754" max="11754" width="8.7109375" style="708" customWidth="1"/>
    <col min="11755" max="11755" width="9.42578125" style="708" customWidth="1"/>
    <col min="11756" max="11756" width="1.42578125" style="708" customWidth="1"/>
    <col min="11757" max="11758" width="8.7109375" style="708" customWidth="1"/>
    <col min="11759" max="11759" width="9.42578125" style="708" customWidth="1"/>
    <col min="11760" max="11762" width="8.7109375" style="708" customWidth="1"/>
    <col min="11763" max="11763" width="10.28515625" style="708" customWidth="1"/>
    <col min="11764" max="11764" width="11.42578125" style="708"/>
    <col min="11765" max="11766" width="8.7109375" style="708" customWidth="1"/>
    <col min="11767" max="11767" width="9.42578125" style="708" customWidth="1"/>
    <col min="11768" max="11768" width="11.7109375" style="708" customWidth="1"/>
    <col min="11769" max="11769" width="11.42578125" style="708"/>
    <col min="11770" max="11770" width="16" style="708" customWidth="1"/>
    <col min="11771" max="11787" width="11.42578125" style="708"/>
    <col min="11788" max="11788" width="10.85546875" style="708" customWidth="1"/>
    <col min="11789" max="11995" width="11.42578125" style="708"/>
    <col min="11996" max="11996" width="27.5703125" style="708" customWidth="1"/>
    <col min="11997" max="12002" width="11.7109375" style="708" customWidth="1"/>
    <col min="12003" max="12003" width="16" style="708" customWidth="1"/>
    <col min="12004" max="12006" width="8.7109375" style="708" customWidth="1"/>
    <col min="12007" max="12007" width="10.7109375" style="708" customWidth="1"/>
    <col min="12008" max="12009" width="9.42578125" style="708" customWidth="1"/>
    <col min="12010" max="12010" width="8.7109375" style="708" customWidth="1"/>
    <col min="12011" max="12011" width="9.42578125" style="708" customWidth="1"/>
    <col min="12012" max="12012" width="1.42578125" style="708" customWidth="1"/>
    <col min="12013" max="12014" width="8.7109375" style="708" customWidth="1"/>
    <col min="12015" max="12015" width="9.42578125" style="708" customWidth="1"/>
    <col min="12016" max="12018" width="8.7109375" style="708" customWidth="1"/>
    <col min="12019" max="12019" width="10.28515625" style="708" customWidth="1"/>
    <col min="12020" max="12020" width="11.42578125" style="708"/>
    <col min="12021" max="12022" width="8.7109375" style="708" customWidth="1"/>
    <col min="12023" max="12023" width="9.42578125" style="708" customWidth="1"/>
    <col min="12024" max="12024" width="11.7109375" style="708" customWidth="1"/>
    <col min="12025" max="12025" width="11.42578125" style="708"/>
    <col min="12026" max="12026" width="16" style="708" customWidth="1"/>
    <col min="12027" max="12043" width="11.42578125" style="708"/>
    <col min="12044" max="12044" width="10.85546875" style="708" customWidth="1"/>
    <col min="12045" max="12251" width="11.42578125" style="708"/>
    <col min="12252" max="12252" width="27.5703125" style="708" customWidth="1"/>
    <col min="12253" max="12258" width="11.7109375" style="708" customWidth="1"/>
    <col min="12259" max="12259" width="16" style="708" customWidth="1"/>
    <col min="12260" max="12262" width="8.7109375" style="708" customWidth="1"/>
    <col min="12263" max="12263" width="10.7109375" style="708" customWidth="1"/>
    <col min="12264" max="12265" width="9.42578125" style="708" customWidth="1"/>
    <col min="12266" max="12266" width="8.7109375" style="708" customWidth="1"/>
    <col min="12267" max="12267" width="9.42578125" style="708" customWidth="1"/>
    <col min="12268" max="12268" width="1.42578125" style="708" customWidth="1"/>
    <col min="12269" max="12270" width="8.7109375" style="708" customWidth="1"/>
    <col min="12271" max="12271" width="9.42578125" style="708" customWidth="1"/>
    <col min="12272" max="12274" width="8.7109375" style="708" customWidth="1"/>
    <col min="12275" max="12275" width="10.28515625" style="708" customWidth="1"/>
    <col min="12276" max="12276" width="11.42578125" style="708"/>
    <col min="12277" max="12278" width="8.7109375" style="708" customWidth="1"/>
    <col min="12279" max="12279" width="9.42578125" style="708" customWidth="1"/>
    <col min="12280" max="12280" width="11.7109375" style="708" customWidth="1"/>
    <col min="12281" max="12281" width="11.42578125" style="708"/>
    <col min="12282" max="12282" width="16" style="708" customWidth="1"/>
    <col min="12283" max="12299" width="11.42578125" style="708"/>
    <col min="12300" max="12300" width="10.85546875" style="708" customWidth="1"/>
    <col min="12301" max="12507" width="11.42578125" style="708"/>
    <col min="12508" max="12508" width="27.5703125" style="708" customWidth="1"/>
    <col min="12509" max="12514" width="11.7109375" style="708" customWidth="1"/>
    <col min="12515" max="12515" width="16" style="708" customWidth="1"/>
    <col min="12516" max="12518" width="8.7109375" style="708" customWidth="1"/>
    <col min="12519" max="12519" width="10.7109375" style="708" customWidth="1"/>
    <col min="12520" max="12521" width="9.42578125" style="708" customWidth="1"/>
    <col min="12522" max="12522" width="8.7109375" style="708" customWidth="1"/>
    <col min="12523" max="12523" width="9.42578125" style="708" customWidth="1"/>
    <col min="12524" max="12524" width="1.42578125" style="708" customWidth="1"/>
    <col min="12525" max="12526" width="8.7109375" style="708" customWidth="1"/>
    <col min="12527" max="12527" width="9.42578125" style="708" customWidth="1"/>
    <col min="12528" max="12530" width="8.7109375" style="708" customWidth="1"/>
    <col min="12531" max="12531" width="10.28515625" style="708" customWidth="1"/>
    <col min="12532" max="12532" width="11.42578125" style="708"/>
    <col min="12533" max="12534" width="8.7109375" style="708" customWidth="1"/>
    <col min="12535" max="12535" width="9.42578125" style="708" customWidth="1"/>
    <col min="12536" max="12536" width="11.7109375" style="708" customWidth="1"/>
    <col min="12537" max="12537" width="11.42578125" style="708"/>
    <col min="12538" max="12538" width="16" style="708" customWidth="1"/>
    <col min="12539" max="12555" width="11.42578125" style="708"/>
    <col min="12556" max="12556" width="10.85546875" style="708" customWidth="1"/>
    <col min="12557" max="12763" width="11.42578125" style="708"/>
    <col min="12764" max="12764" width="27.5703125" style="708" customWidth="1"/>
    <col min="12765" max="12770" width="11.7109375" style="708" customWidth="1"/>
    <col min="12771" max="12771" width="16" style="708" customWidth="1"/>
    <col min="12772" max="12774" width="8.7109375" style="708" customWidth="1"/>
    <col min="12775" max="12775" width="10.7109375" style="708" customWidth="1"/>
    <col min="12776" max="12777" width="9.42578125" style="708" customWidth="1"/>
    <col min="12778" max="12778" width="8.7109375" style="708" customWidth="1"/>
    <col min="12779" max="12779" width="9.42578125" style="708" customWidth="1"/>
    <col min="12780" max="12780" width="1.42578125" style="708" customWidth="1"/>
    <col min="12781" max="12782" width="8.7109375" style="708" customWidth="1"/>
    <col min="12783" max="12783" width="9.42578125" style="708" customWidth="1"/>
    <col min="12784" max="12786" width="8.7109375" style="708" customWidth="1"/>
    <col min="12787" max="12787" width="10.28515625" style="708" customWidth="1"/>
    <col min="12788" max="12788" width="11.42578125" style="708"/>
    <col min="12789" max="12790" width="8.7109375" style="708" customWidth="1"/>
    <col min="12791" max="12791" width="9.42578125" style="708" customWidth="1"/>
    <col min="12792" max="12792" width="11.7109375" style="708" customWidth="1"/>
    <col min="12793" max="12793" width="11.42578125" style="708"/>
    <col min="12794" max="12794" width="16" style="708" customWidth="1"/>
    <col min="12795" max="12811" width="11.42578125" style="708"/>
    <col min="12812" max="12812" width="10.85546875" style="708" customWidth="1"/>
    <col min="12813" max="13019" width="11.42578125" style="708"/>
    <col min="13020" max="13020" width="27.5703125" style="708" customWidth="1"/>
    <col min="13021" max="13026" width="11.7109375" style="708" customWidth="1"/>
    <col min="13027" max="13027" width="16" style="708" customWidth="1"/>
    <col min="13028" max="13030" width="8.7109375" style="708" customWidth="1"/>
    <col min="13031" max="13031" width="10.7109375" style="708" customWidth="1"/>
    <col min="13032" max="13033" width="9.42578125" style="708" customWidth="1"/>
    <col min="13034" max="13034" width="8.7109375" style="708" customWidth="1"/>
    <col min="13035" max="13035" width="9.42578125" style="708" customWidth="1"/>
    <col min="13036" max="13036" width="1.42578125" style="708" customWidth="1"/>
    <col min="13037" max="13038" width="8.7109375" style="708" customWidth="1"/>
    <col min="13039" max="13039" width="9.42578125" style="708" customWidth="1"/>
    <col min="13040" max="13042" width="8.7109375" style="708" customWidth="1"/>
    <col min="13043" max="13043" width="10.28515625" style="708" customWidth="1"/>
    <col min="13044" max="13044" width="11.42578125" style="708"/>
    <col min="13045" max="13046" width="8.7109375" style="708" customWidth="1"/>
    <col min="13047" max="13047" width="9.42578125" style="708" customWidth="1"/>
    <col min="13048" max="13048" width="11.7109375" style="708" customWidth="1"/>
    <col min="13049" max="13049" width="11.42578125" style="708"/>
    <col min="13050" max="13050" width="16" style="708" customWidth="1"/>
    <col min="13051" max="13067" width="11.42578125" style="708"/>
    <col min="13068" max="13068" width="10.85546875" style="708" customWidth="1"/>
    <col min="13069" max="13275" width="11.42578125" style="708"/>
    <col min="13276" max="13276" width="27.5703125" style="708" customWidth="1"/>
    <col min="13277" max="13282" width="11.7109375" style="708" customWidth="1"/>
    <col min="13283" max="13283" width="16" style="708" customWidth="1"/>
    <col min="13284" max="13286" width="8.7109375" style="708" customWidth="1"/>
    <col min="13287" max="13287" width="10.7109375" style="708" customWidth="1"/>
    <col min="13288" max="13289" width="9.42578125" style="708" customWidth="1"/>
    <col min="13290" max="13290" width="8.7109375" style="708" customWidth="1"/>
    <col min="13291" max="13291" width="9.42578125" style="708" customWidth="1"/>
    <col min="13292" max="13292" width="1.42578125" style="708" customWidth="1"/>
    <col min="13293" max="13294" width="8.7109375" style="708" customWidth="1"/>
    <col min="13295" max="13295" width="9.42578125" style="708" customWidth="1"/>
    <col min="13296" max="13298" width="8.7109375" style="708" customWidth="1"/>
    <col min="13299" max="13299" width="10.28515625" style="708" customWidth="1"/>
    <col min="13300" max="13300" width="11.42578125" style="708"/>
    <col min="13301" max="13302" width="8.7109375" style="708" customWidth="1"/>
    <col min="13303" max="13303" width="9.42578125" style="708" customWidth="1"/>
    <col min="13304" max="13304" width="11.7109375" style="708" customWidth="1"/>
    <col min="13305" max="13305" width="11.42578125" style="708"/>
    <col min="13306" max="13306" width="16" style="708" customWidth="1"/>
    <col min="13307" max="13323" width="11.42578125" style="708"/>
    <col min="13324" max="13324" width="10.85546875" style="708" customWidth="1"/>
    <col min="13325" max="13531" width="11.42578125" style="708"/>
    <col min="13532" max="13532" width="27.5703125" style="708" customWidth="1"/>
    <col min="13533" max="13538" width="11.7109375" style="708" customWidth="1"/>
    <col min="13539" max="13539" width="16" style="708" customWidth="1"/>
    <col min="13540" max="13542" width="8.7109375" style="708" customWidth="1"/>
    <col min="13543" max="13543" width="10.7109375" style="708" customWidth="1"/>
    <col min="13544" max="13545" width="9.42578125" style="708" customWidth="1"/>
    <col min="13546" max="13546" width="8.7109375" style="708" customWidth="1"/>
    <col min="13547" max="13547" width="9.42578125" style="708" customWidth="1"/>
    <col min="13548" max="13548" width="1.42578125" style="708" customWidth="1"/>
    <col min="13549" max="13550" width="8.7109375" style="708" customWidth="1"/>
    <col min="13551" max="13551" width="9.42578125" style="708" customWidth="1"/>
    <col min="13552" max="13554" width="8.7109375" style="708" customWidth="1"/>
    <col min="13555" max="13555" width="10.28515625" style="708" customWidth="1"/>
    <col min="13556" max="13556" width="11.42578125" style="708"/>
    <col min="13557" max="13558" width="8.7109375" style="708" customWidth="1"/>
    <col min="13559" max="13559" width="9.42578125" style="708" customWidth="1"/>
    <col min="13560" max="13560" width="11.7109375" style="708" customWidth="1"/>
    <col min="13561" max="13561" width="11.42578125" style="708"/>
    <col min="13562" max="13562" width="16" style="708" customWidth="1"/>
    <col min="13563" max="13579" width="11.42578125" style="708"/>
    <col min="13580" max="13580" width="10.85546875" style="708" customWidth="1"/>
    <col min="13581" max="13787" width="11.42578125" style="708"/>
    <col min="13788" max="13788" width="27.5703125" style="708" customWidth="1"/>
    <col min="13789" max="13794" width="11.7109375" style="708" customWidth="1"/>
    <col min="13795" max="13795" width="16" style="708" customWidth="1"/>
    <col min="13796" max="13798" width="8.7109375" style="708" customWidth="1"/>
    <col min="13799" max="13799" width="10.7109375" style="708" customWidth="1"/>
    <col min="13800" max="13801" width="9.42578125" style="708" customWidth="1"/>
    <col min="13802" max="13802" width="8.7109375" style="708" customWidth="1"/>
    <col min="13803" max="13803" width="9.42578125" style="708" customWidth="1"/>
    <col min="13804" max="13804" width="1.42578125" style="708" customWidth="1"/>
    <col min="13805" max="13806" width="8.7109375" style="708" customWidth="1"/>
    <col min="13807" max="13807" width="9.42578125" style="708" customWidth="1"/>
    <col min="13808" max="13810" width="8.7109375" style="708" customWidth="1"/>
    <col min="13811" max="13811" width="10.28515625" style="708" customWidth="1"/>
    <col min="13812" max="13812" width="11.42578125" style="708"/>
    <col min="13813" max="13814" width="8.7109375" style="708" customWidth="1"/>
    <col min="13815" max="13815" width="9.42578125" style="708" customWidth="1"/>
    <col min="13816" max="13816" width="11.7109375" style="708" customWidth="1"/>
    <col min="13817" max="13817" width="11.42578125" style="708"/>
    <col min="13818" max="13818" width="16" style="708" customWidth="1"/>
    <col min="13819" max="13835" width="11.42578125" style="708"/>
    <col min="13836" max="13836" width="10.85546875" style="708" customWidth="1"/>
    <col min="13837" max="14043" width="11.42578125" style="708"/>
    <col min="14044" max="14044" width="27.5703125" style="708" customWidth="1"/>
    <col min="14045" max="14050" width="11.7109375" style="708" customWidth="1"/>
    <col min="14051" max="14051" width="16" style="708" customWidth="1"/>
    <col min="14052" max="14054" width="8.7109375" style="708" customWidth="1"/>
    <col min="14055" max="14055" width="10.7109375" style="708" customWidth="1"/>
    <col min="14056" max="14057" width="9.42578125" style="708" customWidth="1"/>
    <col min="14058" max="14058" width="8.7109375" style="708" customWidth="1"/>
    <col min="14059" max="14059" width="9.42578125" style="708" customWidth="1"/>
    <col min="14060" max="14060" width="1.42578125" style="708" customWidth="1"/>
    <col min="14061" max="14062" width="8.7109375" style="708" customWidth="1"/>
    <col min="14063" max="14063" width="9.42578125" style="708" customWidth="1"/>
    <col min="14064" max="14066" width="8.7109375" style="708" customWidth="1"/>
    <col min="14067" max="14067" width="10.28515625" style="708" customWidth="1"/>
    <col min="14068" max="14068" width="11.42578125" style="708"/>
    <col min="14069" max="14070" width="8.7109375" style="708" customWidth="1"/>
    <col min="14071" max="14071" width="9.42578125" style="708" customWidth="1"/>
    <col min="14072" max="14072" width="11.7109375" style="708" customWidth="1"/>
    <col min="14073" max="14073" width="11.42578125" style="708"/>
    <col min="14074" max="14074" width="16" style="708" customWidth="1"/>
    <col min="14075" max="14091" width="11.42578125" style="708"/>
    <col min="14092" max="14092" width="10.85546875" style="708" customWidth="1"/>
    <col min="14093" max="14299" width="11.42578125" style="708"/>
    <col min="14300" max="14300" width="27.5703125" style="708" customWidth="1"/>
    <col min="14301" max="14306" width="11.7109375" style="708" customWidth="1"/>
    <col min="14307" max="14307" width="16" style="708" customWidth="1"/>
    <col min="14308" max="14310" width="8.7109375" style="708" customWidth="1"/>
    <col min="14311" max="14311" width="10.7109375" style="708" customWidth="1"/>
    <col min="14312" max="14313" width="9.42578125" style="708" customWidth="1"/>
    <col min="14314" max="14314" width="8.7109375" style="708" customWidth="1"/>
    <col min="14315" max="14315" width="9.42578125" style="708" customWidth="1"/>
    <col min="14316" max="14316" width="1.42578125" style="708" customWidth="1"/>
    <col min="14317" max="14318" width="8.7109375" style="708" customWidth="1"/>
    <col min="14319" max="14319" width="9.42578125" style="708" customWidth="1"/>
    <col min="14320" max="14322" width="8.7109375" style="708" customWidth="1"/>
    <col min="14323" max="14323" width="10.28515625" style="708" customWidth="1"/>
    <col min="14324" max="14324" width="11.42578125" style="708"/>
    <col min="14325" max="14326" width="8.7109375" style="708" customWidth="1"/>
    <col min="14327" max="14327" width="9.42578125" style="708" customWidth="1"/>
    <col min="14328" max="14328" width="11.7109375" style="708" customWidth="1"/>
    <col min="14329" max="14329" width="11.42578125" style="708"/>
    <col min="14330" max="14330" width="16" style="708" customWidth="1"/>
    <col min="14331" max="14347" width="11.42578125" style="708"/>
    <col min="14348" max="14348" width="10.85546875" style="708" customWidth="1"/>
    <col min="14349" max="14555" width="11.42578125" style="708"/>
    <col min="14556" max="14556" width="27.5703125" style="708" customWidth="1"/>
    <col min="14557" max="14562" width="11.7109375" style="708" customWidth="1"/>
    <col min="14563" max="14563" width="16" style="708" customWidth="1"/>
    <col min="14564" max="14566" width="8.7109375" style="708" customWidth="1"/>
    <col min="14567" max="14567" width="10.7109375" style="708" customWidth="1"/>
    <col min="14568" max="14569" width="9.42578125" style="708" customWidth="1"/>
    <col min="14570" max="14570" width="8.7109375" style="708" customWidth="1"/>
    <col min="14571" max="14571" width="9.42578125" style="708" customWidth="1"/>
    <col min="14572" max="14572" width="1.42578125" style="708" customWidth="1"/>
    <col min="14573" max="14574" width="8.7109375" style="708" customWidth="1"/>
    <col min="14575" max="14575" width="9.42578125" style="708" customWidth="1"/>
    <col min="14576" max="14578" width="8.7109375" style="708" customWidth="1"/>
    <col min="14579" max="14579" width="10.28515625" style="708" customWidth="1"/>
    <col min="14580" max="14580" width="11.42578125" style="708"/>
    <col min="14581" max="14582" width="8.7109375" style="708" customWidth="1"/>
    <col min="14583" max="14583" width="9.42578125" style="708" customWidth="1"/>
    <col min="14584" max="14584" width="11.7109375" style="708" customWidth="1"/>
    <col min="14585" max="14585" width="11.42578125" style="708"/>
    <col min="14586" max="14586" width="16" style="708" customWidth="1"/>
    <col min="14587" max="14603" width="11.42578125" style="708"/>
    <col min="14604" max="14604" width="10.85546875" style="708" customWidth="1"/>
    <col min="14605" max="14811" width="11.42578125" style="708"/>
    <col min="14812" max="14812" width="27.5703125" style="708" customWidth="1"/>
    <col min="14813" max="14818" width="11.7109375" style="708" customWidth="1"/>
    <col min="14819" max="14819" width="16" style="708" customWidth="1"/>
    <col min="14820" max="14822" width="8.7109375" style="708" customWidth="1"/>
    <col min="14823" max="14823" width="10.7109375" style="708" customWidth="1"/>
    <col min="14824" max="14825" width="9.42578125" style="708" customWidth="1"/>
    <col min="14826" max="14826" width="8.7109375" style="708" customWidth="1"/>
    <col min="14827" max="14827" width="9.42578125" style="708" customWidth="1"/>
    <col min="14828" max="14828" width="1.42578125" style="708" customWidth="1"/>
    <col min="14829" max="14830" width="8.7109375" style="708" customWidth="1"/>
    <col min="14831" max="14831" width="9.42578125" style="708" customWidth="1"/>
    <col min="14832" max="14834" width="8.7109375" style="708" customWidth="1"/>
    <col min="14835" max="14835" width="10.28515625" style="708" customWidth="1"/>
    <col min="14836" max="14836" width="11.42578125" style="708"/>
    <col min="14837" max="14838" width="8.7109375" style="708" customWidth="1"/>
    <col min="14839" max="14839" width="9.42578125" style="708" customWidth="1"/>
    <col min="14840" max="14840" width="11.7109375" style="708" customWidth="1"/>
    <col min="14841" max="14841" width="11.42578125" style="708"/>
    <col min="14842" max="14842" width="16" style="708" customWidth="1"/>
    <col min="14843" max="14859" width="11.42578125" style="708"/>
    <col min="14860" max="14860" width="10.85546875" style="708" customWidth="1"/>
    <col min="14861" max="15067" width="11.42578125" style="708"/>
    <col min="15068" max="15068" width="27.5703125" style="708" customWidth="1"/>
    <col min="15069" max="15074" width="11.7109375" style="708" customWidth="1"/>
    <col min="15075" max="15075" width="16" style="708" customWidth="1"/>
    <col min="15076" max="15078" width="8.7109375" style="708" customWidth="1"/>
    <col min="15079" max="15079" width="10.7109375" style="708" customWidth="1"/>
    <col min="15080" max="15081" width="9.42578125" style="708" customWidth="1"/>
    <col min="15082" max="15082" width="8.7109375" style="708" customWidth="1"/>
    <col min="15083" max="15083" width="9.42578125" style="708" customWidth="1"/>
    <col min="15084" max="15084" width="1.42578125" style="708" customWidth="1"/>
    <col min="15085" max="15086" width="8.7109375" style="708" customWidth="1"/>
    <col min="15087" max="15087" width="9.42578125" style="708" customWidth="1"/>
    <col min="15088" max="15090" width="8.7109375" style="708" customWidth="1"/>
    <col min="15091" max="15091" width="10.28515625" style="708" customWidth="1"/>
    <col min="15092" max="15092" width="11.42578125" style="708"/>
    <col min="15093" max="15094" width="8.7109375" style="708" customWidth="1"/>
    <col min="15095" max="15095" width="9.42578125" style="708" customWidth="1"/>
    <col min="15096" max="15096" width="11.7109375" style="708" customWidth="1"/>
    <col min="15097" max="15097" width="11.42578125" style="708"/>
    <col min="15098" max="15098" width="16" style="708" customWidth="1"/>
    <col min="15099" max="15115" width="11.42578125" style="708"/>
    <col min="15116" max="15116" width="10.85546875" style="708" customWidth="1"/>
    <col min="15117" max="15323" width="11.42578125" style="708"/>
    <col min="15324" max="15324" width="27.5703125" style="708" customWidth="1"/>
    <col min="15325" max="15330" width="11.7109375" style="708" customWidth="1"/>
    <col min="15331" max="15331" width="16" style="708" customWidth="1"/>
    <col min="15332" max="15334" width="8.7109375" style="708" customWidth="1"/>
    <col min="15335" max="15335" width="10.7109375" style="708" customWidth="1"/>
    <col min="15336" max="15337" width="9.42578125" style="708" customWidth="1"/>
    <col min="15338" max="15338" width="8.7109375" style="708" customWidth="1"/>
    <col min="15339" max="15339" width="9.42578125" style="708" customWidth="1"/>
    <col min="15340" max="15340" width="1.42578125" style="708" customWidth="1"/>
    <col min="15341" max="15342" width="8.7109375" style="708" customWidth="1"/>
    <col min="15343" max="15343" width="9.42578125" style="708" customWidth="1"/>
    <col min="15344" max="15346" width="8.7109375" style="708" customWidth="1"/>
    <col min="15347" max="15347" width="10.28515625" style="708" customWidth="1"/>
    <col min="15348" max="15348" width="11.42578125" style="708"/>
    <col min="15349" max="15350" width="8.7109375" style="708" customWidth="1"/>
    <col min="15351" max="15351" width="9.42578125" style="708" customWidth="1"/>
    <col min="15352" max="15352" width="11.7109375" style="708" customWidth="1"/>
    <col min="15353" max="15353" width="11.42578125" style="708"/>
    <col min="15354" max="15354" width="16" style="708" customWidth="1"/>
    <col min="15355" max="15371" width="11.42578125" style="708"/>
    <col min="15372" max="15372" width="10.85546875" style="708" customWidth="1"/>
    <col min="15373" max="15579" width="11.42578125" style="708"/>
    <col min="15580" max="15580" width="27.5703125" style="708" customWidth="1"/>
    <col min="15581" max="15586" width="11.7109375" style="708" customWidth="1"/>
    <col min="15587" max="15587" width="16" style="708" customWidth="1"/>
    <col min="15588" max="15590" width="8.7109375" style="708" customWidth="1"/>
    <col min="15591" max="15591" width="10.7109375" style="708" customWidth="1"/>
    <col min="15592" max="15593" width="9.42578125" style="708" customWidth="1"/>
    <col min="15594" max="15594" width="8.7109375" style="708" customWidth="1"/>
    <col min="15595" max="15595" width="9.42578125" style="708" customWidth="1"/>
    <col min="15596" max="15596" width="1.42578125" style="708" customWidth="1"/>
    <col min="15597" max="15598" width="8.7109375" style="708" customWidth="1"/>
    <col min="15599" max="15599" width="9.42578125" style="708" customWidth="1"/>
    <col min="15600" max="15602" width="8.7109375" style="708" customWidth="1"/>
    <col min="15603" max="15603" width="10.28515625" style="708" customWidth="1"/>
    <col min="15604" max="15604" width="11.42578125" style="708"/>
    <col min="15605" max="15606" width="8.7109375" style="708" customWidth="1"/>
    <col min="15607" max="15607" width="9.42578125" style="708" customWidth="1"/>
    <col min="15608" max="15608" width="11.7109375" style="708" customWidth="1"/>
    <col min="15609" max="15609" width="11.42578125" style="708"/>
    <col min="15610" max="15610" width="16" style="708" customWidth="1"/>
    <col min="15611" max="15627" width="11.42578125" style="708"/>
    <col min="15628" max="15628" width="10.85546875" style="708" customWidth="1"/>
    <col min="15629" max="15835" width="11.42578125" style="708"/>
    <col min="15836" max="15836" width="27.5703125" style="708" customWidth="1"/>
    <col min="15837" max="15842" width="11.7109375" style="708" customWidth="1"/>
    <col min="15843" max="15843" width="16" style="708" customWidth="1"/>
    <col min="15844" max="15846" width="8.7109375" style="708" customWidth="1"/>
    <col min="15847" max="15847" width="10.7109375" style="708" customWidth="1"/>
    <col min="15848" max="15849" width="9.42578125" style="708" customWidth="1"/>
    <col min="15850" max="15850" width="8.7109375" style="708" customWidth="1"/>
    <col min="15851" max="15851" width="9.42578125" style="708" customWidth="1"/>
    <col min="15852" max="15852" width="1.42578125" style="708" customWidth="1"/>
    <col min="15853" max="15854" width="8.7109375" style="708" customWidth="1"/>
    <col min="15855" max="15855" width="9.42578125" style="708" customWidth="1"/>
    <col min="15856" max="15858" width="8.7109375" style="708" customWidth="1"/>
    <col min="15859" max="15859" width="10.28515625" style="708" customWidth="1"/>
    <col min="15860" max="15860" width="11.42578125" style="708"/>
    <col min="15861" max="15862" width="8.7109375" style="708" customWidth="1"/>
    <col min="15863" max="15863" width="9.42578125" style="708" customWidth="1"/>
    <col min="15864" max="15864" width="11.7109375" style="708" customWidth="1"/>
    <col min="15865" max="15865" width="11.42578125" style="708"/>
    <col min="15866" max="15866" width="16" style="708" customWidth="1"/>
    <col min="15867" max="15883" width="11.42578125" style="708"/>
    <col min="15884" max="15884" width="10.85546875" style="708" customWidth="1"/>
    <col min="15885" max="16091" width="11.42578125" style="708"/>
    <col min="16092" max="16092" width="27.5703125" style="708" customWidth="1"/>
    <col min="16093" max="16098" width="11.7109375" style="708" customWidth="1"/>
    <col min="16099" max="16099" width="16" style="708" customWidth="1"/>
    <col min="16100" max="16102" width="8.7109375" style="708" customWidth="1"/>
    <col min="16103" max="16103" width="10.7109375" style="708" customWidth="1"/>
    <col min="16104" max="16105" width="9.42578125" style="708" customWidth="1"/>
    <col min="16106" max="16106" width="8.7109375" style="708" customWidth="1"/>
    <col min="16107" max="16107" width="9.42578125" style="708" customWidth="1"/>
    <col min="16108" max="16108" width="1.42578125" style="708" customWidth="1"/>
    <col min="16109" max="16110" width="8.7109375" style="708" customWidth="1"/>
    <col min="16111" max="16111" width="9.42578125" style="708" customWidth="1"/>
    <col min="16112" max="16114" width="8.7109375" style="708" customWidth="1"/>
    <col min="16115" max="16115" width="10.28515625" style="708" customWidth="1"/>
    <col min="16116" max="16116" width="11.42578125" style="708"/>
    <col min="16117" max="16118" width="8.7109375" style="708" customWidth="1"/>
    <col min="16119" max="16119" width="9.42578125" style="708" customWidth="1"/>
    <col min="16120" max="16120" width="11.7109375" style="708" customWidth="1"/>
    <col min="16121" max="16121" width="11.42578125" style="708"/>
    <col min="16122" max="16122" width="16" style="708" customWidth="1"/>
    <col min="16123" max="16139" width="11.42578125" style="708"/>
    <col min="16140" max="16140" width="10.85546875" style="708" customWidth="1"/>
    <col min="16141" max="16384" width="11.42578125" style="708"/>
  </cols>
  <sheetData>
    <row r="1" spans="1:21" s="543" customFormat="1" ht="13.5" customHeight="1" x14ac:dyDescent="0.25">
      <c r="A1" s="1813" t="s">
        <v>0</v>
      </c>
      <c r="B1" s="1813"/>
      <c r="C1" s="1813"/>
      <c r="D1" s="1813"/>
      <c r="E1" s="1813"/>
      <c r="F1" s="1813"/>
      <c r="G1" s="1813"/>
      <c r="H1" s="1813"/>
      <c r="I1" s="1813"/>
      <c r="J1" s="1813"/>
      <c r="K1" s="1813"/>
      <c r="L1" s="1813"/>
      <c r="M1" s="1813"/>
      <c r="N1" s="1813"/>
      <c r="O1" s="1173"/>
      <c r="P1" s="1173"/>
      <c r="Q1" s="1173"/>
      <c r="R1" s="1173"/>
      <c r="S1" s="1173"/>
      <c r="T1" s="1173"/>
      <c r="U1" s="1173"/>
    </row>
    <row r="2" spans="1:21" s="543" customFormat="1" ht="13.5" customHeight="1" x14ac:dyDescent="0.25">
      <c r="A2" s="1813" t="s">
        <v>420</v>
      </c>
      <c r="B2" s="1813"/>
      <c r="C2" s="1813"/>
      <c r="D2" s="1813"/>
      <c r="E2" s="1813"/>
      <c r="F2" s="1813"/>
      <c r="G2" s="1813"/>
      <c r="H2" s="1813"/>
      <c r="I2" s="1813"/>
      <c r="J2" s="1813"/>
      <c r="K2" s="1813"/>
      <c r="L2" s="1813"/>
      <c r="M2" s="1813"/>
      <c r="N2" s="1813"/>
      <c r="O2" s="1173"/>
      <c r="P2" s="1173"/>
      <c r="Q2" s="1173"/>
      <c r="R2" s="1173"/>
      <c r="S2" s="1173"/>
      <c r="T2" s="1173"/>
      <c r="U2" s="1173"/>
    </row>
    <row r="3" spans="1:21" s="543" customFormat="1" ht="13.5" customHeight="1" x14ac:dyDescent="0.25">
      <c r="A3" s="1813" t="s">
        <v>1363</v>
      </c>
      <c r="B3" s="1813"/>
      <c r="C3" s="1813"/>
      <c r="D3" s="1813"/>
      <c r="E3" s="1813"/>
      <c r="F3" s="1813"/>
      <c r="G3" s="1813"/>
      <c r="H3" s="1813"/>
      <c r="I3" s="1813"/>
      <c r="J3" s="1813"/>
      <c r="K3" s="1813"/>
      <c r="L3" s="1813"/>
      <c r="M3" s="1813"/>
      <c r="N3" s="1813"/>
      <c r="O3" s="1173"/>
      <c r="P3" s="1173"/>
      <c r="Q3" s="1173"/>
      <c r="R3" s="1173"/>
      <c r="S3" s="1173"/>
      <c r="T3" s="1173"/>
      <c r="U3" s="1173"/>
    </row>
    <row r="4" spans="1:21" s="543" customFormat="1" ht="13.5" customHeight="1" x14ac:dyDescent="0.25">
      <c r="A4" s="1813" t="s">
        <v>1</v>
      </c>
      <c r="B4" s="1813"/>
      <c r="C4" s="1813"/>
      <c r="D4" s="1813"/>
      <c r="E4" s="1813"/>
      <c r="F4" s="1813"/>
      <c r="G4" s="1813"/>
      <c r="H4" s="1813"/>
      <c r="I4" s="1813"/>
      <c r="J4" s="1813"/>
      <c r="K4" s="1813"/>
      <c r="L4" s="1813"/>
      <c r="M4" s="1813"/>
      <c r="N4" s="1813"/>
      <c r="O4" s="1173"/>
      <c r="P4" s="1173"/>
      <c r="Q4" s="1173"/>
      <c r="R4" s="1173"/>
      <c r="S4" s="1173"/>
      <c r="T4" s="1173"/>
      <c r="U4" s="1173"/>
    </row>
    <row r="5" spans="1:21" s="543" customFormat="1" ht="18.600000000000001" customHeight="1" x14ac:dyDescent="0.25">
      <c r="A5" s="1814" t="s">
        <v>1604</v>
      </c>
      <c r="B5" s="1814"/>
      <c r="C5" s="1814"/>
      <c r="D5" s="1814"/>
      <c r="E5" s="1814"/>
      <c r="F5" s="1814"/>
      <c r="G5" s="1814"/>
      <c r="H5" s="1814"/>
      <c r="I5" s="1814"/>
      <c r="J5" s="1814"/>
      <c r="K5" s="1814"/>
      <c r="L5" s="1814"/>
      <c r="M5" s="1814"/>
      <c r="N5" s="1814"/>
      <c r="O5" s="1173"/>
      <c r="P5" s="1173"/>
      <c r="Q5" s="1173"/>
      <c r="R5" s="1173"/>
      <c r="S5" s="1173"/>
      <c r="T5" s="1173"/>
      <c r="U5" s="1173"/>
    </row>
    <row r="6" spans="1:21" ht="9.9499999999999993" customHeight="1" x14ac:dyDescent="0.2">
      <c r="B6" s="1626"/>
      <c r="C6" s="1627"/>
      <c r="D6" s="1627"/>
      <c r="E6" s="1627"/>
      <c r="F6" s="1627"/>
      <c r="G6" s="1627"/>
      <c r="H6" s="1627"/>
      <c r="I6" s="1627"/>
      <c r="J6" s="1627"/>
      <c r="K6" s="1627"/>
      <c r="L6" s="1627"/>
      <c r="M6" s="1627"/>
      <c r="N6" s="1627"/>
    </row>
    <row r="7" spans="1:21" s="1364" customFormat="1" ht="19.5" customHeight="1" x14ac:dyDescent="0.2">
      <c r="B7" s="1808" t="s">
        <v>62</v>
      </c>
      <c r="C7" s="1810" t="s">
        <v>800</v>
      </c>
      <c r="D7" s="1811"/>
      <c r="E7" s="1811"/>
      <c r="F7" s="1811"/>
      <c r="G7" s="1811"/>
      <c r="H7" s="1811"/>
      <c r="I7" s="1811"/>
      <c r="J7" s="1811"/>
      <c r="K7" s="1811"/>
      <c r="L7" s="1811"/>
      <c r="M7" s="1811"/>
      <c r="N7" s="1812"/>
    </row>
    <row r="8" spans="1:21" s="1364" customFormat="1" ht="18.600000000000001" customHeight="1" x14ac:dyDescent="0.2">
      <c r="B8" s="1808"/>
      <c r="C8" s="1810" t="s">
        <v>172</v>
      </c>
      <c r="D8" s="1811"/>
      <c r="E8" s="1811"/>
      <c r="F8" s="1812"/>
      <c r="G8" s="1810" t="s">
        <v>794</v>
      </c>
      <c r="H8" s="1811"/>
      <c r="I8" s="1811"/>
      <c r="J8" s="1812"/>
      <c r="K8" s="1810" t="s">
        <v>29</v>
      </c>
      <c r="L8" s="1811"/>
      <c r="M8" s="1811"/>
      <c r="N8" s="1812"/>
    </row>
    <row r="9" spans="1:21" s="1364" customFormat="1" ht="29.25" customHeight="1" x14ac:dyDescent="0.2">
      <c r="B9" s="1809"/>
      <c r="C9" s="1640" t="s">
        <v>159</v>
      </c>
      <c r="D9" s="1640" t="s">
        <v>9</v>
      </c>
      <c r="E9" s="1640" t="s">
        <v>160</v>
      </c>
      <c r="F9" s="1492" t="s">
        <v>801</v>
      </c>
      <c r="G9" s="1640" t="s">
        <v>159</v>
      </c>
      <c r="H9" s="1640" t="s">
        <v>9</v>
      </c>
      <c r="I9" s="1640" t="s">
        <v>160</v>
      </c>
      <c r="J9" s="1493" t="s">
        <v>801</v>
      </c>
      <c r="K9" s="1640" t="s">
        <v>159</v>
      </c>
      <c r="L9" s="1640" t="s">
        <v>9</v>
      </c>
      <c r="M9" s="1640" t="s">
        <v>160</v>
      </c>
      <c r="N9" s="1494" t="s">
        <v>801</v>
      </c>
    </row>
    <row r="10" spans="1:21" ht="16.5" customHeight="1" x14ac:dyDescent="0.2">
      <c r="A10" s="1489">
        <v>4</v>
      </c>
      <c r="B10" s="1628" t="s">
        <v>562</v>
      </c>
      <c r="C10" s="1629">
        <v>27639.474090756197</v>
      </c>
      <c r="D10" s="1629">
        <v>7424.12</v>
      </c>
      <c r="E10" s="1629">
        <v>20215.354090756198</v>
      </c>
      <c r="F10" s="1495">
        <v>0.26860568966046056</v>
      </c>
      <c r="G10" s="1629">
        <v>6637.2711360797966</v>
      </c>
      <c r="H10" s="1629">
        <v>1308.9581666700001</v>
      </c>
      <c r="I10" s="1629">
        <v>5328.312969409797</v>
      </c>
      <c r="J10" s="1495">
        <v>0.19721330345457552</v>
      </c>
      <c r="K10" s="1629">
        <v>34276.745226835992</v>
      </c>
      <c r="L10" s="1630">
        <v>8733.0781666700004</v>
      </c>
      <c r="M10" s="1631">
        <v>25543.667060165993</v>
      </c>
      <c r="N10" s="1495">
        <v>0.25478143005925452</v>
      </c>
    </row>
    <row r="11" spans="1:21" ht="16.5" customHeight="1" x14ac:dyDescent="0.2">
      <c r="A11" s="1489">
        <v>93</v>
      </c>
      <c r="B11" s="1628" t="s">
        <v>563</v>
      </c>
      <c r="C11" s="1629">
        <v>18283.447936710567</v>
      </c>
      <c r="D11" s="1629">
        <v>5211.268</v>
      </c>
      <c r="E11" s="1629">
        <v>13072.179936710567</v>
      </c>
      <c r="F11" s="1495">
        <v>0.28502654521396448</v>
      </c>
      <c r="G11" s="1629">
        <v>16115.806642422602</v>
      </c>
      <c r="H11" s="1629">
        <v>6688.0955239999976</v>
      </c>
      <c r="I11" s="1629">
        <v>9427.7111184226051</v>
      </c>
      <c r="J11" s="1495">
        <v>0.41500221939834669</v>
      </c>
      <c r="K11" s="1629">
        <v>34399.254579133165</v>
      </c>
      <c r="L11" s="1630">
        <v>11899.363523999997</v>
      </c>
      <c r="M11" s="1631">
        <v>22499.891055133168</v>
      </c>
      <c r="N11" s="1495">
        <v>0.34591922614562226</v>
      </c>
    </row>
    <row r="12" spans="1:21" ht="16.5" customHeight="1" x14ac:dyDescent="0.2">
      <c r="A12" s="1489">
        <v>14</v>
      </c>
      <c r="B12" s="1628" t="s">
        <v>52</v>
      </c>
      <c r="C12" s="1629">
        <v>504.95882549779969</v>
      </c>
      <c r="D12" s="1629">
        <v>62.853000000000002</v>
      </c>
      <c r="E12" s="1629">
        <v>442.10582549779969</v>
      </c>
      <c r="F12" s="1495">
        <v>0.12447153475936995</v>
      </c>
      <c r="G12" s="1629">
        <v>963.67144192367846</v>
      </c>
      <c r="H12" s="1629">
        <v>398.06129644999999</v>
      </c>
      <c r="I12" s="1629">
        <v>565.61014547367847</v>
      </c>
      <c r="J12" s="1495">
        <v>0.41306744096866777</v>
      </c>
      <c r="K12" s="1629">
        <v>1468.630267421478</v>
      </c>
      <c r="L12" s="1630">
        <v>460.91429644999999</v>
      </c>
      <c r="M12" s="1631">
        <v>1007.7159709714781</v>
      </c>
      <c r="N12" s="1495">
        <v>0.31383957329113354</v>
      </c>
    </row>
    <row r="13" spans="1:21" ht="16.5" customHeight="1" x14ac:dyDescent="0.2">
      <c r="A13" s="1489">
        <v>22</v>
      </c>
      <c r="B13" s="1628" t="s">
        <v>564</v>
      </c>
      <c r="C13" s="1629">
        <v>1571.6262644707758</v>
      </c>
      <c r="D13" s="1629">
        <v>424.80900000000003</v>
      </c>
      <c r="E13" s="1629">
        <v>1146.8172644707759</v>
      </c>
      <c r="F13" s="1495">
        <v>0.27029899512594924</v>
      </c>
      <c r="G13" s="1629">
        <v>3585.0626869830298</v>
      </c>
      <c r="H13" s="1629">
        <v>3264.5077179800001</v>
      </c>
      <c r="I13" s="1629">
        <v>320.55496900302978</v>
      </c>
      <c r="J13" s="1495">
        <v>0.91058595149063093</v>
      </c>
      <c r="K13" s="1629">
        <v>5156.6889514538052</v>
      </c>
      <c r="L13" s="1630">
        <v>3689.3167179800002</v>
      </c>
      <c r="M13" s="1631">
        <v>1467.372233473805</v>
      </c>
      <c r="N13" s="1495">
        <v>0.71544294269288544</v>
      </c>
    </row>
    <row r="14" spans="1:21" ht="16.5" customHeight="1" x14ac:dyDescent="0.2">
      <c r="A14" s="1489">
        <v>26</v>
      </c>
      <c r="B14" s="1628" t="s">
        <v>565</v>
      </c>
      <c r="C14" s="1629">
        <v>514.66217458943447</v>
      </c>
      <c r="D14" s="1629">
        <v>100.94499999999999</v>
      </c>
      <c r="E14" s="1629">
        <v>413.71717458943448</v>
      </c>
      <c r="F14" s="1495">
        <v>0.19613836995214901</v>
      </c>
      <c r="G14" s="1629">
        <v>0</v>
      </c>
      <c r="H14" s="1629">
        <v>0</v>
      </c>
      <c r="I14" s="1629">
        <v>0</v>
      </c>
      <c r="J14" s="1495" t="s">
        <v>946</v>
      </c>
      <c r="K14" s="1629">
        <v>514.66217458943447</v>
      </c>
      <c r="L14" s="1630">
        <v>100.94499999999999</v>
      </c>
      <c r="M14" s="1631">
        <v>413.71717458943448</v>
      </c>
      <c r="N14" s="1495">
        <v>0.19613836995214901</v>
      </c>
    </row>
    <row r="15" spans="1:21" ht="16.5" customHeight="1" x14ac:dyDescent="0.2">
      <c r="A15" s="1489">
        <v>27</v>
      </c>
      <c r="B15" s="1628" t="s">
        <v>566</v>
      </c>
      <c r="C15" s="1629">
        <v>3093.0345459039058</v>
      </c>
      <c r="D15" s="1629">
        <v>950.11199999999997</v>
      </c>
      <c r="E15" s="1629">
        <v>2142.9225459039058</v>
      </c>
      <c r="F15" s="1495">
        <v>0.30717794641454288</v>
      </c>
      <c r="G15" s="1629">
        <v>503.87286853966691</v>
      </c>
      <c r="H15" s="1629">
        <v>0</v>
      </c>
      <c r="I15" s="1629">
        <v>503.87286853966691</v>
      </c>
      <c r="J15" s="1495">
        <v>0</v>
      </c>
      <c r="K15" s="1629">
        <v>3596.9074144435726</v>
      </c>
      <c r="L15" s="1630">
        <v>950.11199999999997</v>
      </c>
      <c r="M15" s="1631">
        <v>2646.7954144435726</v>
      </c>
      <c r="N15" s="1495">
        <v>0.26414691581572958</v>
      </c>
    </row>
    <row r="16" spans="1:21" ht="16.5" customHeight="1" x14ac:dyDescent="0.2">
      <c r="A16" s="1489">
        <v>28</v>
      </c>
      <c r="B16" s="1628" t="s">
        <v>567</v>
      </c>
      <c r="C16" s="1629">
        <v>6649.8322141829576</v>
      </c>
      <c r="D16" s="1629">
        <v>2359.625</v>
      </c>
      <c r="E16" s="1629">
        <v>4290.2072141829576</v>
      </c>
      <c r="F16" s="1495">
        <v>0.35483978001239225</v>
      </c>
      <c r="G16" s="1629">
        <v>6732.2047724039003</v>
      </c>
      <c r="H16" s="1629">
        <v>2671.2594963200008</v>
      </c>
      <c r="I16" s="1629">
        <v>4060.9452760838994</v>
      </c>
      <c r="J16" s="1495">
        <v>0.39678821227628247</v>
      </c>
      <c r="K16" s="1629">
        <v>13382.036986586858</v>
      </c>
      <c r="L16" s="1630">
        <v>5030.8844963200008</v>
      </c>
      <c r="M16" s="1631">
        <v>8351.1524902668571</v>
      </c>
      <c r="N16" s="1495">
        <v>0.37594310203764786</v>
      </c>
    </row>
    <row r="17" spans="1:15" ht="16.5" customHeight="1" x14ac:dyDescent="0.2">
      <c r="A17" s="1489">
        <v>32</v>
      </c>
      <c r="B17" s="1628" t="s">
        <v>568</v>
      </c>
      <c r="C17" s="1629">
        <v>5150.2696316727706</v>
      </c>
      <c r="D17" s="1629">
        <v>649.11</v>
      </c>
      <c r="E17" s="1629">
        <v>4501.159631672771</v>
      </c>
      <c r="F17" s="1495">
        <v>0.12603417809587064</v>
      </c>
      <c r="G17" s="1629">
        <v>7041.9891813030799</v>
      </c>
      <c r="H17" s="1629">
        <v>2954.5448358199992</v>
      </c>
      <c r="I17" s="1629">
        <v>4087.4443454830807</v>
      </c>
      <c r="J17" s="1495">
        <v>0.41956111543944141</v>
      </c>
      <c r="K17" s="1629">
        <v>12192.258812975851</v>
      </c>
      <c r="L17" s="1630">
        <v>3603.6548358199993</v>
      </c>
      <c r="M17" s="1631">
        <v>8588.6039771558517</v>
      </c>
      <c r="N17" s="1495">
        <v>0.29556908946066163</v>
      </c>
    </row>
    <row r="18" spans="1:15" ht="16.5" customHeight="1" x14ac:dyDescent="0.2">
      <c r="A18" s="1489">
        <v>87</v>
      </c>
      <c r="B18" s="1628" t="s">
        <v>569</v>
      </c>
      <c r="C18" s="1629">
        <v>4129.6350925615252</v>
      </c>
      <c r="D18" s="1629">
        <v>843.66</v>
      </c>
      <c r="E18" s="1629">
        <v>3285.9750925615253</v>
      </c>
      <c r="F18" s="1495">
        <v>0.20429407952282183</v>
      </c>
      <c r="G18" s="1629">
        <v>4888.3572647640103</v>
      </c>
      <c r="H18" s="1629">
        <v>1816.1205201100001</v>
      </c>
      <c r="I18" s="1629">
        <v>3072.2367446540102</v>
      </c>
      <c r="J18" s="1495">
        <v>0.37151959681851832</v>
      </c>
      <c r="K18" s="1629">
        <v>9017.9923573255364</v>
      </c>
      <c r="L18" s="1630">
        <v>2659.78052011</v>
      </c>
      <c r="M18" s="1631">
        <v>6358.2118372155364</v>
      </c>
      <c r="N18" s="1495">
        <v>0.29494153628877218</v>
      </c>
    </row>
    <row r="19" spans="1:15" ht="16.5" customHeight="1" x14ac:dyDescent="0.2">
      <c r="A19" s="1489">
        <v>88</v>
      </c>
      <c r="B19" s="1628" t="s">
        <v>570</v>
      </c>
      <c r="C19" s="1629">
        <v>3046.4600446447184</v>
      </c>
      <c r="D19" s="1629">
        <v>575.24600000000009</v>
      </c>
      <c r="E19" s="1629">
        <v>2471.2140446447183</v>
      </c>
      <c r="F19" s="1495">
        <v>0.18882440326476888</v>
      </c>
      <c r="G19" s="1629">
        <v>1484.9852368179218</v>
      </c>
      <c r="H19" s="1629">
        <v>603.97397049000006</v>
      </c>
      <c r="I19" s="1629">
        <v>881.0112663279217</v>
      </c>
      <c r="J19" s="1495">
        <v>0.40672052187146085</v>
      </c>
      <c r="K19" s="1629">
        <v>4531.4452814626402</v>
      </c>
      <c r="L19" s="1630">
        <v>1179.2199704900002</v>
      </c>
      <c r="M19" s="1631">
        <v>3352.2253109726398</v>
      </c>
      <c r="N19" s="1495">
        <v>0.26023043361330772</v>
      </c>
    </row>
    <row r="20" spans="1:15" ht="16.5" hidden="1" customHeight="1" x14ac:dyDescent="0.2">
      <c r="A20" s="1489">
        <v>90</v>
      </c>
      <c r="B20" s="1628" t="s">
        <v>571</v>
      </c>
      <c r="C20" s="1629">
        <v>0</v>
      </c>
      <c r="D20" s="1629">
        <v>0</v>
      </c>
      <c r="E20" s="1629">
        <v>0</v>
      </c>
      <c r="F20" s="1495" t="s">
        <v>946</v>
      </c>
      <c r="G20" s="1629">
        <v>0</v>
      </c>
      <c r="H20" s="1629">
        <v>0</v>
      </c>
      <c r="I20" s="1629">
        <v>0</v>
      </c>
      <c r="J20" s="1495" t="s">
        <v>946</v>
      </c>
      <c r="K20" s="1629">
        <v>0</v>
      </c>
      <c r="L20" s="1630">
        <v>0</v>
      </c>
      <c r="M20" s="1631">
        <v>0</v>
      </c>
      <c r="N20" s="1495" t="s">
        <v>946</v>
      </c>
    </row>
    <row r="21" spans="1:15" ht="16.5" customHeight="1" x14ac:dyDescent="0.2">
      <c r="A21" s="1489">
        <v>92</v>
      </c>
      <c r="B21" s="1628" t="s">
        <v>572</v>
      </c>
      <c r="C21" s="1629">
        <v>505.31017942130973</v>
      </c>
      <c r="D21" s="1629">
        <v>54.527999999999999</v>
      </c>
      <c r="E21" s="1629">
        <v>450.78217942130971</v>
      </c>
      <c r="F21" s="1495">
        <v>0.10790995752835703</v>
      </c>
      <c r="G21" s="1629">
        <v>300</v>
      </c>
      <c r="H21" s="1629">
        <v>13.72543342</v>
      </c>
      <c r="I21" s="1629">
        <v>286.27456658</v>
      </c>
      <c r="J21" s="1495">
        <v>4.5751444733333334E-2</v>
      </c>
      <c r="K21" s="1629">
        <v>805.31017942130973</v>
      </c>
      <c r="L21" s="1630">
        <v>68.253433419999993</v>
      </c>
      <c r="M21" s="1631">
        <v>737.05674600130976</v>
      </c>
      <c r="N21" s="1495">
        <v>8.4754216653571218E-2</v>
      </c>
    </row>
    <row r="22" spans="1:15" ht="16.5" customHeight="1" x14ac:dyDescent="0.2">
      <c r="A22" s="1489">
        <v>94</v>
      </c>
      <c r="B22" s="1628" t="s">
        <v>71</v>
      </c>
      <c r="C22" s="1629">
        <v>529.50799339631078</v>
      </c>
      <c r="D22" s="1629">
        <v>102.58199999999999</v>
      </c>
      <c r="E22" s="1629">
        <v>426.92599339631079</v>
      </c>
      <c r="F22" s="1495">
        <v>0.19373078646467645</v>
      </c>
      <c r="G22" s="1629">
        <v>3801.0080490139699</v>
      </c>
      <c r="H22" s="1629">
        <v>14.17689895</v>
      </c>
      <c r="I22" s="1629">
        <v>3786.8311500639697</v>
      </c>
      <c r="J22" s="1495">
        <v>3.7297734619840305E-3</v>
      </c>
      <c r="K22" s="1629">
        <v>4330.5160424102805</v>
      </c>
      <c r="L22" s="1630">
        <v>116.75889894999999</v>
      </c>
      <c r="M22" s="1631">
        <v>4213.7571434602805</v>
      </c>
      <c r="N22" s="1495">
        <v>2.6961890409027158E-2</v>
      </c>
    </row>
    <row r="23" spans="1:15" ht="16.5" customHeight="1" x14ac:dyDescent="0.2">
      <c r="A23" s="1489">
        <v>96</v>
      </c>
      <c r="B23" s="1628" t="s">
        <v>573</v>
      </c>
      <c r="C23" s="1629">
        <v>3122.6791790351808</v>
      </c>
      <c r="D23" s="1629">
        <v>444.15699999999998</v>
      </c>
      <c r="E23" s="1629">
        <v>2678.5221790351807</v>
      </c>
      <c r="F23" s="1495">
        <v>0.14223587327892961</v>
      </c>
      <c r="G23" s="1629">
        <v>536.15730810743946</v>
      </c>
      <c r="H23" s="1629">
        <v>215.00433534999996</v>
      </c>
      <c r="I23" s="1629">
        <v>321.1529727574395</v>
      </c>
      <c r="J23" s="1495">
        <v>0.40100980085291626</v>
      </c>
      <c r="K23" s="1629">
        <v>3658.8364871426202</v>
      </c>
      <c r="L23" s="1630">
        <v>659.16133534999994</v>
      </c>
      <c r="M23" s="1631">
        <v>2999.6751517926205</v>
      </c>
      <c r="N23" s="1495">
        <v>0.18015599704068055</v>
      </c>
    </row>
    <row r="24" spans="1:15" ht="16.5" customHeight="1" x14ac:dyDescent="0.2">
      <c r="A24" s="1489">
        <v>101</v>
      </c>
      <c r="B24" s="1628" t="s">
        <v>574</v>
      </c>
      <c r="C24" s="1629">
        <v>2757.9883446076778</v>
      </c>
      <c r="D24" s="1629">
        <v>379.55899999999997</v>
      </c>
      <c r="E24" s="1629">
        <v>2378.4293446076781</v>
      </c>
      <c r="F24" s="1495">
        <v>0.13762168384144929</v>
      </c>
      <c r="G24" s="1629">
        <v>510.66477025953134</v>
      </c>
      <c r="H24" s="1629">
        <v>208.94369047000001</v>
      </c>
      <c r="I24" s="1629">
        <v>301.72107978953136</v>
      </c>
      <c r="J24" s="1495">
        <v>0.40916018225382988</v>
      </c>
      <c r="K24" s="1629">
        <v>3268.6531148672093</v>
      </c>
      <c r="L24" s="1630">
        <v>588.50269046999995</v>
      </c>
      <c r="M24" s="1631">
        <v>2680.1504243972095</v>
      </c>
      <c r="N24" s="1495">
        <v>0.18004440048815279</v>
      </c>
    </row>
    <row r="25" spans="1:15" ht="16.5" customHeight="1" x14ac:dyDescent="0.2">
      <c r="A25" s="1489">
        <v>105</v>
      </c>
      <c r="B25" s="1628" t="s">
        <v>575</v>
      </c>
      <c r="C25" s="1629">
        <v>1936.7170424924379</v>
      </c>
      <c r="D25" s="1629">
        <v>415.20499999999998</v>
      </c>
      <c r="E25" s="1629">
        <v>1521.512042492438</v>
      </c>
      <c r="F25" s="1495">
        <v>0.21438598973944908</v>
      </c>
      <c r="G25" s="1629">
        <v>622.77536631814723</v>
      </c>
      <c r="H25" s="1629">
        <v>90.480764130000011</v>
      </c>
      <c r="I25" s="1629">
        <v>532.29460218814722</v>
      </c>
      <c r="J25" s="1495">
        <v>0.1452863568848636</v>
      </c>
      <c r="K25" s="1629">
        <v>2559.4924088105854</v>
      </c>
      <c r="L25" s="1630">
        <v>505.68576413</v>
      </c>
      <c r="M25" s="1631">
        <v>2053.8066446805856</v>
      </c>
      <c r="N25" s="1495">
        <v>0.19757267589044963</v>
      </c>
    </row>
    <row r="26" spans="1:15" ht="16.5" customHeight="1" x14ac:dyDescent="0.2">
      <c r="A26" s="1489">
        <v>108</v>
      </c>
      <c r="B26" s="1628" t="s">
        <v>576</v>
      </c>
      <c r="C26" s="1629">
        <v>502.32827089609924</v>
      </c>
      <c r="D26" s="1629">
        <v>27.821000000000002</v>
      </c>
      <c r="E26" s="1629">
        <v>474.50727089609921</v>
      </c>
      <c r="F26" s="1495">
        <v>5.5384101616200797E-2</v>
      </c>
      <c r="G26" s="1629">
        <v>0</v>
      </c>
      <c r="H26" s="1629">
        <v>0</v>
      </c>
      <c r="I26" s="1629">
        <v>0</v>
      </c>
      <c r="J26" s="1495" t="s">
        <v>946</v>
      </c>
      <c r="K26" s="1629">
        <v>502.32827089609924</v>
      </c>
      <c r="L26" s="1630">
        <v>27.821000000000002</v>
      </c>
      <c r="M26" s="1631">
        <v>474.50727089609921</v>
      </c>
      <c r="N26" s="1495">
        <v>5.5384101616200797E-2</v>
      </c>
      <c r="O26" s="1362"/>
    </row>
    <row r="27" spans="1:15" ht="16.5" customHeight="1" x14ac:dyDescent="0.2">
      <c r="A27" s="1489">
        <v>116</v>
      </c>
      <c r="B27" s="1628" t="s">
        <v>803</v>
      </c>
      <c r="C27" s="1629">
        <v>1557.0312371742195</v>
      </c>
      <c r="D27" s="1629">
        <v>592.375</v>
      </c>
      <c r="E27" s="1629">
        <v>964.65623717421954</v>
      </c>
      <c r="F27" s="1495">
        <v>0.38045158366576681</v>
      </c>
      <c r="G27" s="1629">
        <v>1004.3059403260868</v>
      </c>
      <c r="H27" s="1629">
        <v>221.40815905000005</v>
      </c>
      <c r="I27" s="1629">
        <v>782.89778127608679</v>
      </c>
      <c r="J27" s="1495">
        <v>0.22045887628436345</v>
      </c>
      <c r="K27" s="1629">
        <v>2561.3371775003061</v>
      </c>
      <c r="L27" s="1630">
        <v>813.78315904999999</v>
      </c>
      <c r="M27" s="1631">
        <v>1747.5540184503061</v>
      </c>
      <c r="N27" s="1495">
        <v>0.31771809123709277</v>
      </c>
      <c r="O27" s="1362"/>
    </row>
    <row r="28" spans="1:15" ht="16.5" hidden="1" customHeight="1" x14ac:dyDescent="0.2">
      <c r="A28" s="1489">
        <v>115</v>
      </c>
      <c r="B28" s="1628" t="s">
        <v>751</v>
      </c>
      <c r="C28" s="1629">
        <v>0</v>
      </c>
      <c r="D28" s="1629">
        <v>0</v>
      </c>
      <c r="E28" s="1629">
        <v>0</v>
      </c>
      <c r="F28" s="1495" t="s">
        <v>946</v>
      </c>
      <c r="G28" s="1629">
        <v>0</v>
      </c>
      <c r="H28" s="1629">
        <v>0</v>
      </c>
      <c r="I28" s="1629">
        <v>0</v>
      </c>
      <c r="J28" s="1495" t="s">
        <v>946</v>
      </c>
      <c r="K28" s="1629">
        <v>0</v>
      </c>
      <c r="L28" s="1630">
        <v>0</v>
      </c>
      <c r="M28" s="1631">
        <v>0</v>
      </c>
      <c r="N28" s="1495" t="s">
        <v>946</v>
      </c>
      <c r="O28" s="1362"/>
    </row>
    <row r="29" spans="1:15" ht="16.5" hidden="1" customHeight="1" x14ac:dyDescent="0.2">
      <c r="A29" s="1489">
        <v>112</v>
      </c>
      <c r="B29" s="1628" t="s">
        <v>244</v>
      </c>
      <c r="C29" s="1629">
        <v>0</v>
      </c>
      <c r="D29" s="1629">
        <v>0</v>
      </c>
      <c r="E29" s="1629">
        <v>0</v>
      </c>
      <c r="F29" s="1495" t="s">
        <v>946</v>
      </c>
      <c r="G29" s="1629">
        <v>0</v>
      </c>
      <c r="H29" s="1629">
        <v>0</v>
      </c>
      <c r="I29" s="1629">
        <v>0</v>
      </c>
      <c r="J29" s="1495" t="s">
        <v>946</v>
      </c>
      <c r="K29" s="1629">
        <v>0</v>
      </c>
      <c r="L29" s="1630">
        <v>0</v>
      </c>
      <c r="M29" s="1631">
        <v>0</v>
      </c>
      <c r="N29" s="1495" t="s">
        <v>946</v>
      </c>
    </row>
    <row r="30" spans="1:15" ht="16.5" hidden="1" customHeight="1" x14ac:dyDescent="0.2">
      <c r="A30" s="1489">
        <v>110</v>
      </c>
      <c r="B30" s="1628" t="s">
        <v>804</v>
      </c>
      <c r="C30" s="1629">
        <v>0</v>
      </c>
      <c r="D30" s="1629">
        <v>0</v>
      </c>
      <c r="E30" s="1629">
        <v>0</v>
      </c>
      <c r="F30" s="1495" t="s">
        <v>946</v>
      </c>
      <c r="G30" s="1629">
        <v>0</v>
      </c>
      <c r="H30" s="1629">
        <v>0</v>
      </c>
      <c r="I30" s="1629">
        <v>0</v>
      </c>
      <c r="J30" s="1495" t="s">
        <v>946</v>
      </c>
      <c r="K30" s="1629">
        <v>0</v>
      </c>
      <c r="L30" s="1630">
        <v>0</v>
      </c>
      <c r="M30" s="1631">
        <v>0</v>
      </c>
      <c r="N30" s="1495" t="s">
        <v>946</v>
      </c>
    </row>
    <row r="31" spans="1:15" ht="16.5" hidden="1" customHeight="1" x14ac:dyDescent="0.2">
      <c r="A31" s="1489">
        <v>114</v>
      </c>
      <c r="B31" s="1628" t="s">
        <v>320</v>
      </c>
      <c r="C31" s="1629">
        <v>0</v>
      </c>
      <c r="D31" s="1629">
        <v>0</v>
      </c>
      <c r="E31" s="1629">
        <v>0</v>
      </c>
      <c r="F31" s="1495" t="s">
        <v>946</v>
      </c>
      <c r="G31" s="1629">
        <v>0</v>
      </c>
      <c r="H31" s="1629">
        <v>0</v>
      </c>
      <c r="I31" s="1629">
        <v>0</v>
      </c>
      <c r="J31" s="1495" t="s">
        <v>946</v>
      </c>
      <c r="K31" s="1629">
        <v>0</v>
      </c>
      <c r="L31" s="1630">
        <v>0</v>
      </c>
      <c r="M31" s="1631">
        <v>0</v>
      </c>
      <c r="N31" s="1495" t="s">
        <v>946</v>
      </c>
    </row>
    <row r="32" spans="1:15" ht="16.5" customHeight="1" x14ac:dyDescent="0.2">
      <c r="A32" s="1489">
        <v>117</v>
      </c>
      <c r="B32" s="1628" t="s">
        <v>378</v>
      </c>
      <c r="C32" s="1629">
        <v>1237.5285392224159</v>
      </c>
      <c r="D32" s="1629">
        <v>474.73500000000001</v>
      </c>
      <c r="E32" s="1629">
        <v>762.79353922241592</v>
      </c>
      <c r="F32" s="1495">
        <v>0.38361539548679274</v>
      </c>
      <c r="G32" s="1629">
        <v>500</v>
      </c>
      <c r="H32" s="1629">
        <v>196.64834067999999</v>
      </c>
      <c r="I32" s="1629">
        <v>303.35165932000001</v>
      </c>
      <c r="J32" s="1495">
        <v>0.39329668135999996</v>
      </c>
      <c r="K32" s="1629">
        <v>1737.5285392224159</v>
      </c>
      <c r="L32" s="1630">
        <v>671.38334067999995</v>
      </c>
      <c r="M32" s="1631">
        <v>1066.145198542416</v>
      </c>
      <c r="N32" s="1495">
        <v>0.38640133127278559</v>
      </c>
    </row>
    <row r="33" spans="1:15" ht="16.5" customHeight="1" x14ac:dyDescent="0.2">
      <c r="A33" s="1489">
        <v>119</v>
      </c>
      <c r="B33" s="1628" t="s">
        <v>1036</v>
      </c>
      <c r="C33" s="1629">
        <v>0</v>
      </c>
      <c r="D33" s="1629">
        <v>0</v>
      </c>
      <c r="E33" s="1629">
        <v>0</v>
      </c>
      <c r="F33" s="1495">
        <v>0</v>
      </c>
      <c r="G33" s="1629">
        <v>0</v>
      </c>
      <c r="H33" s="1629">
        <v>0</v>
      </c>
      <c r="I33" s="1629">
        <v>0</v>
      </c>
      <c r="J33" s="1495">
        <v>0</v>
      </c>
      <c r="K33" s="1629">
        <v>0</v>
      </c>
      <c r="L33" s="1630">
        <v>0</v>
      </c>
      <c r="M33" s="1631">
        <v>0</v>
      </c>
      <c r="N33" s="1495">
        <v>0</v>
      </c>
    </row>
    <row r="34" spans="1:15" ht="16.5" customHeight="1" x14ac:dyDescent="0.2">
      <c r="A34" s="1489">
        <v>120</v>
      </c>
      <c r="B34" s="1628" t="s">
        <v>802</v>
      </c>
      <c r="C34" s="1629">
        <v>511.70972823540126</v>
      </c>
      <c r="D34" s="1629">
        <v>17.922999999999998</v>
      </c>
      <c r="E34" s="1629">
        <v>493.78672823540126</v>
      </c>
      <c r="F34" s="1495">
        <v>3.5025716751186917E-2</v>
      </c>
      <c r="G34" s="1629">
        <v>500</v>
      </c>
      <c r="H34" s="1629">
        <v>0</v>
      </c>
      <c r="I34" s="1629">
        <v>500</v>
      </c>
      <c r="J34" s="1495">
        <v>0</v>
      </c>
      <c r="K34" s="1629">
        <v>1011.7097282354013</v>
      </c>
      <c r="L34" s="1630">
        <v>17.922999999999998</v>
      </c>
      <c r="M34" s="1631">
        <v>993.78672823540126</v>
      </c>
      <c r="N34" s="1495">
        <v>1.77155556577091E-2</v>
      </c>
    </row>
    <row r="35" spans="1:15" ht="16.5" customHeight="1" x14ac:dyDescent="0.2">
      <c r="A35" s="1489">
        <v>121</v>
      </c>
      <c r="B35" s="1628" t="s">
        <v>805</v>
      </c>
      <c r="C35" s="1629">
        <v>1000</v>
      </c>
      <c r="D35" s="1629">
        <v>423.1</v>
      </c>
      <c r="E35" s="1629">
        <v>576.9</v>
      </c>
      <c r="F35" s="1495">
        <v>0.42310000000000003</v>
      </c>
      <c r="G35" s="1629">
        <v>601.33489171826022</v>
      </c>
      <c r="H35" s="1629">
        <v>131.77479815999999</v>
      </c>
      <c r="I35" s="1629">
        <v>469.56009355826023</v>
      </c>
      <c r="J35" s="1495">
        <v>0.21913712304879795</v>
      </c>
      <c r="K35" s="1629">
        <v>1601.3348917182602</v>
      </c>
      <c r="L35" s="1630">
        <v>554.87479815999995</v>
      </c>
      <c r="M35" s="1631">
        <v>1046.4600935582603</v>
      </c>
      <c r="N35" s="1495">
        <v>0.34650765497566199</v>
      </c>
    </row>
    <row r="36" spans="1:15" ht="16.5" customHeight="1" x14ac:dyDescent="0.2">
      <c r="A36" s="1489">
        <v>122</v>
      </c>
      <c r="B36" s="1628" t="s">
        <v>806</v>
      </c>
      <c r="C36" s="1629">
        <v>1000</v>
      </c>
      <c r="D36" s="1629">
        <v>0</v>
      </c>
      <c r="E36" s="1629">
        <v>1000</v>
      </c>
      <c r="F36" s="1495">
        <v>0</v>
      </c>
      <c r="G36" s="1629">
        <v>500</v>
      </c>
      <c r="H36" s="1629">
        <v>0</v>
      </c>
      <c r="I36" s="1629">
        <v>500</v>
      </c>
      <c r="J36" s="1495">
        <v>0</v>
      </c>
      <c r="K36" s="1629">
        <v>1500</v>
      </c>
      <c r="L36" s="1630">
        <v>0</v>
      </c>
      <c r="M36" s="1631">
        <v>1500</v>
      </c>
      <c r="N36" s="1495">
        <v>0</v>
      </c>
    </row>
    <row r="37" spans="1:15" ht="16.5" customHeight="1" x14ac:dyDescent="0.2">
      <c r="B37" s="1632" t="s">
        <v>29</v>
      </c>
      <c r="C37" s="1633">
        <v>85244.20133547172</v>
      </c>
      <c r="D37" s="1633">
        <v>21533.732999999993</v>
      </c>
      <c r="E37" s="1633">
        <v>63710.468335471705</v>
      </c>
      <c r="F37" s="1496">
        <v>0.25261229107251193</v>
      </c>
      <c r="G37" s="1633">
        <v>56829.467556981108</v>
      </c>
      <c r="H37" s="1633">
        <v>20797.683948050002</v>
      </c>
      <c r="I37" s="1633">
        <v>36031.783608931124</v>
      </c>
      <c r="J37" s="1496">
        <v>0.36596654591558198</v>
      </c>
      <c r="K37" s="1633">
        <v>142073.66889245281</v>
      </c>
      <c r="L37" s="1633">
        <v>42331.416948050006</v>
      </c>
      <c r="M37" s="1633">
        <v>99742.251944402844</v>
      </c>
      <c r="N37" s="1496">
        <v>0.29795399300974001</v>
      </c>
    </row>
    <row r="38" spans="1:15" ht="10.5" customHeight="1" x14ac:dyDescent="0.2">
      <c r="B38" s="1634"/>
      <c r="C38" s="1629"/>
      <c r="D38" s="1629"/>
      <c r="E38" s="1629"/>
      <c r="F38" s="1497"/>
      <c r="G38" s="1629"/>
      <c r="H38" s="1629"/>
      <c r="I38" s="1629"/>
      <c r="J38" s="1498"/>
      <c r="K38" s="1629"/>
      <c r="L38" s="1629"/>
      <c r="M38" s="1629"/>
      <c r="N38" s="1498"/>
    </row>
    <row r="39" spans="1:15" ht="16.5" customHeight="1" x14ac:dyDescent="0.2">
      <c r="B39" s="1635" t="s">
        <v>807</v>
      </c>
      <c r="C39" s="1629">
        <v>1704.8840267094345</v>
      </c>
      <c r="D39" s="1629">
        <v>430.67465999999985</v>
      </c>
      <c r="E39" s="1629">
        <v>1274.2093667094341</v>
      </c>
      <c r="F39" s="1495">
        <v>0.25261229107251193</v>
      </c>
      <c r="G39" s="1629">
        <v>1136.5893511396223</v>
      </c>
      <c r="H39" s="1629">
        <v>415.95367896100004</v>
      </c>
      <c r="I39" s="1629">
        <v>720.63567217862249</v>
      </c>
      <c r="J39" s="1495">
        <v>0.36596654591558192</v>
      </c>
      <c r="K39" s="1629">
        <v>2841.4733778490563</v>
      </c>
      <c r="L39" s="1629">
        <v>846.62833896100017</v>
      </c>
      <c r="M39" s="1629">
        <v>1994.8450388880569</v>
      </c>
      <c r="N39" s="1495">
        <v>0.29795399300974007</v>
      </c>
    </row>
    <row r="40" spans="1:15" ht="10.5" customHeight="1" x14ac:dyDescent="0.2">
      <c r="B40" s="1636"/>
      <c r="C40" s="1499"/>
      <c r="D40" s="1499"/>
      <c r="E40" s="1499"/>
      <c r="F40" s="1497"/>
      <c r="G40" s="1499"/>
      <c r="H40" s="1499"/>
      <c r="I40" s="1499"/>
      <c r="J40" s="1498"/>
      <c r="K40" s="1499"/>
      <c r="L40" s="1499"/>
      <c r="M40" s="1499"/>
      <c r="N40" s="1498"/>
    </row>
    <row r="41" spans="1:15" ht="16.5" customHeight="1" x14ac:dyDescent="0.2">
      <c r="B41" s="1635" t="s">
        <v>808</v>
      </c>
      <c r="C41" s="1629">
        <v>3409.7680534188689</v>
      </c>
      <c r="D41" s="1629">
        <v>861.34931999999969</v>
      </c>
      <c r="E41" s="1629">
        <v>2548.4187334188682</v>
      </c>
      <c r="F41" s="1495">
        <v>0.25261229107251193</v>
      </c>
      <c r="G41" s="1629">
        <v>2273.1787022792446</v>
      </c>
      <c r="H41" s="1629">
        <v>831.90735792200007</v>
      </c>
      <c r="I41" s="1629">
        <v>1441.271344357245</v>
      </c>
      <c r="J41" s="1495">
        <v>0.36596654591558192</v>
      </c>
      <c r="K41" s="1629">
        <v>5682.9467556981126</v>
      </c>
      <c r="L41" s="1629">
        <v>1693.2566779220003</v>
      </c>
      <c r="M41" s="1629">
        <v>3989.6900777761139</v>
      </c>
      <c r="N41" s="1495">
        <v>0.29795399300974007</v>
      </c>
    </row>
    <row r="42" spans="1:15" ht="10.5" customHeight="1" x14ac:dyDescent="0.2">
      <c r="B42" s="1489"/>
      <c r="C42" s="1499"/>
      <c r="D42" s="1499"/>
      <c r="E42" s="1499"/>
      <c r="F42" s="1497"/>
      <c r="G42" s="1499"/>
      <c r="H42" s="1499"/>
      <c r="I42" s="1499"/>
      <c r="J42" s="1498"/>
      <c r="K42" s="1499"/>
      <c r="L42" s="1499"/>
      <c r="M42" s="1499"/>
      <c r="N42" s="1498"/>
    </row>
    <row r="43" spans="1:15" s="1364" customFormat="1" ht="16.5" customHeight="1" thickBot="1" x14ac:dyDescent="0.25">
      <c r="B43" s="1641" t="s">
        <v>29</v>
      </c>
      <c r="C43" s="1642">
        <v>90358.853415600024</v>
      </c>
      <c r="D43" s="1642">
        <v>22825.756979999995</v>
      </c>
      <c r="E43" s="1642">
        <v>67533.096435600019</v>
      </c>
      <c r="F43" s="1643">
        <v>0.25261229107251199</v>
      </c>
      <c r="G43" s="1642">
        <v>60239.23561039997</v>
      </c>
      <c r="H43" s="1642">
        <v>22045.544984933</v>
      </c>
      <c r="I43" s="1642">
        <v>38193.690625466988</v>
      </c>
      <c r="J43" s="1643">
        <v>0.36596654591558198</v>
      </c>
      <c r="K43" s="1642">
        <v>150598.089026</v>
      </c>
      <c r="L43" s="1642">
        <v>44871.301964933009</v>
      </c>
      <c r="M43" s="1642">
        <v>105726.78706106702</v>
      </c>
      <c r="N43" s="1643">
        <v>0.29795399300974001</v>
      </c>
    </row>
    <row r="44" spans="1:15" ht="13.5" thickTop="1" x14ac:dyDescent="0.2"/>
    <row r="45" spans="1:15" x14ac:dyDescent="0.2">
      <c r="C45" s="805"/>
      <c r="D45" s="805"/>
      <c r="E45" s="805"/>
      <c r="G45" s="805"/>
      <c r="H45" s="805"/>
      <c r="I45" s="805"/>
      <c r="K45" s="805"/>
      <c r="L45" s="805"/>
      <c r="M45" s="805"/>
    </row>
    <row r="46" spans="1:15" x14ac:dyDescent="0.2">
      <c r="B46" s="1637" t="s">
        <v>947</v>
      </c>
      <c r="J46" s="1439"/>
    </row>
    <row r="47" spans="1:15" s="1362" customFormat="1" x14ac:dyDescent="0.2">
      <c r="A47" s="708"/>
      <c r="B47" s="1638" t="s">
        <v>948</v>
      </c>
      <c r="C47" s="1363"/>
      <c r="D47" s="1363"/>
      <c r="E47" s="1363"/>
      <c r="F47" s="1361"/>
      <c r="G47" s="1363"/>
      <c r="H47" s="1363"/>
      <c r="I47" s="1363"/>
      <c r="K47" s="1363"/>
      <c r="L47" s="1363"/>
      <c r="M47" s="1363"/>
      <c r="O47" s="708"/>
    </row>
    <row r="48" spans="1:15" s="1362" customFormat="1" x14ac:dyDescent="0.2">
      <c r="A48" s="708"/>
      <c r="B48" s="1638" t="s">
        <v>1603</v>
      </c>
      <c r="C48" s="1363"/>
      <c r="D48" s="1363"/>
      <c r="E48" s="1363"/>
      <c r="F48" s="1361"/>
      <c r="G48" s="1363"/>
      <c r="H48" s="1363"/>
      <c r="I48" s="1363"/>
      <c r="K48" s="1363"/>
      <c r="L48" s="1363"/>
      <c r="M48" s="1363"/>
      <c r="O48" s="708"/>
    </row>
    <row r="49" spans="1:15" s="1362" customFormat="1" x14ac:dyDescent="0.2">
      <c r="A49" s="708"/>
      <c r="B49" s="708"/>
      <c r="C49" s="1363"/>
      <c r="D49" s="1363"/>
      <c r="E49" s="1363"/>
      <c r="F49" s="1361"/>
      <c r="G49" s="1363"/>
      <c r="H49" s="1363"/>
      <c r="I49" s="1363"/>
      <c r="K49" s="1363"/>
      <c r="L49" s="1363"/>
      <c r="M49" s="1363"/>
      <c r="O49" s="708"/>
    </row>
    <row r="50" spans="1:15" s="1362" customFormat="1" x14ac:dyDescent="0.2">
      <c r="A50" s="708"/>
      <c r="B50" s="708"/>
      <c r="C50" s="1363"/>
      <c r="D50" s="1363"/>
      <c r="E50" s="1363"/>
      <c r="F50" s="1361"/>
      <c r="G50" s="1363"/>
      <c r="H50" s="1363"/>
      <c r="I50" s="1363"/>
      <c r="K50" s="1363"/>
      <c r="L50" s="1363"/>
      <c r="M50" s="1363"/>
      <c r="O50" s="708"/>
    </row>
    <row r="51" spans="1:15" s="1362" customFormat="1" x14ac:dyDescent="0.2">
      <c r="A51" s="708"/>
      <c r="B51" s="708"/>
      <c r="C51" s="708"/>
      <c r="D51" s="708"/>
      <c r="E51" s="708"/>
      <c r="F51" s="1361"/>
      <c r="G51" s="708"/>
      <c r="H51" s="708"/>
      <c r="I51" s="708"/>
      <c r="J51" s="1439"/>
      <c r="K51" s="708"/>
      <c r="L51" s="708"/>
      <c r="M51" s="708"/>
      <c r="O51" s="708"/>
    </row>
  </sheetData>
  <mergeCells count="10">
    <mergeCell ref="A1:N1"/>
    <mergeCell ref="A2:N2"/>
    <mergeCell ref="A3:N3"/>
    <mergeCell ref="A4:N4"/>
    <mergeCell ref="A5:N5"/>
    <mergeCell ref="B7:B9"/>
    <mergeCell ref="C7:N7"/>
    <mergeCell ref="C8:F8"/>
    <mergeCell ref="G8:J8"/>
    <mergeCell ref="K8:N8"/>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03EFE-CEC0-45AB-932C-5ECB8995DB4E}">
  <sheetPr>
    <tabColor theme="0"/>
    <pageSetUpPr fitToPage="1"/>
  </sheetPr>
  <dimension ref="A1:XFD83"/>
  <sheetViews>
    <sheetView showGridLines="0" zoomScale="80" zoomScaleNormal="80" workbookViewId="0">
      <selection activeCell="AO9" sqref="AO9"/>
    </sheetView>
  </sheetViews>
  <sheetFormatPr baseColWidth="10" defaultColWidth="10.85546875" defaultRowHeight="15" x14ac:dyDescent="0.25"/>
  <cols>
    <col min="1" max="2" width="7.7109375" style="1597" customWidth="1"/>
    <col min="3" max="3" width="2.7109375" style="1597" customWidth="1"/>
    <col min="4" max="5" width="11.7109375" style="1597" hidden="1" customWidth="1"/>
    <col min="6" max="6" width="2.7109375" style="1597" hidden="1" customWidth="1"/>
    <col min="7" max="8" width="11.7109375" style="1597" hidden="1" customWidth="1"/>
    <col min="9" max="9" width="2.7109375" style="1597" hidden="1" customWidth="1"/>
    <col min="10" max="11" width="11.7109375" style="1597" hidden="1" customWidth="1"/>
    <col min="12" max="12" width="2.7109375" style="1597" hidden="1" customWidth="1"/>
    <col min="13" max="14" width="11.7109375" style="1597" hidden="1" customWidth="1"/>
    <col min="15" max="15" width="2.7109375" style="1597" hidden="1" customWidth="1"/>
    <col min="16" max="17" width="11.7109375" style="1597" hidden="1" customWidth="1"/>
    <col min="18" max="18" width="2.7109375" style="1597" hidden="1" customWidth="1"/>
    <col min="19" max="20" width="11.7109375" style="1597" hidden="1" customWidth="1"/>
    <col min="21" max="21" width="2.7109375" style="1597" hidden="1" customWidth="1"/>
    <col min="22" max="22" width="11.28515625" style="1597" hidden="1" customWidth="1"/>
    <col min="23" max="23" width="11.7109375" style="1597" hidden="1" customWidth="1"/>
    <col min="24" max="24" width="2.7109375" style="1597" hidden="1" customWidth="1"/>
    <col min="25" max="25" width="11.28515625" style="1597" hidden="1" customWidth="1"/>
    <col min="26" max="26" width="11.7109375" style="1597" hidden="1" customWidth="1"/>
    <col min="27" max="27" width="2.7109375" style="1597" hidden="1" customWidth="1"/>
    <col min="28" max="28" width="11.28515625" style="1597" hidden="1" customWidth="1"/>
    <col min="29" max="29" width="11.7109375" style="1597" hidden="1" customWidth="1"/>
    <col min="30" max="30" width="2.7109375" style="1597" customWidth="1"/>
    <col min="31" max="32" width="11.42578125" style="1597" customWidth="1"/>
    <col min="33" max="33" width="2.7109375" style="1597" customWidth="1"/>
    <col min="34" max="35" width="13.5703125" style="1597" customWidth="1"/>
    <col min="36" max="36" width="2.7109375" style="1597" customWidth="1"/>
    <col min="37" max="38" width="13.42578125" style="1597" customWidth="1"/>
    <col min="39" max="39" width="2.7109375" style="1597" customWidth="1"/>
    <col min="40" max="41" width="11.7109375" style="1597" customWidth="1"/>
    <col min="42" max="42" width="2.7109375" style="1597" customWidth="1"/>
    <col min="43" max="44" width="9.7109375" style="1597" customWidth="1"/>
    <col min="45" max="45" width="2.7109375" style="1597" customWidth="1"/>
    <col min="46" max="47" width="9.7109375" style="1597" customWidth="1"/>
    <col min="48" max="48" width="2.7109375" style="1597" customWidth="1"/>
    <col min="49" max="50" width="9.7109375" style="1597" customWidth="1"/>
    <col min="51" max="16384" width="10.85546875" style="1597"/>
  </cols>
  <sheetData>
    <row r="1" spans="1:16384" s="1149" customFormat="1" x14ac:dyDescent="0.25">
      <c r="A1" s="1815" t="s">
        <v>838</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c r="AR1" s="1815"/>
      <c r="AS1" s="1815"/>
      <c r="AT1" s="1815"/>
      <c r="AU1" s="1815"/>
      <c r="AV1" s="1815"/>
      <c r="AW1" s="1815"/>
      <c r="AX1" s="1815"/>
    </row>
    <row r="2" spans="1:16384" s="1365" customFormat="1" x14ac:dyDescent="0.25">
      <c r="A2" s="1815" t="s">
        <v>0</v>
      </c>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c r="AR2" s="1815"/>
      <c r="AS2" s="1815"/>
      <c r="AT2" s="1815"/>
      <c r="AU2" s="1815"/>
      <c r="AV2" s="1815"/>
      <c r="AW2" s="1815"/>
      <c r="AX2" s="1815"/>
      <c r="AY2" s="1815"/>
      <c r="AZ2" s="1815"/>
      <c r="BA2" s="1815"/>
      <c r="BB2" s="1815"/>
      <c r="BC2" s="1815"/>
      <c r="BD2" s="1815"/>
      <c r="BE2" s="1815"/>
      <c r="BF2" s="1815"/>
      <c r="BG2" s="1815"/>
      <c r="BH2" s="1815"/>
      <c r="BI2" s="1815"/>
      <c r="BJ2" s="1815"/>
      <c r="BK2" s="1815"/>
      <c r="BL2" s="1815"/>
      <c r="BM2" s="1815"/>
      <c r="BN2" s="1815"/>
      <c r="BO2" s="1815"/>
      <c r="BP2" s="1815"/>
      <c r="BQ2" s="1815"/>
      <c r="BR2" s="1815"/>
      <c r="BS2" s="1815"/>
      <c r="BT2" s="1815"/>
      <c r="BU2" s="1815"/>
      <c r="BV2" s="1815"/>
      <c r="BW2" s="1815"/>
      <c r="BX2" s="1815"/>
      <c r="BY2" s="1815"/>
      <c r="BZ2" s="1815"/>
      <c r="CA2" s="1815"/>
      <c r="CB2" s="1815"/>
      <c r="CC2" s="1815"/>
      <c r="CD2" s="1815"/>
      <c r="CE2" s="1815"/>
      <c r="CF2" s="1815"/>
      <c r="CG2" s="1815"/>
      <c r="CH2" s="1815"/>
      <c r="CI2" s="1815"/>
      <c r="CJ2" s="1815"/>
      <c r="CK2" s="1815"/>
      <c r="CL2" s="1815"/>
      <c r="CM2" s="1815"/>
      <c r="CN2" s="1815"/>
      <c r="CO2" s="1815"/>
      <c r="CP2" s="1815"/>
      <c r="CQ2" s="1815"/>
      <c r="CR2" s="1815"/>
      <c r="CS2" s="1815"/>
      <c r="CT2" s="1815"/>
      <c r="CU2" s="1815"/>
      <c r="CV2" s="1815"/>
      <c r="CW2" s="1815"/>
      <c r="CX2" s="1815"/>
      <c r="CY2" s="1815"/>
      <c r="CZ2" s="1815"/>
      <c r="DA2" s="1815"/>
      <c r="DB2" s="1815"/>
      <c r="DC2" s="1815"/>
      <c r="DD2" s="1815"/>
      <c r="DE2" s="1815"/>
      <c r="DF2" s="1815"/>
      <c r="DG2" s="1815"/>
      <c r="DH2" s="1815"/>
      <c r="DI2" s="1815"/>
      <c r="DJ2" s="1815"/>
      <c r="DK2" s="1815"/>
      <c r="DL2" s="1815"/>
      <c r="DM2" s="1815"/>
      <c r="DN2" s="1815"/>
      <c r="DO2" s="1815"/>
      <c r="DP2" s="1815"/>
      <c r="DQ2" s="1815"/>
      <c r="DR2" s="1815"/>
      <c r="DS2" s="1815"/>
      <c r="DT2" s="1815"/>
      <c r="DU2" s="1815"/>
      <c r="DV2" s="1815"/>
      <c r="DW2" s="1815"/>
      <c r="DX2" s="1815"/>
      <c r="DY2" s="1815"/>
      <c r="DZ2" s="1815"/>
      <c r="EA2" s="1815"/>
      <c r="EB2" s="1815"/>
      <c r="EC2" s="1815"/>
      <c r="ED2" s="1815"/>
      <c r="EE2" s="1815"/>
      <c r="EF2" s="1815"/>
      <c r="EG2" s="1815"/>
      <c r="EH2" s="1815"/>
      <c r="EI2" s="1815"/>
      <c r="EJ2" s="1815"/>
      <c r="EK2" s="1815"/>
      <c r="EL2" s="1815"/>
      <c r="EM2" s="1815"/>
      <c r="EN2" s="1815"/>
      <c r="EO2" s="1815"/>
      <c r="EP2" s="1815"/>
      <c r="EQ2" s="1815"/>
      <c r="ER2" s="1815"/>
      <c r="ES2" s="1815"/>
      <c r="ET2" s="1815"/>
      <c r="EU2" s="1815"/>
      <c r="EV2" s="1815"/>
      <c r="EW2" s="1815"/>
      <c r="EX2" s="1815"/>
      <c r="EY2" s="1815"/>
      <c r="EZ2" s="1815"/>
      <c r="FA2" s="1815"/>
      <c r="FB2" s="1815"/>
      <c r="FC2" s="1815"/>
      <c r="FD2" s="1815"/>
      <c r="FE2" s="1815"/>
      <c r="FF2" s="1815"/>
      <c r="FG2" s="1815"/>
      <c r="FH2" s="1815"/>
      <c r="FI2" s="1815"/>
      <c r="FJ2" s="1815"/>
      <c r="FK2" s="1815"/>
      <c r="FL2" s="1815"/>
      <c r="FM2" s="1815"/>
      <c r="FN2" s="1815"/>
      <c r="FO2" s="1815"/>
      <c r="FP2" s="1815"/>
      <c r="FQ2" s="1815"/>
      <c r="FR2" s="1815"/>
      <c r="FS2" s="1815"/>
      <c r="FT2" s="1815"/>
      <c r="FU2" s="1815"/>
      <c r="FV2" s="1815"/>
      <c r="FW2" s="1815"/>
      <c r="FX2" s="1815"/>
      <c r="FY2" s="1815"/>
      <c r="FZ2" s="1815"/>
      <c r="GA2" s="1815"/>
      <c r="GB2" s="1815"/>
      <c r="GC2" s="1815"/>
      <c r="GD2" s="1815"/>
      <c r="GE2" s="1815"/>
      <c r="GF2" s="1815"/>
      <c r="GG2" s="1815"/>
      <c r="GH2" s="1815"/>
      <c r="GI2" s="1815"/>
      <c r="GJ2" s="1815"/>
      <c r="GK2" s="1815"/>
      <c r="GL2" s="1815"/>
      <c r="GM2" s="1815"/>
      <c r="GN2" s="1815"/>
      <c r="GO2" s="1815"/>
      <c r="GP2" s="1815"/>
      <c r="GQ2" s="1815"/>
      <c r="GR2" s="1815"/>
      <c r="GS2" s="1815"/>
      <c r="GT2" s="1815"/>
      <c r="GU2" s="1815"/>
      <c r="GV2" s="1815"/>
      <c r="GW2" s="1815"/>
      <c r="GX2" s="1815"/>
      <c r="GY2" s="1815"/>
      <c r="GZ2" s="1815"/>
      <c r="HA2" s="1815"/>
      <c r="HB2" s="1815"/>
      <c r="HC2" s="1815"/>
      <c r="HD2" s="1815"/>
      <c r="HE2" s="1815"/>
      <c r="HF2" s="1815"/>
      <c r="HG2" s="1815"/>
      <c r="HH2" s="1815"/>
      <c r="HI2" s="1815"/>
      <c r="HJ2" s="1815"/>
      <c r="HK2" s="1815"/>
      <c r="HL2" s="1815"/>
      <c r="HM2" s="1815"/>
      <c r="HN2" s="1815"/>
      <c r="HO2" s="1815"/>
      <c r="HP2" s="1815"/>
      <c r="HQ2" s="1815"/>
      <c r="HR2" s="1815"/>
      <c r="HS2" s="1815"/>
      <c r="HT2" s="1815"/>
      <c r="HU2" s="1815"/>
      <c r="HV2" s="1815"/>
      <c r="HW2" s="1815"/>
      <c r="HX2" s="1815"/>
      <c r="HY2" s="1815"/>
      <c r="HZ2" s="1815"/>
      <c r="IA2" s="1815"/>
      <c r="IB2" s="1815"/>
      <c r="IC2" s="1815"/>
      <c r="ID2" s="1815"/>
      <c r="IE2" s="1815"/>
      <c r="IF2" s="1815"/>
      <c r="IG2" s="1815"/>
      <c r="IH2" s="1815"/>
      <c r="II2" s="1815"/>
      <c r="IJ2" s="1815"/>
      <c r="IK2" s="1815"/>
      <c r="IL2" s="1815"/>
      <c r="IM2" s="1815"/>
      <c r="IN2" s="1815"/>
      <c r="IO2" s="1815"/>
      <c r="IP2" s="1815"/>
      <c r="IQ2" s="1815"/>
      <c r="IR2" s="1815"/>
      <c r="IS2" s="1815"/>
      <c r="IT2" s="1815"/>
      <c r="IU2" s="1815"/>
      <c r="IV2" s="1815"/>
      <c r="IW2" s="1815"/>
      <c r="IX2" s="1815"/>
      <c r="IY2" s="1815"/>
      <c r="IZ2" s="1815"/>
      <c r="JA2" s="1815"/>
      <c r="JB2" s="1815"/>
      <c r="JC2" s="1815"/>
      <c r="JD2" s="1815"/>
      <c r="JE2" s="1815"/>
      <c r="JF2" s="1815"/>
      <c r="JG2" s="1815"/>
      <c r="JH2" s="1815"/>
      <c r="JI2" s="1815"/>
      <c r="JJ2" s="1815"/>
      <c r="JK2" s="1815"/>
      <c r="JL2" s="1815"/>
      <c r="JM2" s="1815"/>
      <c r="JN2" s="1815"/>
      <c r="JO2" s="1815"/>
      <c r="JP2" s="1815"/>
      <c r="JQ2" s="1815"/>
      <c r="JR2" s="1815"/>
      <c r="JS2" s="1815"/>
      <c r="JT2" s="1815"/>
      <c r="JU2" s="1815"/>
      <c r="JV2" s="1815"/>
      <c r="JW2" s="1815"/>
      <c r="JX2" s="1815"/>
      <c r="JY2" s="1815"/>
      <c r="JZ2" s="1815"/>
      <c r="KA2" s="1815"/>
      <c r="KB2" s="1815"/>
      <c r="KC2" s="1815"/>
      <c r="KD2" s="1815"/>
      <c r="KE2" s="1815"/>
      <c r="KF2" s="1815"/>
      <c r="KG2" s="1815"/>
      <c r="KH2" s="1815"/>
      <c r="KI2" s="1815"/>
      <c r="KJ2" s="1815"/>
      <c r="KK2" s="1815"/>
      <c r="KL2" s="1815"/>
      <c r="KM2" s="1815"/>
      <c r="KN2" s="1815"/>
      <c r="KO2" s="1815"/>
      <c r="KP2" s="1815"/>
      <c r="KQ2" s="1815"/>
      <c r="KR2" s="1815"/>
      <c r="KS2" s="1815"/>
      <c r="KT2" s="1815"/>
      <c r="KU2" s="1815"/>
      <c r="KV2" s="1815"/>
      <c r="KW2" s="1815"/>
      <c r="KX2" s="1815"/>
      <c r="KY2" s="1815"/>
      <c r="KZ2" s="1815"/>
      <c r="LA2" s="1815"/>
      <c r="LB2" s="1815"/>
      <c r="LC2" s="1815"/>
      <c r="LD2" s="1815"/>
      <c r="LE2" s="1815"/>
      <c r="LF2" s="1815"/>
      <c r="LG2" s="1815"/>
      <c r="LH2" s="1815"/>
      <c r="LI2" s="1815"/>
      <c r="LJ2" s="1815"/>
      <c r="LK2" s="1815"/>
      <c r="LL2" s="1815"/>
      <c r="LM2" s="1815"/>
      <c r="LN2" s="1815"/>
      <c r="LO2" s="1815"/>
      <c r="LP2" s="1815"/>
      <c r="LQ2" s="1815"/>
      <c r="LR2" s="1815"/>
      <c r="LS2" s="1815"/>
      <c r="LT2" s="1815"/>
      <c r="LU2" s="1815"/>
      <c r="LV2" s="1815"/>
      <c r="LW2" s="1815"/>
      <c r="LX2" s="1815"/>
      <c r="LY2" s="1815"/>
      <c r="LZ2" s="1815"/>
      <c r="MA2" s="1815"/>
      <c r="MB2" s="1815"/>
      <c r="MC2" s="1815"/>
      <c r="MD2" s="1815"/>
      <c r="ME2" s="1815"/>
      <c r="MF2" s="1815"/>
      <c r="MG2" s="1815"/>
      <c r="MH2" s="1815"/>
      <c r="MI2" s="1815"/>
      <c r="MJ2" s="1815"/>
      <c r="MK2" s="1815"/>
      <c r="ML2" s="1815"/>
      <c r="MM2" s="1815"/>
      <c r="MN2" s="1815"/>
      <c r="MO2" s="1815"/>
      <c r="MP2" s="1815"/>
      <c r="MQ2" s="1815"/>
      <c r="MR2" s="1815"/>
      <c r="MS2" s="1815"/>
      <c r="MT2" s="1815"/>
      <c r="MU2" s="1815"/>
      <c r="MV2" s="1815"/>
      <c r="MW2" s="1815"/>
      <c r="MX2" s="1815"/>
      <c r="MY2" s="1815"/>
      <c r="MZ2" s="1815"/>
      <c r="NA2" s="1815"/>
      <c r="NB2" s="1815"/>
      <c r="NC2" s="1815"/>
      <c r="ND2" s="1815"/>
      <c r="NE2" s="1815"/>
      <c r="NF2" s="1815"/>
      <c r="NG2" s="1815"/>
      <c r="NH2" s="1815"/>
      <c r="NI2" s="1815"/>
      <c r="NJ2" s="1815"/>
      <c r="NK2" s="1815"/>
      <c r="NL2" s="1815"/>
      <c r="NM2" s="1815"/>
      <c r="NN2" s="1815"/>
      <c r="NO2" s="1815"/>
      <c r="NP2" s="1815"/>
      <c r="NQ2" s="1815"/>
      <c r="NR2" s="1815"/>
      <c r="NS2" s="1815"/>
      <c r="NT2" s="1815"/>
      <c r="NU2" s="1815"/>
      <c r="NV2" s="1815"/>
      <c r="NW2" s="1815"/>
      <c r="NX2" s="1815"/>
      <c r="NY2" s="1815"/>
      <c r="NZ2" s="1815"/>
      <c r="OA2" s="1815"/>
      <c r="OB2" s="1815"/>
      <c r="OC2" s="1815"/>
      <c r="OD2" s="1815"/>
      <c r="OE2" s="1815"/>
      <c r="OF2" s="1815"/>
      <c r="OG2" s="1815"/>
      <c r="OH2" s="1815"/>
      <c r="OI2" s="1815"/>
      <c r="OJ2" s="1815"/>
      <c r="OK2" s="1815"/>
      <c r="OL2" s="1815"/>
      <c r="OM2" s="1815"/>
      <c r="ON2" s="1815"/>
      <c r="OO2" s="1815"/>
      <c r="OP2" s="1815"/>
      <c r="OQ2" s="1815"/>
      <c r="OR2" s="1815"/>
      <c r="OS2" s="1815"/>
      <c r="OT2" s="1815"/>
      <c r="OU2" s="1815"/>
      <c r="OV2" s="1815"/>
      <c r="OW2" s="1815"/>
      <c r="OX2" s="1815"/>
      <c r="OY2" s="1815"/>
      <c r="OZ2" s="1815"/>
      <c r="PA2" s="1815"/>
      <c r="PB2" s="1815"/>
      <c r="PC2" s="1815"/>
      <c r="PD2" s="1815"/>
      <c r="PE2" s="1815"/>
      <c r="PF2" s="1815"/>
      <c r="PG2" s="1815"/>
      <c r="PH2" s="1815"/>
      <c r="PI2" s="1815"/>
      <c r="PJ2" s="1815"/>
      <c r="PK2" s="1815"/>
      <c r="PL2" s="1815"/>
      <c r="PM2" s="1815"/>
      <c r="PN2" s="1815"/>
      <c r="PO2" s="1815"/>
      <c r="PP2" s="1815"/>
      <c r="PQ2" s="1815"/>
      <c r="PR2" s="1815"/>
      <c r="PS2" s="1815"/>
      <c r="PT2" s="1815"/>
      <c r="PU2" s="1815"/>
      <c r="PV2" s="1815"/>
      <c r="PW2" s="1815"/>
      <c r="PX2" s="1815"/>
      <c r="PY2" s="1815"/>
      <c r="PZ2" s="1815"/>
      <c r="QA2" s="1815"/>
      <c r="QB2" s="1815"/>
      <c r="QC2" s="1815"/>
      <c r="QD2" s="1815"/>
      <c r="QE2" s="1815"/>
      <c r="QF2" s="1815"/>
      <c r="QG2" s="1815"/>
      <c r="QH2" s="1815"/>
      <c r="QI2" s="1815"/>
      <c r="QJ2" s="1815"/>
      <c r="QK2" s="1815"/>
      <c r="QL2" s="1815"/>
      <c r="QM2" s="1815"/>
      <c r="QN2" s="1815"/>
      <c r="QO2" s="1815"/>
      <c r="QP2" s="1815"/>
      <c r="QQ2" s="1815"/>
      <c r="QR2" s="1815"/>
      <c r="QS2" s="1815"/>
      <c r="QT2" s="1815"/>
      <c r="QU2" s="1815"/>
      <c r="QV2" s="1815"/>
      <c r="QW2" s="1815"/>
      <c r="QX2" s="1815"/>
      <c r="QY2" s="1815"/>
      <c r="QZ2" s="1815"/>
      <c r="RA2" s="1815"/>
      <c r="RB2" s="1815"/>
      <c r="RC2" s="1815"/>
      <c r="RD2" s="1815"/>
      <c r="RE2" s="1815"/>
      <c r="RF2" s="1815"/>
      <c r="RG2" s="1815"/>
      <c r="RH2" s="1815"/>
      <c r="RI2" s="1815"/>
      <c r="RJ2" s="1815"/>
      <c r="RK2" s="1815"/>
      <c r="RL2" s="1815"/>
      <c r="RM2" s="1815"/>
      <c r="RN2" s="1815"/>
      <c r="RO2" s="1815"/>
      <c r="RP2" s="1815"/>
      <c r="RQ2" s="1815"/>
      <c r="RR2" s="1815"/>
      <c r="RS2" s="1815"/>
      <c r="RT2" s="1815"/>
      <c r="RU2" s="1815"/>
      <c r="RV2" s="1815"/>
      <c r="RW2" s="1815"/>
      <c r="RX2" s="1815"/>
      <c r="RY2" s="1815"/>
      <c r="RZ2" s="1815"/>
      <c r="SA2" s="1815"/>
      <c r="SB2" s="1815"/>
      <c r="SC2" s="1815"/>
      <c r="SD2" s="1815"/>
      <c r="SE2" s="1815"/>
      <c r="SF2" s="1815"/>
      <c r="SG2" s="1815"/>
      <c r="SH2" s="1815"/>
      <c r="SI2" s="1815"/>
      <c r="SJ2" s="1815"/>
      <c r="SK2" s="1815"/>
      <c r="SL2" s="1815"/>
      <c r="SM2" s="1815"/>
      <c r="SN2" s="1815"/>
      <c r="SO2" s="1815"/>
      <c r="SP2" s="1815"/>
      <c r="SQ2" s="1815"/>
      <c r="SR2" s="1815"/>
      <c r="SS2" s="1815"/>
      <c r="ST2" s="1815"/>
      <c r="SU2" s="1815"/>
      <c r="SV2" s="1815"/>
      <c r="SW2" s="1815"/>
      <c r="SX2" s="1815"/>
      <c r="SY2" s="1815"/>
      <c r="SZ2" s="1815"/>
      <c r="TA2" s="1815"/>
      <c r="TB2" s="1815"/>
      <c r="TC2" s="1815"/>
      <c r="TD2" s="1815"/>
      <c r="TE2" s="1815"/>
      <c r="TF2" s="1815"/>
      <c r="TG2" s="1815"/>
      <c r="TH2" s="1815"/>
      <c r="TI2" s="1815"/>
      <c r="TJ2" s="1815"/>
      <c r="TK2" s="1815"/>
      <c r="TL2" s="1815"/>
      <c r="TM2" s="1815"/>
      <c r="TN2" s="1815"/>
      <c r="TO2" s="1815"/>
      <c r="TP2" s="1815"/>
      <c r="TQ2" s="1815"/>
      <c r="TR2" s="1815"/>
      <c r="TS2" s="1815"/>
      <c r="TT2" s="1815"/>
      <c r="TU2" s="1815"/>
      <c r="TV2" s="1815"/>
      <c r="TW2" s="1815"/>
      <c r="TX2" s="1815"/>
      <c r="TY2" s="1815"/>
      <c r="TZ2" s="1815"/>
      <c r="UA2" s="1815"/>
      <c r="UB2" s="1815"/>
      <c r="UC2" s="1815"/>
      <c r="UD2" s="1815"/>
      <c r="UE2" s="1815"/>
      <c r="UF2" s="1815"/>
      <c r="UG2" s="1815"/>
      <c r="UH2" s="1815"/>
      <c r="UI2" s="1815"/>
      <c r="UJ2" s="1815"/>
      <c r="UK2" s="1815"/>
      <c r="UL2" s="1815"/>
      <c r="UM2" s="1815"/>
      <c r="UN2" s="1815"/>
      <c r="UO2" s="1815"/>
      <c r="UP2" s="1815"/>
      <c r="UQ2" s="1815"/>
      <c r="UR2" s="1815"/>
      <c r="US2" s="1815"/>
      <c r="UT2" s="1815"/>
      <c r="UU2" s="1815"/>
      <c r="UV2" s="1815"/>
      <c r="UW2" s="1815"/>
      <c r="UX2" s="1815"/>
      <c r="UY2" s="1815"/>
      <c r="UZ2" s="1815"/>
      <c r="VA2" s="1815"/>
      <c r="VB2" s="1815"/>
      <c r="VC2" s="1815"/>
      <c r="VD2" s="1815"/>
      <c r="VE2" s="1815"/>
      <c r="VF2" s="1815"/>
      <c r="VG2" s="1815"/>
      <c r="VH2" s="1815"/>
      <c r="VI2" s="1815"/>
      <c r="VJ2" s="1815"/>
      <c r="VK2" s="1815"/>
      <c r="VL2" s="1815"/>
      <c r="VM2" s="1815"/>
      <c r="VN2" s="1815"/>
      <c r="VO2" s="1815"/>
      <c r="VP2" s="1815"/>
      <c r="VQ2" s="1815"/>
      <c r="VR2" s="1815"/>
      <c r="VS2" s="1815"/>
      <c r="VT2" s="1815"/>
      <c r="VU2" s="1815"/>
      <c r="VV2" s="1815"/>
      <c r="VW2" s="1815"/>
      <c r="VX2" s="1815"/>
      <c r="VY2" s="1815"/>
      <c r="VZ2" s="1815"/>
      <c r="WA2" s="1815"/>
      <c r="WB2" s="1815"/>
      <c r="WC2" s="1815"/>
      <c r="WD2" s="1815"/>
      <c r="WE2" s="1815"/>
      <c r="WF2" s="1815"/>
      <c r="WG2" s="1815"/>
      <c r="WH2" s="1815"/>
      <c r="WI2" s="1815"/>
      <c r="WJ2" s="1815"/>
      <c r="WK2" s="1815"/>
      <c r="WL2" s="1815"/>
      <c r="WM2" s="1815"/>
      <c r="WN2" s="1815"/>
      <c r="WO2" s="1815"/>
      <c r="WP2" s="1815"/>
      <c r="WQ2" s="1815"/>
      <c r="WR2" s="1815"/>
      <c r="WS2" s="1815"/>
      <c r="WT2" s="1815"/>
      <c r="WU2" s="1815"/>
      <c r="WV2" s="1815"/>
      <c r="WW2" s="1815"/>
      <c r="WX2" s="1815"/>
      <c r="WY2" s="1815"/>
      <c r="WZ2" s="1815"/>
      <c r="XA2" s="1815"/>
      <c r="XB2" s="1815"/>
      <c r="XC2" s="1815"/>
      <c r="XD2" s="1815"/>
      <c r="XE2" s="1815"/>
      <c r="XF2" s="1815"/>
      <c r="XG2" s="1815"/>
      <c r="XH2" s="1815"/>
      <c r="XI2" s="1815"/>
      <c r="XJ2" s="1815"/>
      <c r="XK2" s="1815"/>
      <c r="XL2" s="1815"/>
      <c r="XM2" s="1815"/>
      <c r="XN2" s="1815"/>
      <c r="XO2" s="1815"/>
      <c r="XP2" s="1815"/>
      <c r="XQ2" s="1815"/>
      <c r="XR2" s="1815"/>
      <c r="XS2" s="1815"/>
      <c r="XT2" s="1815"/>
      <c r="XU2" s="1815"/>
      <c r="XV2" s="1815"/>
      <c r="XW2" s="1815"/>
      <c r="XX2" s="1815"/>
      <c r="XY2" s="1815"/>
      <c r="XZ2" s="1815"/>
      <c r="YA2" s="1815"/>
      <c r="YB2" s="1815"/>
      <c r="YC2" s="1815"/>
      <c r="YD2" s="1815"/>
      <c r="YE2" s="1815"/>
      <c r="YF2" s="1815"/>
      <c r="YG2" s="1815"/>
      <c r="YH2" s="1815"/>
      <c r="YI2" s="1815"/>
      <c r="YJ2" s="1815"/>
      <c r="YK2" s="1815"/>
      <c r="YL2" s="1815"/>
      <c r="YM2" s="1815"/>
      <c r="YN2" s="1815"/>
      <c r="YO2" s="1815"/>
      <c r="YP2" s="1815"/>
      <c r="YQ2" s="1815"/>
      <c r="YR2" s="1815"/>
      <c r="YS2" s="1815"/>
      <c r="YT2" s="1815"/>
      <c r="YU2" s="1815"/>
      <c r="YV2" s="1815"/>
      <c r="YW2" s="1815"/>
      <c r="YX2" s="1815"/>
      <c r="YY2" s="1815"/>
      <c r="YZ2" s="1815"/>
      <c r="ZA2" s="1815"/>
      <c r="ZB2" s="1815"/>
      <c r="ZC2" s="1815"/>
      <c r="ZD2" s="1815"/>
      <c r="ZE2" s="1815"/>
      <c r="ZF2" s="1815"/>
      <c r="ZG2" s="1815"/>
      <c r="ZH2" s="1815"/>
      <c r="ZI2" s="1815"/>
      <c r="ZJ2" s="1815"/>
      <c r="ZK2" s="1815"/>
      <c r="ZL2" s="1815"/>
      <c r="ZM2" s="1815"/>
      <c r="ZN2" s="1815"/>
      <c r="ZO2" s="1815"/>
      <c r="ZP2" s="1815"/>
      <c r="ZQ2" s="1815"/>
      <c r="ZR2" s="1815"/>
      <c r="ZS2" s="1815"/>
      <c r="ZT2" s="1815"/>
      <c r="ZU2" s="1815"/>
      <c r="ZV2" s="1815"/>
      <c r="ZW2" s="1815"/>
      <c r="ZX2" s="1815"/>
      <c r="ZY2" s="1815"/>
      <c r="ZZ2" s="1815"/>
      <c r="AAA2" s="1815"/>
      <c r="AAB2" s="1815"/>
      <c r="AAC2" s="1815"/>
      <c r="AAD2" s="1815"/>
      <c r="AAE2" s="1815"/>
      <c r="AAF2" s="1815"/>
      <c r="AAG2" s="1815"/>
      <c r="AAH2" s="1815"/>
      <c r="AAI2" s="1815"/>
      <c r="AAJ2" s="1815"/>
      <c r="AAK2" s="1815"/>
      <c r="AAL2" s="1815"/>
      <c r="AAM2" s="1815"/>
      <c r="AAN2" s="1815"/>
      <c r="AAO2" s="1815"/>
      <c r="AAP2" s="1815"/>
      <c r="AAQ2" s="1815"/>
      <c r="AAR2" s="1815"/>
      <c r="AAS2" s="1815"/>
      <c r="AAT2" s="1815"/>
      <c r="AAU2" s="1815"/>
      <c r="AAV2" s="1815"/>
      <c r="AAW2" s="1815"/>
      <c r="AAX2" s="1815"/>
      <c r="AAY2" s="1815"/>
      <c r="AAZ2" s="1815"/>
      <c r="ABA2" s="1815"/>
      <c r="ABB2" s="1815"/>
      <c r="ABC2" s="1815"/>
      <c r="ABD2" s="1815"/>
      <c r="ABE2" s="1815"/>
      <c r="ABF2" s="1815"/>
      <c r="ABG2" s="1815"/>
      <c r="ABH2" s="1815"/>
      <c r="ABI2" s="1815"/>
      <c r="ABJ2" s="1815"/>
      <c r="ABK2" s="1815"/>
      <c r="ABL2" s="1815"/>
      <c r="ABM2" s="1815"/>
      <c r="ABN2" s="1815"/>
      <c r="ABO2" s="1815"/>
      <c r="ABP2" s="1815"/>
      <c r="ABQ2" s="1815"/>
      <c r="ABR2" s="1815"/>
      <c r="ABS2" s="1815"/>
      <c r="ABT2" s="1815"/>
      <c r="ABU2" s="1815"/>
      <c r="ABV2" s="1815"/>
      <c r="ABW2" s="1815"/>
      <c r="ABX2" s="1815"/>
      <c r="ABY2" s="1815"/>
      <c r="ABZ2" s="1815"/>
      <c r="ACA2" s="1815"/>
      <c r="ACB2" s="1815"/>
      <c r="ACC2" s="1815"/>
      <c r="ACD2" s="1815"/>
      <c r="ACE2" s="1815"/>
      <c r="ACF2" s="1815"/>
      <c r="ACG2" s="1815"/>
      <c r="ACH2" s="1815"/>
      <c r="ACI2" s="1815"/>
      <c r="ACJ2" s="1815"/>
      <c r="ACK2" s="1815"/>
      <c r="ACL2" s="1815"/>
      <c r="ACM2" s="1815"/>
      <c r="ACN2" s="1815"/>
      <c r="ACO2" s="1815"/>
      <c r="ACP2" s="1815"/>
      <c r="ACQ2" s="1815"/>
      <c r="ACR2" s="1815"/>
      <c r="ACS2" s="1815"/>
      <c r="ACT2" s="1815"/>
      <c r="ACU2" s="1815"/>
      <c r="ACV2" s="1815"/>
      <c r="ACW2" s="1815"/>
      <c r="ACX2" s="1815"/>
      <c r="ACY2" s="1815"/>
      <c r="ACZ2" s="1815"/>
      <c r="ADA2" s="1815"/>
      <c r="ADB2" s="1815"/>
      <c r="ADC2" s="1815"/>
      <c r="ADD2" s="1815"/>
      <c r="ADE2" s="1815"/>
      <c r="ADF2" s="1815"/>
      <c r="ADG2" s="1815"/>
      <c r="ADH2" s="1815"/>
      <c r="ADI2" s="1815"/>
      <c r="ADJ2" s="1815"/>
      <c r="ADK2" s="1815"/>
      <c r="ADL2" s="1815"/>
      <c r="ADM2" s="1815"/>
      <c r="ADN2" s="1815"/>
      <c r="ADO2" s="1815"/>
      <c r="ADP2" s="1815"/>
      <c r="ADQ2" s="1815"/>
      <c r="ADR2" s="1815"/>
      <c r="ADS2" s="1815"/>
      <c r="ADT2" s="1815"/>
      <c r="ADU2" s="1815"/>
      <c r="ADV2" s="1815"/>
      <c r="ADW2" s="1815"/>
      <c r="ADX2" s="1815"/>
      <c r="ADY2" s="1815"/>
      <c r="ADZ2" s="1815"/>
      <c r="AEA2" s="1815"/>
      <c r="AEB2" s="1815"/>
      <c r="AEC2" s="1815"/>
      <c r="AED2" s="1815"/>
      <c r="AEE2" s="1815"/>
      <c r="AEF2" s="1815"/>
      <c r="AEG2" s="1815"/>
      <c r="AEH2" s="1815"/>
      <c r="AEI2" s="1815"/>
      <c r="AEJ2" s="1815"/>
      <c r="AEK2" s="1815"/>
      <c r="AEL2" s="1815"/>
      <c r="AEM2" s="1815"/>
      <c r="AEN2" s="1815"/>
      <c r="AEO2" s="1815"/>
      <c r="AEP2" s="1815"/>
      <c r="AEQ2" s="1815"/>
      <c r="AER2" s="1815"/>
      <c r="AES2" s="1815"/>
      <c r="AET2" s="1815"/>
      <c r="AEU2" s="1815"/>
      <c r="AEV2" s="1815"/>
      <c r="AEW2" s="1815"/>
      <c r="AEX2" s="1815"/>
      <c r="AEY2" s="1815"/>
      <c r="AEZ2" s="1815"/>
      <c r="AFA2" s="1815"/>
      <c r="AFB2" s="1815"/>
      <c r="AFC2" s="1815"/>
      <c r="AFD2" s="1815"/>
      <c r="AFE2" s="1815"/>
      <c r="AFF2" s="1815"/>
      <c r="AFG2" s="1815"/>
      <c r="AFH2" s="1815"/>
      <c r="AFI2" s="1815"/>
      <c r="AFJ2" s="1815"/>
      <c r="AFK2" s="1815"/>
      <c r="AFL2" s="1815"/>
      <c r="AFM2" s="1815"/>
      <c r="AFN2" s="1815"/>
      <c r="AFO2" s="1815"/>
      <c r="AFP2" s="1815"/>
      <c r="AFQ2" s="1815"/>
      <c r="AFR2" s="1815"/>
      <c r="AFS2" s="1815"/>
      <c r="AFT2" s="1815"/>
      <c r="AFU2" s="1815"/>
      <c r="AFV2" s="1815"/>
      <c r="AFW2" s="1815"/>
      <c r="AFX2" s="1815"/>
      <c r="AFY2" s="1815"/>
      <c r="AFZ2" s="1815"/>
      <c r="AGA2" s="1815"/>
      <c r="AGB2" s="1815"/>
      <c r="AGC2" s="1815"/>
      <c r="AGD2" s="1815"/>
      <c r="AGE2" s="1815"/>
      <c r="AGF2" s="1815"/>
      <c r="AGG2" s="1815"/>
      <c r="AGH2" s="1815"/>
      <c r="AGI2" s="1815"/>
      <c r="AGJ2" s="1815"/>
      <c r="AGK2" s="1815"/>
      <c r="AGL2" s="1815"/>
      <c r="AGM2" s="1815"/>
      <c r="AGN2" s="1815"/>
      <c r="AGO2" s="1815"/>
      <c r="AGP2" s="1815"/>
      <c r="AGQ2" s="1815"/>
      <c r="AGR2" s="1815"/>
      <c r="AGS2" s="1815"/>
      <c r="AGT2" s="1815"/>
      <c r="AGU2" s="1815"/>
      <c r="AGV2" s="1815"/>
      <c r="AGW2" s="1815"/>
      <c r="AGX2" s="1815"/>
      <c r="AGY2" s="1815"/>
      <c r="AGZ2" s="1815"/>
      <c r="AHA2" s="1815"/>
      <c r="AHB2" s="1815"/>
      <c r="AHC2" s="1815"/>
      <c r="AHD2" s="1815"/>
      <c r="AHE2" s="1815"/>
      <c r="AHF2" s="1815"/>
      <c r="AHG2" s="1815"/>
      <c r="AHH2" s="1815"/>
      <c r="AHI2" s="1815"/>
      <c r="AHJ2" s="1815"/>
      <c r="AHK2" s="1815"/>
      <c r="AHL2" s="1815"/>
      <c r="AHM2" s="1815"/>
      <c r="AHN2" s="1815"/>
      <c r="AHO2" s="1815"/>
      <c r="AHP2" s="1815"/>
      <c r="AHQ2" s="1815"/>
      <c r="AHR2" s="1815"/>
      <c r="AHS2" s="1815"/>
      <c r="AHT2" s="1815"/>
      <c r="AHU2" s="1815"/>
      <c r="AHV2" s="1815"/>
      <c r="AHW2" s="1815"/>
      <c r="AHX2" s="1815"/>
      <c r="AHY2" s="1815"/>
      <c r="AHZ2" s="1815"/>
      <c r="AIA2" s="1815"/>
      <c r="AIB2" s="1815"/>
      <c r="AIC2" s="1815"/>
      <c r="AID2" s="1815"/>
      <c r="AIE2" s="1815"/>
      <c r="AIF2" s="1815"/>
      <c r="AIG2" s="1815"/>
      <c r="AIH2" s="1815"/>
      <c r="AII2" s="1815"/>
      <c r="AIJ2" s="1815"/>
      <c r="AIK2" s="1815"/>
      <c r="AIL2" s="1815"/>
      <c r="AIM2" s="1815"/>
      <c r="AIN2" s="1815"/>
      <c r="AIO2" s="1815"/>
      <c r="AIP2" s="1815"/>
      <c r="AIQ2" s="1815"/>
      <c r="AIR2" s="1815"/>
      <c r="AIS2" s="1815"/>
      <c r="AIT2" s="1815"/>
      <c r="AIU2" s="1815"/>
      <c r="AIV2" s="1815"/>
      <c r="AIW2" s="1815"/>
      <c r="AIX2" s="1815"/>
      <c r="AIY2" s="1815"/>
      <c r="AIZ2" s="1815"/>
      <c r="AJA2" s="1815"/>
      <c r="AJB2" s="1815"/>
      <c r="AJC2" s="1815"/>
      <c r="AJD2" s="1815"/>
      <c r="AJE2" s="1815"/>
      <c r="AJF2" s="1815"/>
      <c r="AJG2" s="1815"/>
      <c r="AJH2" s="1815"/>
      <c r="AJI2" s="1815"/>
      <c r="AJJ2" s="1815"/>
      <c r="AJK2" s="1815"/>
      <c r="AJL2" s="1815"/>
      <c r="AJM2" s="1815"/>
      <c r="AJN2" s="1815"/>
      <c r="AJO2" s="1815"/>
      <c r="AJP2" s="1815"/>
      <c r="AJQ2" s="1815"/>
      <c r="AJR2" s="1815"/>
      <c r="AJS2" s="1815"/>
      <c r="AJT2" s="1815"/>
      <c r="AJU2" s="1815"/>
      <c r="AJV2" s="1815"/>
      <c r="AJW2" s="1815"/>
      <c r="AJX2" s="1815"/>
      <c r="AJY2" s="1815"/>
      <c r="AJZ2" s="1815"/>
      <c r="AKA2" s="1815"/>
      <c r="AKB2" s="1815"/>
      <c r="AKC2" s="1815"/>
      <c r="AKD2" s="1815"/>
      <c r="AKE2" s="1815"/>
      <c r="AKF2" s="1815"/>
      <c r="AKG2" s="1815"/>
      <c r="AKH2" s="1815"/>
      <c r="AKI2" s="1815"/>
      <c r="AKJ2" s="1815"/>
      <c r="AKK2" s="1815"/>
      <c r="AKL2" s="1815"/>
      <c r="AKM2" s="1815"/>
      <c r="AKN2" s="1815"/>
      <c r="AKO2" s="1815"/>
      <c r="AKP2" s="1815"/>
      <c r="AKQ2" s="1815"/>
      <c r="AKR2" s="1815"/>
      <c r="AKS2" s="1815"/>
      <c r="AKT2" s="1815"/>
      <c r="AKU2" s="1815"/>
      <c r="AKV2" s="1815"/>
      <c r="AKW2" s="1815"/>
      <c r="AKX2" s="1815"/>
      <c r="AKY2" s="1815"/>
      <c r="AKZ2" s="1815"/>
      <c r="ALA2" s="1815"/>
      <c r="ALB2" s="1815"/>
      <c r="ALC2" s="1815"/>
      <c r="ALD2" s="1815"/>
      <c r="ALE2" s="1815"/>
      <c r="ALF2" s="1815"/>
      <c r="ALG2" s="1815"/>
      <c r="ALH2" s="1815"/>
      <c r="ALI2" s="1815"/>
      <c r="ALJ2" s="1815"/>
      <c r="ALK2" s="1815"/>
      <c r="ALL2" s="1815"/>
      <c r="ALM2" s="1815"/>
      <c r="ALN2" s="1815"/>
      <c r="ALO2" s="1815"/>
      <c r="ALP2" s="1815"/>
      <c r="ALQ2" s="1815"/>
      <c r="ALR2" s="1815"/>
      <c r="ALS2" s="1815"/>
      <c r="ALT2" s="1815"/>
      <c r="ALU2" s="1815"/>
      <c r="ALV2" s="1815"/>
      <c r="ALW2" s="1815"/>
      <c r="ALX2" s="1815"/>
      <c r="ALY2" s="1815"/>
      <c r="ALZ2" s="1815"/>
      <c r="AMA2" s="1815"/>
      <c r="AMB2" s="1815"/>
      <c r="AMC2" s="1815"/>
      <c r="AMD2" s="1815"/>
      <c r="AME2" s="1815"/>
      <c r="AMF2" s="1815"/>
      <c r="AMG2" s="1815"/>
      <c r="AMH2" s="1815"/>
      <c r="AMI2" s="1815"/>
      <c r="AMJ2" s="1815"/>
      <c r="AMK2" s="1815"/>
      <c r="AML2" s="1815"/>
      <c r="AMM2" s="1815"/>
      <c r="AMN2" s="1815"/>
      <c r="AMO2" s="1815"/>
      <c r="AMP2" s="1815"/>
      <c r="AMQ2" s="1815"/>
      <c r="AMR2" s="1815"/>
      <c r="AMS2" s="1815"/>
      <c r="AMT2" s="1815"/>
      <c r="AMU2" s="1815"/>
      <c r="AMV2" s="1815"/>
      <c r="AMW2" s="1815"/>
      <c r="AMX2" s="1815"/>
      <c r="AMY2" s="1815"/>
      <c r="AMZ2" s="1815"/>
      <c r="ANA2" s="1815"/>
      <c r="ANB2" s="1815"/>
      <c r="ANC2" s="1815"/>
      <c r="AND2" s="1815"/>
      <c r="ANE2" s="1815"/>
      <c r="ANF2" s="1815"/>
      <c r="ANG2" s="1815"/>
      <c r="ANH2" s="1815"/>
      <c r="ANI2" s="1815"/>
      <c r="ANJ2" s="1815"/>
      <c r="ANK2" s="1815"/>
      <c r="ANL2" s="1815"/>
      <c r="ANM2" s="1815"/>
      <c r="ANN2" s="1815"/>
      <c r="ANO2" s="1815"/>
      <c r="ANP2" s="1815"/>
      <c r="ANQ2" s="1815"/>
      <c r="ANR2" s="1815"/>
      <c r="ANS2" s="1815"/>
      <c r="ANT2" s="1815"/>
      <c r="ANU2" s="1815"/>
      <c r="ANV2" s="1815"/>
      <c r="ANW2" s="1815"/>
      <c r="ANX2" s="1815"/>
      <c r="ANY2" s="1815"/>
      <c r="ANZ2" s="1815"/>
      <c r="AOA2" s="1815"/>
      <c r="AOB2" s="1815"/>
      <c r="AOC2" s="1815"/>
      <c r="AOD2" s="1815"/>
      <c r="AOE2" s="1815"/>
      <c r="AOF2" s="1815"/>
      <c r="AOG2" s="1815"/>
      <c r="AOH2" s="1815"/>
      <c r="AOI2" s="1815"/>
      <c r="AOJ2" s="1815"/>
      <c r="AOK2" s="1815"/>
      <c r="AOL2" s="1815"/>
      <c r="AOM2" s="1815"/>
      <c r="AON2" s="1815"/>
      <c r="AOO2" s="1815"/>
      <c r="AOP2" s="1815"/>
      <c r="AOQ2" s="1815"/>
      <c r="AOR2" s="1815"/>
      <c r="AOS2" s="1815"/>
      <c r="AOT2" s="1815"/>
      <c r="AOU2" s="1815"/>
      <c r="AOV2" s="1815"/>
      <c r="AOW2" s="1815"/>
      <c r="AOX2" s="1815"/>
      <c r="AOY2" s="1815"/>
      <c r="AOZ2" s="1815"/>
      <c r="APA2" s="1815"/>
      <c r="APB2" s="1815"/>
      <c r="APC2" s="1815"/>
      <c r="APD2" s="1815"/>
      <c r="APE2" s="1815"/>
      <c r="APF2" s="1815"/>
      <c r="APG2" s="1815"/>
      <c r="APH2" s="1815"/>
      <c r="API2" s="1815"/>
      <c r="APJ2" s="1815"/>
      <c r="APK2" s="1815"/>
      <c r="APL2" s="1815"/>
      <c r="APM2" s="1815"/>
      <c r="APN2" s="1815"/>
      <c r="APO2" s="1815"/>
      <c r="APP2" s="1815"/>
      <c r="APQ2" s="1815"/>
      <c r="APR2" s="1815"/>
      <c r="APS2" s="1815"/>
      <c r="APT2" s="1815"/>
      <c r="APU2" s="1815"/>
      <c r="APV2" s="1815"/>
      <c r="APW2" s="1815"/>
      <c r="APX2" s="1815"/>
      <c r="APY2" s="1815"/>
      <c r="APZ2" s="1815"/>
      <c r="AQA2" s="1815"/>
      <c r="AQB2" s="1815"/>
      <c r="AQC2" s="1815"/>
      <c r="AQD2" s="1815"/>
      <c r="AQE2" s="1815"/>
      <c r="AQF2" s="1815"/>
      <c r="AQG2" s="1815"/>
      <c r="AQH2" s="1815"/>
      <c r="AQI2" s="1815"/>
      <c r="AQJ2" s="1815"/>
      <c r="AQK2" s="1815"/>
      <c r="AQL2" s="1815"/>
      <c r="AQM2" s="1815"/>
      <c r="AQN2" s="1815"/>
      <c r="AQO2" s="1815"/>
      <c r="AQP2" s="1815"/>
      <c r="AQQ2" s="1815"/>
      <c r="AQR2" s="1815"/>
      <c r="AQS2" s="1815"/>
      <c r="AQT2" s="1815"/>
      <c r="AQU2" s="1815"/>
      <c r="AQV2" s="1815"/>
      <c r="AQW2" s="1815"/>
      <c r="AQX2" s="1815"/>
      <c r="AQY2" s="1815"/>
      <c r="AQZ2" s="1815"/>
      <c r="ARA2" s="1815"/>
      <c r="ARB2" s="1815"/>
      <c r="ARC2" s="1815"/>
      <c r="ARD2" s="1815"/>
      <c r="ARE2" s="1815"/>
      <c r="ARF2" s="1815"/>
      <c r="ARG2" s="1815"/>
      <c r="ARH2" s="1815"/>
      <c r="ARI2" s="1815"/>
      <c r="ARJ2" s="1815"/>
      <c r="ARK2" s="1815"/>
      <c r="ARL2" s="1815"/>
      <c r="ARM2" s="1815"/>
      <c r="ARN2" s="1815"/>
      <c r="ARO2" s="1815"/>
      <c r="ARP2" s="1815"/>
      <c r="ARQ2" s="1815"/>
      <c r="ARR2" s="1815"/>
      <c r="ARS2" s="1815"/>
      <c r="ART2" s="1815"/>
      <c r="ARU2" s="1815"/>
      <c r="ARV2" s="1815"/>
      <c r="ARW2" s="1815"/>
      <c r="ARX2" s="1815"/>
      <c r="ARY2" s="1815"/>
      <c r="ARZ2" s="1815"/>
      <c r="ASA2" s="1815"/>
      <c r="ASB2" s="1815"/>
      <c r="ASC2" s="1815"/>
      <c r="ASD2" s="1815"/>
      <c r="ASE2" s="1815"/>
      <c r="ASF2" s="1815"/>
      <c r="ASG2" s="1815"/>
      <c r="ASH2" s="1815"/>
      <c r="ASI2" s="1815"/>
      <c r="ASJ2" s="1815"/>
      <c r="ASK2" s="1815"/>
      <c r="ASL2" s="1815"/>
      <c r="ASM2" s="1815"/>
      <c r="ASN2" s="1815"/>
      <c r="ASO2" s="1815"/>
      <c r="ASP2" s="1815"/>
      <c r="ASQ2" s="1815"/>
      <c r="ASR2" s="1815"/>
      <c r="ASS2" s="1815"/>
      <c r="AST2" s="1815"/>
      <c r="ASU2" s="1815"/>
      <c r="ASV2" s="1815"/>
      <c r="ASW2" s="1815"/>
      <c r="ASX2" s="1815"/>
      <c r="ASY2" s="1815"/>
      <c r="ASZ2" s="1815"/>
      <c r="ATA2" s="1815"/>
      <c r="ATB2" s="1815"/>
      <c r="ATC2" s="1815"/>
      <c r="ATD2" s="1815"/>
      <c r="ATE2" s="1815"/>
      <c r="ATF2" s="1815"/>
      <c r="ATG2" s="1815"/>
      <c r="ATH2" s="1815"/>
      <c r="ATI2" s="1815"/>
      <c r="ATJ2" s="1815"/>
      <c r="ATK2" s="1815"/>
      <c r="ATL2" s="1815"/>
      <c r="ATM2" s="1815"/>
      <c r="ATN2" s="1815"/>
      <c r="ATO2" s="1815"/>
      <c r="ATP2" s="1815"/>
      <c r="ATQ2" s="1815"/>
      <c r="ATR2" s="1815"/>
      <c r="ATS2" s="1815"/>
      <c r="ATT2" s="1815"/>
      <c r="ATU2" s="1815"/>
      <c r="ATV2" s="1815"/>
      <c r="ATW2" s="1815"/>
      <c r="ATX2" s="1815"/>
      <c r="ATY2" s="1815"/>
      <c r="ATZ2" s="1815"/>
      <c r="AUA2" s="1815"/>
      <c r="AUB2" s="1815"/>
      <c r="AUC2" s="1815"/>
      <c r="AUD2" s="1815"/>
      <c r="AUE2" s="1815"/>
      <c r="AUF2" s="1815"/>
      <c r="AUG2" s="1815"/>
      <c r="AUH2" s="1815"/>
      <c r="AUI2" s="1815"/>
      <c r="AUJ2" s="1815"/>
      <c r="AUK2" s="1815"/>
      <c r="AUL2" s="1815"/>
      <c r="AUM2" s="1815"/>
      <c r="AUN2" s="1815"/>
      <c r="AUO2" s="1815"/>
      <c r="AUP2" s="1815"/>
      <c r="AUQ2" s="1815"/>
      <c r="AUR2" s="1815"/>
      <c r="AUS2" s="1815"/>
      <c r="AUT2" s="1815"/>
      <c r="AUU2" s="1815"/>
      <c r="AUV2" s="1815"/>
      <c r="AUW2" s="1815"/>
      <c r="AUX2" s="1815"/>
      <c r="AUY2" s="1815"/>
      <c r="AUZ2" s="1815"/>
      <c r="AVA2" s="1815"/>
      <c r="AVB2" s="1815"/>
      <c r="AVC2" s="1815"/>
      <c r="AVD2" s="1815"/>
      <c r="AVE2" s="1815"/>
      <c r="AVF2" s="1815"/>
      <c r="AVG2" s="1815"/>
      <c r="AVH2" s="1815"/>
      <c r="AVI2" s="1815"/>
      <c r="AVJ2" s="1815"/>
      <c r="AVK2" s="1815"/>
      <c r="AVL2" s="1815"/>
      <c r="AVM2" s="1815"/>
      <c r="AVN2" s="1815"/>
      <c r="AVO2" s="1815"/>
      <c r="AVP2" s="1815"/>
      <c r="AVQ2" s="1815"/>
      <c r="AVR2" s="1815"/>
      <c r="AVS2" s="1815"/>
      <c r="AVT2" s="1815"/>
      <c r="AVU2" s="1815"/>
      <c r="AVV2" s="1815"/>
      <c r="AVW2" s="1815"/>
      <c r="AVX2" s="1815"/>
      <c r="AVY2" s="1815"/>
      <c r="AVZ2" s="1815"/>
      <c r="AWA2" s="1815"/>
      <c r="AWB2" s="1815"/>
      <c r="AWC2" s="1815"/>
      <c r="AWD2" s="1815"/>
      <c r="AWE2" s="1815"/>
      <c r="AWF2" s="1815"/>
      <c r="AWG2" s="1815"/>
      <c r="AWH2" s="1815"/>
      <c r="AWI2" s="1815"/>
      <c r="AWJ2" s="1815"/>
      <c r="AWK2" s="1815"/>
      <c r="AWL2" s="1815"/>
      <c r="AWM2" s="1815"/>
      <c r="AWN2" s="1815"/>
      <c r="AWO2" s="1815"/>
      <c r="AWP2" s="1815"/>
      <c r="AWQ2" s="1815"/>
      <c r="AWR2" s="1815"/>
      <c r="AWS2" s="1815"/>
      <c r="AWT2" s="1815"/>
      <c r="AWU2" s="1815"/>
      <c r="AWV2" s="1815"/>
      <c r="AWW2" s="1815"/>
      <c r="AWX2" s="1815"/>
      <c r="AWY2" s="1815"/>
      <c r="AWZ2" s="1815"/>
      <c r="AXA2" s="1815"/>
      <c r="AXB2" s="1815"/>
      <c r="AXC2" s="1815"/>
      <c r="AXD2" s="1815"/>
      <c r="AXE2" s="1815"/>
      <c r="AXF2" s="1815"/>
      <c r="AXG2" s="1815"/>
      <c r="AXH2" s="1815"/>
      <c r="AXI2" s="1815"/>
      <c r="AXJ2" s="1815"/>
      <c r="AXK2" s="1815"/>
      <c r="AXL2" s="1815"/>
      <c r="AXM2" s="1815"/>
      <c r="AXN2" s="1815"/>
      <c r="AXO2" s="1815"/>
      <c r="AXP2" s="1815"/>
      <c r="AXQ2" s="1815"/>
      <c r="AXR2" s="1815"/>
      <c r="AXS2" s="1815"/>
      <c r="AXT2" s="1815"/>
      <c r="AXU2" s="1815"/>
      <c r="AXV2" s="1815"/>
      <c r="AXW2" s="1815"/>
      <c r="AXX2" s="1815"/>
      <c r="AXY2" s="1815"/>
      <c r="AXZ2" s="1815"/>
      <c r="AYA2" s="1815"/>
      <c r="AYB2" s="1815"/>
      <c r="AYC2" s="1815"/>
      <c r="AYD2" s="1815"/>
      <c r="AYE2" s="1815"/>
      <c r="AYF2" s="1815"/>
      <c r="AYG2" s="1815"/>
      <c r="AYH2" s="1815"/>
      <c r="AYI2" s="1815"/>
      <c r="AYJ2" s="1815"/>
      <c r="AYK2" s="1815"/>
      <c r="AYL2" s="1815"/>
      <c r="AYM2" s="1815"/>
      <c r="AYN2" s="1815"/>
      <c r="AYO2" s="1815"/>
      <c r="AYP2" s="1815"/>
      <c r="AYQ2" s="1815"/>
      <c r="AYR2" s="1815"/>
      <c r="AYS2" s="1815"/>
      <c r="AYT2" s="1815"/>
      <c r="AYU2" s="1815"/>
      <c r="AYV2" s="1815"/>
      <c r="AYW2" s="1815"/>
      <c r="AYX2" s="1815"/>
      <c r="AYY2" s="1815"/>
      <c r="AYZ2" s="1815"/>
      <c r="AZA2" s="1815"/>
      <c r="AZB2" s="1815"/>
      <c r="AZC2" s="1815"/>
      <c r="AZD2" s="1815"/>
      <c r="AZE2" s="1815"/>
      <c r="AZF2" s="1815"/>
      <c r="AZG2" s="1815"/>
      <c r="AZH2" s="1815"/>
      <c r="AZI2" s="1815"/>
      <c r="AZJ2" s="1815"/>
      <c r="AZK2" s="1815"/>
      <c r="AZL2" s="1815"/>
      <c r="AZM2" s="1815"/>
      <c r="AZN2" s="1815"/>
      <c r="AZO2" s="1815"/>
      <c r="AZP2" s="1815"/>
      <c r="AZQ2" s="1815"/>
      <c r="AZR2" s="1815"/>
      <c r="AZS2" s="1815"/>
      <c r="AZT2" s="1815"/>
      <c r="AZU2" s="1815"/>
      <c r="AZV2" s="1815"/>
      <c r="AZW2" s="1815"/>
      <c r="AZX2" s="1815"/>
      <c r="AZY2" s="1815"/>
      <c r="AZZ2" s="1815"/>
      <c r="BAA2" s="1815"/>
      <c r="BAB2" s="1815"/>
      <c r="BAC2" s="1815"/>
      <c r="BAD2" s="1815"/>
      <c r="BAE2" s="1815"/>
      <c r="BAF2" s="1815"/>
      <c r="BAG2" s="1815"/>
      <c r="BAH2" s="1815"/>
      <c r="BAI2" s="1815"/>
      <c r="BAJ2" s="1815"/>
      <c r="BAK2" s="1815"/>
      <c r="BAL2" s="1815"/>
      <c r="BAM2" s="1815"/>
      <c r="BAN2" s="1815"/>
      <c r="BAO2" s="1815"/>
      <c r="BAP2" s="1815"/>
      <c r="BAQ2" s="1815"/>
      <c r="BAR2" s="1815"/>
      <c r="BAS2" s="1815"/>
      <c r="BAT2" s="1815"/>
      <c r="BAU2" s="1815"/>
      <c r="BAV2" s="1815"/>
      <c r="BAW2" s="1815"/>
      <c r="BAX2" s="1815"/>
      <c r="BAY2" s="1815"/>
      <c r="BAZ2" s="1815"/>
      <c r="BBA2" s="1815"/>
      <c r="BBB2" s="1815"/>
      <c r="BBC2" s="1815"/>
      <c r="BBD2" s="1815"/>
      <c r="BBE2" s="1815"/>
      <c r="BBF2" s="1815"/>
      <c r="BBG2" s="1815"/>
      <c r="BBH2" s="1815"/>
      <c r="BBI2" s="1815"/>
      <c r="BBJ2" s="1815"/>
      <c r="BBK2" s="1815"/>
      <c r="BBL2" s="1815"/>
      <c r="BBM2" s="1815"/>
      <c r="BBN2" s="1815"/>
      <c r="BBO2" s="1815"/>
      <c r="BBP2" s="1815"/>
      <c r="BBQ2" s="1815"/>
      <c r="BBR2" s="1815"/>
      <c r="BBS2" s="1815"/>
      <c r="BBT2" s="1815"/>
      <c r="BBU2" s="1815"/>
      <c r="BBV2" s="1815"/>
      <c r="BBW2" s="1815"/>
      <c r="BBX2" s="1815"/>
      <c r="BBY2" s="1815"/>
      <c r="BBZ2" s="1815"/>
      <c r="BCA2" s="1815"/>
      <c r="BCB2" s="1815"/>
      <c r="BCC2" s="1815"/>
      <c r="BCD2" s="1815"/>
      <c r="BCE2" s="1815"/>
      <c r="BCF2" s="1815"/>
      <c r="BCG2" s="1815"/>
      <c r="BCH2" s="1815"/>
      <c r="BCI2" s="1815"/>
      <c r="BCJ2" s="1815"/>
      <c r="BCK2" s="1815"/>
      <c r="BCL2" s="1815"/>
      <c r="BCM2" s="1815"/>
      <c r="BCN2" s="1815"/>
      <c r="BCO2" s="1815"/>
      <c r="BCP2" s="1815"/>
      <c r="BCQ2" s="1815"/>
      <c r="BCR2" s="1815"/>
      <c r="BCS2" s="1815"/>
      <c r="BCT2" s="1815"/>
      <c r="BCU2" s="1815"/>
      <c r="BCV2" s="1815"/>
      <c r="BCW2" s="1815"/>
      <c r="BCX2" s="1815"/>
      <c r="BCY2" s="1815"/>
      <c r="BCZ2" s="1815"/>
      <c r="BDA2" s="1815"/>
      <c r="BDB2" s="1815"/>
      <c r="BDC2" s="1815"/>
      <c r="BDD2" s="1815"/>
      <c r="BDE2" s="1815"/>
      <c r="BDF2" s="1815"/>
      <c r="BDG2" s="1815"/>
      <c r="BDH2" s="1815"/>
      <c r="BDI2" s="1815"/>
      <c r="BDJ2" s="1815"/>
      <c r="BDK2" s="1815"/>
      <c r="BDL2" s="1815"/>
      <c r="BDM2" s="1815"/>
      <c r="BDN2" s="1815"/>
      <c r="BDO2" s="1815"/>
      <c r="BDP2" s="1815"/>
      <c r="BDQ2" s="1815"/>
      <c r="BDR2" s="1815"/>
      <c r="BDS2" s="1815"/>
      <c r="BDT2" s="1815"/>
      <c r="BDU2" s="1815"/>
      <c r="BDV2" s="1815"/>
      <c r="BDW2" s="1815"/>
      <c r="BDX2" s="1815"/>
      <c r="BDY2" s="1815"/>
      <c r="BDZ2" s="1815"/>
      <c r="BEA2" s="1815"/>
      <c r="BEB2" s="1815"/>
      <c r="BEC2" s="1815"/>
      <c r="BED2" s="1815"/>
      <c r="BEE2" s="1815"/>
      <c r="BEF2" s="1815"/>
      <c r="BEG2" s="1815"/>
      <c r="BEH2" s="1815"/>
      <c r="BEI2" s="1815"/>
      <c r="BEJ2" s="1815"/>
      <c r="BEK2" s="1815"/>
      <c r="BEL2" s="1815"/>
      <c r="BEM2" s="1815"/>
      <c r="BEN2" s="1815"/>
      <c r="BEO2" s="1815"/>
      <c r="BEP2" s="1815"/>
      <c r="BEQ2" s="1815"/>
      <c r="BER2" s="1815"/>
      <c r="BES2" s="1815"/>
      <c r="BET2" s="1815"/>
      <c r="BEU2" s="1815"/>
      <c r="BEV2" s="1815"/>
      <c r="BEW2" s="1815"/>
      <c r="BEX2" s="1815"/>
      <c r="BEY2" s="1815"/>
      <c r="BEZ2" s="1815"/>
      <c r="BFA2" s="1815"/>
      <c r="BFB2" s="1815"/>
      <c r="BFC2" s="1815"/>
      <c r="BFD2" s="1815"/>
      <c r="BFE2" s="1815"/>
      <c r="BFF2" s="1815"/>
      <c r="BFG2" s="1815"/>
      <c r="BFH2" s="1815"/>
      <c r="BFI2" s="1815"/>
      <c r="BFJ2" s="1815"/>
      <c r="BFK2" s="1815"/>
      <c r="BFL2" s="1815"/>
      <c r="BFM2" s="1815"/>
      <c r="BFN2" s="1815"/>
      <c r="BFO2" s="1815"/>
      <c r="BFP2" s="1815"/>
      <c r="BFQ2" s="1815"/>
      <c r="BFR2" s="1815"/>
      <c r="BFS2" s="1815"/>
      <c r="BFT2" s="1815"/>
      <c r="BFU2" s="1815"/>
      <c r="BFV2" s="1815"/>
      <c r="BFW2" s="1815"/>
      <c r="BFX2" s="1815"/>
      <c r="BFY2" s="1815"/>
      <c r="BFZ2" s="1815"/>
      <c r="BGA2" s="1815"/>
      <c r="BGB2" s="1815"/>
      <c r="BGC2" s="1815"/>
      <c r="BGD2" s="1815"/>
      <c r="BGE2" s="1815"/>
      <c r="BGF2" s="1815"/>
      <c r="BGG2" s="1815"/>
      <c r="BGH2" s="1815"/>
      <c r="BGI2" s="1815"/>
      <c r="BGJ2" s="1815"/>
      <c r="BGK2" s="1815"/>
      <c r="BGL2" s="1815"/>
      <c r="BGM2" s="1815"/>
      <c r="BGN2" s="1815"/>
      <c r="BGO2" s="1815"/>
      <c r="BGP2" s="1815"/>
      <c r="BGQ2" s="1815"/>
      <c r="BGR2" s="1815"/>
      <c r="BGS2" s="1815"/>
      <c r="BGT2" s="1815"/>
      <c r="BGU2" s="1815"/>
      <c r="BGV2" s="1815"/>
      <c r="BGW2" s="1815"/>
      <c r="BGX2" s="1815"/>
      <c r="BGY2" s="1815"/>
      <c r="BGZ2" s="1815"/>
      <c r="BHA2" s="1815"/>
      <c r="BHB2" s="1815"/>
      <c r="BHC2" s="1815"/>
      <c r="BHD2" s="1815"/>
      <c r="BHE2" s="1815"/>
      <c r="BHF2" s="1815"/>
      <c r="BHG2" s="1815"/>
      <c r="BHH2" s="1815"/>
      <c r="BHI2" s="1815"/>
      <c r="BHJ2" s="1815"/>
      <c r="BHK2" s="1815"/>
      <c r="BHL2" s="1815"/>
      <c r="BHM2" s="1815"/>
      <c r="BHN2" s="1815"/>
      <c r="BHO2" s="1815"/>
      <c r="BHP2" s="1815"/>
      <c r="BHQ2" s="1815"/>
      <c r="BHR2" s="1815"/>
      <c r="BHS2" s="1815"/>
      <c r="BHT2" s="1815"/>
      <c r="BHU2" s="1815"/>
      <c r="BHV2" s="1815"/>
      <c r="BHW2" s="1815"/>
      <c r="BHX2" s="1815"/>
      <c r="BHY2" s="1815"/>
      <c r="BHZ2" s="1815"/>
      <c r="BIA2" s="1815"/>
      <c r="BIB2" s="1815"/>
      <c r="BIC2" s="1815"/>
      <c r="BID2" s="1815"/>
      <c r="BIE2" s="1815"/>
      <c r="BIF2" s="1815"/>
      <c r="BIG2" s="1815"/>
      <c r="BIH2" s="1815"/>
      <c r="BII2" s="1815"/>
      <c r="BIJ2" s="1815"/>
      <c r="BIK2" s="1815"/>
      <c r="BIL2" s="1815"/>
      <c r="BIM2" s="1815"/>
      <c r="BIN2" s="1815"/>
      <c r="BIO2" s="1815"/>
      <c r="BIP2" s="1815"/>
      <c r="BIQ2" s="1815"/>
      <c r="BIR2" s="1815"/>
      <c r="BIS2" s="1815"/>
      <c r="BIT2" s="1815"/>
      <c r="BIU2" s="1815"/>
      <c r="BIV2" s="1815"/>
      <c r="BIW2" s="1815"/>
      <c r="BIX2" s="1815"/>
      <c r="BIY2" s="1815"/>
      <c r="BIZ2" s="1815"/>
      <c r="BJA2" s="1815"/>
      <c r="BJB2" s="1815"/>
      <c r="BJC2" s="1815"/>
      <c r="BJD2" s="1815"/>
      <c r="BJE2" s="1815"/>
      <c r="BJF2" s="1815"/>
      <c r="BJG2" s="1815"/>
      <c r="BJH2" s="1815"/>
      <c r="BJI2" s="1815"/>
      <c r="BJJ2" s="1815"/>
      <c r="BJK2" s="1815"/>
      <c r="BJL2" s="1815"/>
      <c r="BJM2" s="1815"/>
      <c r="BJN2" s="1815"/>
      <c r="BJO2" s="1815"/>
      <c r="BJP2" s="1815"/>
      <c r="BJQ2" s="1815"/>
      <c r="BJR2" s="1815"/>
      <c r="BJS2" s="1815"/>
      <c r="BJT2" s="1815"/>
      <c r="BJU2" s="1815"/>
      <c r="BJV2" s="1815"/>
      <c r="BJW2" s="1815"/>
      <c r="BJX2" s="1815"/>
      <c r="BJY2" s="1815"/>
      <c r="BJZ2" s="1815"/>
      <c r="BKA2" s="1815"/>
      <c r="BKB2" s="1815"/>
      <c r="BKC2" s="1815"/>
      <c r="BKD2" s="1815"/>
      <c r="BKE2" s="1815"/>
      <c r="BKF2" s="1815"/>
      <c r="BKG2" s="1815"/>
      <c r="BKH2" s="1815"/>
      <c r="BKI2" s="1815"/>
      <c r="BKJ2" s="1815"/>
      <c r="BKK2" s="1815"/>
      <c r="BKL2" s="1815"/>
      <c r="BKM2" s="1815"/>
      <c r="BKN2" s="1815"/>
      <c r="BKO2" s="1815"/>
      <c r="BKP2" s="1815"/>
      <c r="BKQ2" s="1815"/>
      <c r="BKR2" s="1815"/>
      <c r="BKS2" s="1815"/>
      <c r="BKT2" s="1815"/>
      <c r="BKU2" s="1815"/>
      <c r="BKV2" s="1815"/>
      <c r="BKW2" s="1815"/>
      <c r="BKX2" s="1815"/>
      <c r="BKY2" s="1815"/>
      <c r="BKZ2" s="1815"/>
      <c r="BLA2" s="1815"/>
      <c r="BLB2" s="1815"/>
      <c r="BLC2" s="1815"/>
      <c r="BLD2" s="1815"/>
      <c r="BLE2" s="1815"/>
      <c r="BLF2" s="1815"/>
      <c r="BLG2" s="1815"/>
      <c r="BLH2" s="1815"/>
      <c r="BLI2" s="1815"/>
      <c r="BLJ2" s="1815"/>
      <c r="BLK2" s="1815"/>
      <c r="BLL2" s="1815"/>
      <c r="BLM2" s="1815"/>
      <c r="BLN2" s="1815"/>
      <c r="BLO2" s="1815"/>
      <c r="BLP2" s="1815"/>
      <c r="BLQ2" s="1815"/>
      <c r="BLR2" s="1815"/>
      <c r="BLS2" s="1815"/>
      <c r="BLT2" s="1815"/>
      <c r="BLU2" s="1815"/>
      <c r="BLV2" s="1815"/>
      <c r="BLW2" s="1815"/>
      <c r="BLX2" s="1815"/>
      <c r="BLY2" s="1815"/>
      <c r="BLZ2" s="1815"/>
      <c r="BMA2" s="1815"/>
      <c r="BMB2" s="1815"/>
      <c r="BMC2" s="1815"/>
      <c r="BMD2" s="1815"/>
      <c r="BME2" s="1815"/>
      <c r="BMF2" s="1815"/>
      <c r="BMG2" s="1815"/>
      <c r="BMH2" s="1815"/>
      <c r="BMI2" s="1815"/>
      <c r="BMJ2" s="1815"/>
      <c r="BMK2" s="1815"/>
      <c r="BML2" s="1815"/>
      <c r="BMM2" s="1815"/>
      <c r="BMN2" s="1815"/>
      <c r="BMO2" s="1815"/>
      <c r="BMP2" s="1815"/>
      <c r="BMQ2" s="1815"/>
      <c r="BMR2" s="1815"/>
      <c r="BMS2" s="1815"/>
      <c r="BMT2" s="1815"/>
      <c r="BMU2" s="1815"/>
      <c r="BMV2" s="1815"/>
      <c r="BMW2" s="1815"/>
      <c r="BMX2" s="1815"/>
      <c r="BMY2" s="1815"/>
      <c r="BMZ2" s="1815"/>
      <c r="BNA2" s="1815"/>
      <c r="BNB2" s="1815"/>
      <c r="BNC2" s="1815"/>
      <c r="BND2" s="1815"/>
      <c r="BNE2" s="1815"/>
      <c r="BNF2" s="1815"/>
      <c r="BNG2" s="1815"/>
      <c r="BNH2" s="1815"/>
      <c r="BNI2" s="1815"/>
      <c r="BNJ2" s="1815"/>
      <c r="BNK2" s="1815"/>
      <c r="BNL2" s="1815"/>
      <c r="BNM2" s="1815"/>
      <c r="BNN2" s="1815"/>
      <c r="BNO2" s="1815"/>
      <c r="BNP2" s="1815"/>
      <c r="BNQ2" s="1815"/>
      <c r="BNR2" s="1815"/>
      <c r="BNS2" s="1815"/>
      <c r="BNT2" s="1815"/>
      <c r="BNU2" s="1815"/>
      <c r="BNV2" s="1815"/>
      <c r="BNW2" s="1815"/>
      <c r="BNX2" s="1815"/>
      <c r="BNY2" s="1815"/>
      <c r="BNZ2" s="1815"/>
      <c r="BOA2" s="1815"/>
      <c r="BOB2" s="1815"/>
      <c r="BOC2" s="1815"/>
      <c r="BOD2" s="1815"/>
      <c r="BOE2" s="1815"/>
      <c r="BOF2" s="1815"/>
      <c r="BOG2" s="1815"/>
      <c r="BOH2" s="1815"/>
      <c r="BOI2" s="1815"/>
      <c r="BOJ2" s="1815"/>
      <c r="BOK2" s="1815"/>
      <c r="BOL2" s="1815"/>
      <c r="BOM2" s="1815"/>
      <c r="BON2" s="1815"/>
      <c r="BOO2" s="1815"/>
      <c r="BOP2" s="1815"/>
      <c r="BOQ2" s="1815"/>
      <c r="BOR2" s="1815"/>
      <c r="BOS2" s="1815"/>
      <c r="BOT2" s="1815"/>
      <c r="BOU2" s="1815"/>
      <c r="BOV2" s="1815"/>
      <c r="BOW2" s="1815"/>
      <c r="BOX2" s="1815"/>
      <c r="BOY2" s="1815"/>
      <c r="BOZ2" s="1815"/>
      <c r="BPA2" s="1815"/>
      <c r="BPB2" s="1815"/>
      <c r="BPC2" s="1815"/>
      <c r="BPD2" s="1815"/>
      <c r="BPE2" s="1815"/>
      <c r="BPF2" s="1815"/>
      <c r="BPG2" s="1815"/>
      <c r="BPH2" s="1815"/>
      <c r="BPI2" s="1815"/>
      <c r="BPJ2" s="1815"/>
      <c r="BPK2" s="1815"/>
      <c r="BPL2" s="1815"/>
      <c r="BPM2" s="1815"/>
      <c r="BPN2" s="1815"/>
      <c r="BPO2" s="1815"/>
      <c r="BPP2" s="1815"/>
      <c r="BPQ2" s="1815"/>
      <c r="BPR2" s="1815"/>
      <c r="BPS2" s="1815"/>
      <c r="BPT2" s="1815"/>
      <c r="BPU2" s="1815"/>
      <c r="BPV2" s="1815"/>
      <c r="BPW2" s="1815"/>
      <c r="BPX2" s="1815"/>
      <c r="BPY2" s="1815"/>
      <c r="BPZ2" s="1815"/>
      <c r="BQA2" s="1815"/>
      <c r="BQB2" s="1815"/>
      <c r="BQC2" s="1815"/>
      <c r="BQD2" s="1815"/>
      <c r="BQE2" s="1815"/>
      <c r="BQF2" s="1815"/>
      <c r="BQG2" s="1815"/>
      <c r="BQH2" s="1815"/>
      <c r="BQI2" s="1815"/>
      <c r="BQJ2" s="1815"/>
      <c r="BQK2" s="1815"/>
      <c r="BQL2" s="1815"/>
      <c r="BQM2" s="1815"/>
      <c r="BQN2" s="1815"/>
      <c r="BQO2" s="1815"/>
      <c r="BQP2" s="1815"/>
      <c r="BQQ2" s="1815"/>
      <c r="BQR2" s="1815"/>
      <c r="BQS2" s="1815"/>
      <c r="BQT2" s="1815"/>
      <c r="BQU2" s="1815"/>
      <c r="BQV2" s="1815"/>
      <c r="BQW2" s="1815"/>
      <c r="BQX2" s="1815"/>
      <c r="BQY2" s="1815"/>
      <c r="BQZ2" s="1815"/>
      <c r="BRA2" s="1815"/>
      <c r="BRB2" s="1815"/>
      <c r="BRC2" s="1815"/>
      <c r="BRD2" s="1815"/>
      <c r="BRE2" s="1815"/>
      <c r="BRF2" s="1815"/>
      <c r="BRG2" s="1815"/>
      <c r="BRH2" s="1815"/>
      <c r="BRI2" s="1815"/>
      <c r="BRJ2" s="1815"/>
      <c r="BRK2" s="1815"/>
      <c r="BRL2" s="1815"/>
      <c r="BRM2" s="1815"/>
      <c r="BRN2" s="1815"/>
      <c r="BRO2" s="1815"/>
      <c r="BRP2" s="1815"/>
      <c r="BRQ2" s="1815"/>
      <c r="BRR2" s="1815"/>
      <c r="BRS2" s="1815"/>
      <c r="BRT2" s="1815"/>
      <c r="BRU2" s="1815"/>
      <c r="BRV2" s="1815"/>
      <c r="BRW2" s="1815"/>
      <c r="BRX2" s="1815"/>
      <c r="BRY2" s="1815"/>
      <c r="BRZ2" s="1815"/>
      <c r="BSA2" s="1815"/>
      <c r="BSB2" s="1815"/>
      <c r="BSC2" s="1815"/>
      <c r="BSD2" s="1815"/>
      <c r="BSE2" s="1815"/>
      <c r="BSF2" s="1815"/>
      <c r="BSG2" s="1815"/>
      <c r="BSH2" s="1815"/>
      <c r="BSI2" s="1815"/>
      <c r="BSJ2" s="1815"/>
      <c r="BSK2" s="1815"/>
      <c r="BSL2" s="1815"/>
      <c r="BSM2" s="1815"/>
      <c r="BSN2" s="1815"/>
      <c r="BSO2" s="1815"/>
      <c r="BSP2" s="1815"/>
      <c r="BSQ2" s="1815"/>
      <c r="BSR2" s="1815"/>
      <c r="BSS2" s="1815"/>
      <c r="BST2" s="1815"/>
      <c r="BSU2" s="1815"/>
      <c r="BSV2" s="1815"/>
      <c r="BSW2" s="1815"/>
      <c r="BSX2" s="1815"/>
      <c r="BSY2" s="1815"/>
      <c r="BSZ2" s="1815"/>
      <c r="BTA2" s="1815"/>
      <c r="BTB2" s="1815"/>
      <c r="BTC2" s="1815"/>
      <c r="BTD2" s="1815"/>
      <c r="BTE2" s="1815"/>
      <c r="BTF2" s="1815"/>
      <c r="BTG2" s="1815"/>
      <c r="BTH2" s="1815"/>
      <c r="BTI2" s="1815"/>
      <c r="BTJ2" s="1815"/>
      <c r="BTK2" s="1815"/>
      <c r="BTL2" s="1815"/>
      <c r="BTM2" s="1815"/>
      <c r="BTN2" s="1815"/>
      <c r="BTO2" s="1815"/>
      <c r="BTP2" s="1815"/>
      <c r="BTQ2" s="1815"/>
      <c r="BTR2" s="1815"/>
      <c r="BTS2" s="1815"/>
      <c r="BTT2" s="1815"/>
      <c r="BTU2" s="1815"/>
      <c r="BTV2" s="1815"/>
      <c r="BTW2" s="1815"/>
      <c r="BTX2" s="1815"/>
      <c r="BTY2" s="1815"/>
      <c r="BTZ2" s="1815"/>
      <c r="BUA2" s="1815"/>
      <c r="BUB2" s="1815"/>
      <c r="BUC2" s="1815"/>
      <c r="BUD2" s="1815"/>
      <c r="BUE2" s="1815"/>
      <c r="BUF2" s="1815"/>
      <c r="BUG2" s="1815"/>
      <c r="BUH2" s="1815"/>
      <c r="BUI2" s="1815"/>
      <c r="BUJ2" s="1815"/>
      <c r="BUK2" s="1815"/>
      <c r="BUL2" s="1815"/>
      <c r="BUM2" s="1815"/>
      <c r="BUN2" s="1815"/>
      <c r="BUO2" s="1815"/>
      <c r="BUP2" s="1815"/>
      <c r="BUQ2" s="1815"/>
      <c r="BUR2" s="1815"/>
      <c r="BUS2" s="1815"/>
      <c r="BUT2" s="1815"/>
      <c r="BUU2" s="1815"/>
      <c r="BUV2" s="1815"/>
      <c r="BUW2" s="1815"/>
      <c r="BUX2" s="1815"/>
      <c r="BUY2" s="1815"/>
      <c r="BUZ2" s="1815"/>
      <c r="BVA2" s="1815"/>
      <c r="BVB2" s="1815"/>
      <c r="BVC2" s="1815"/>
      <c r="BVD2" s="1815"/>
      <c r="BVE2" s="1815"/>
      <c r="BVF2" s="1815"/>
      <c r="BVG2" s="1815"/>
      <c r="BVH2" s="1815"/>
      <c r="BVI2" s="1815"/>
      <c r="BVJ2" s="1815"/>
      <c r="BVK2" s="1815"/>
      <c r="BVL2" s="1815"/>
      <c r="BVM2" s="1815"/>
      <c r="BVN2" s="1815"/>
      <c r="BVO2" s="1815"/>
      <c r="BVP2" s="1815"/>
      <c r="BVQ2" s="1815"/>
      <c r="BVR2" s="1815"/>
      <c r="BVS2" s="1815"/>
      <c r="BVT2" s="1815"/>
      <c r="BVU2" s="1815"/>
      <c r="BVV2" s="1815"/>
      <c r="BVW2" s="1815"/>
      <c r="BVX2" s="1815"/>
      <c r="BVY2" s="1815"/>
      <c r="BVZ2" s="1815"/>
      <c r="BWA2" s="1815"/>
      <c r="BWB2" s="1815"/>
      <c r="BWC2" s="1815"/>
      <c r="BWD2" s="1815"/>
      <c r="BWE2" s="1815"/>
      <c r="BWF2" s="1815"/>
      <c r="BWG2" s="1815"/>
      <c r="BWH2" s="1815"/>
      <c r="BWI2" s="1815"/>
      <c r="BWJ2" s="1815"/>
      <c r="BWK2" s="1815"/>
      <c r="BWL2" s="1815"/>
      <c r="BWM2" s="1815"/>
      <c r="BWN2" s="1815"/>
      <c r="BWO2" s="1815"/>
      <c r="BWP2" s="1815"/>
      <c r="BWQ2" s="1815"/>
      <c r="BWR2" s="1815"/>
      <c r="BWS2" s="1815"/>
      <c r="BWT2" s="1815"/>
      <c r="BWU2" s="1815"/>
      <c r="BWV2" s="1815"/>
      <c r="BWW2" s="1815"/>
      <c r="BWX2" s="1815"/>
      <c r="BWY2" s="1815"/>
      <c r="BWZ2" s="1815"/>
      <c r="BXA2" s="1815"/>
      <c r="BXB2" s="1815"/>
      <c r="BXC2" s="1815"/>
      <c r="BXD2" s="1815"/>
      <c r="BXE2" s="1815"/>
      <c r="BXF2" s="1815"/>
      <c r="BXG2" s="1815"/>
      <c r="BXH2" s="1815"/>
      <c r="BXI2" s="1815"/>
      <c r="BXJ2" s="1815"/>
      <c r="BXK2" s="1815"/>
      <c r="BXL2" s="1815"/>
      <c r="BXM2" s="1815"/>
      <c r="BXN2" s="1815"/>
      <c r="BXO2" s="1815"/>
      <c r="BXP2" s="1815"/>
      <c r="BXQ2" s="1815"/>
      <c r="BXR2" s="1815"/>
      <c r="BXS2" s="1815"/>
      <c r="BXT2" s="1815"/>
      <c r="BXU2" s="1815"/>
      <c r="BXV2" s="1815"/>
      <c r="BXW2" s="1815"/>
      <c r="BXX2" s="1815"/>
      <c r="BXY2" s="1815"/>
      <c r="BXZ2" s="1815"/>
      <c r="BYA2" s="1815"/>
      <c r="BYB2" s="1815"/>
      <c r="BYC2" s="1815"/>
      <c r="BYD2" s="1815"/>
      <c r="BYE2" s="1815"/>
      <c r="BYF2" s="1815"/>
      <c r="BYG2" s="1815"/>
      <c r="BYH2" s="1815"/>
      <c r="BYI2" s="1815"/>
      <c r="BYJ2" s="1815"/>
      <c r="BYK2" s="1815"/>
      <c r="BYL2" s="1815"/>
      <c r="BYM2" s="1815"/>
      <c r="BYN2" s="1815"/>
      <c r="BYO2" s="1815"/>
      <c r="BYP2" s="1815"/>
      <c r="BYQ2" s="1815"/>
      <c r="BYR2" s="1815"/>
      <c r="BYS2" s="1815"/>
      <c r="BYT2" s="1815"/>
      <c r="BYU2" s="1815"/>
      <c r="BYV2" s="1815"/>
      <c r="BYW2" s="1815"/>
      <c r="BYX2" s="1815"/>
      <c r="BYY2" s="1815"/>
      <c r="BYZ2" s="1815"/>
      <c r="BZA2" s="1815"/>
      <c r="BZB2" s="1815"/>
      <c r="BZC2" s="1815"/>
      <c r="BZD2" s="1815"/>
      <c r="BZE2" s="1815"/>
      <c r="BZF2" s="1815"/>
      <c r="BZG2" s="1815"/>
      <c r="BZH2" s="1815"/>
      <c r="BZI2" s="1815"/>
      <c r="BZJ2" s="1815"/>
      <c r="BZK2" s="1815"/>
      <c r="BZL2" s="1815"/>
      <c r="BZM2" s="1815"/>
      <c r="BZN2" s="1815"/>
      <c r="BZO2" s="1815"/>
      <c r="BZP2" s="1815"/>
      <c r="BZQ2" s="1815"/>
      <c r="BZR2" s="1815"/>
      <c r="BZS2" s="1815"/>
      <c r="BZT2" s="1815"/>
      <c r="BZU2" s="1815"/>
      <c r="BZV2" s="1815"/>
      <c r="BZW2" s="1815"/>
      <c r="BZX2" s="1815"/>
      <c r="BZY2" s="1815"/>
      <c r="BZZ2" s="1815"/>
      <c r="CAA2" s="1815"/>
      <c r="CAB2" s="1815"/>
      <c r="CAC2" s="1815"/>
      <c r="CAD2" s="1815"/>
      <c r="CAE2" s="1815"/>
      <c r="CAF2" s="1815"/>
      <c r="CAG2" s="1815"/>
      <c r="CAH2" s="1815"/>
      <c r="CAI2" s="1815"/>
      <c r="CAJ2" s="1815"/>
      <c r="CAK2" s="1815"/>
      <c r="CAL2" s="1815"/>
      <c r="CAM2" s="1815"/>
      <c r="CAN2" s="1815"/>
      <c r="CAO2" s="1815"/>
      <c r="CAP2" s="1815"/>
      <c r="CAQ2" s="1815"/>
      <c r="CAR2" s="1815"/>
      <c r="CAS2" s="1815"/>
      <c r="CAT2" s="1815"/>
      <c r="CAU2" s="1815"/>
      <c r="CAV2" s="1815"/>
      <c r="CAW2" s="1815"/>
      <c r="CAX2" s="1815"/>
      <c r="CAY2" s="1815"/>
      <c r="CAZ2" s="1815"/>
      <c r="CBA2" s="1815"/>
      <c r="CBB2" s="1815"/>
      <c r="CBC2" s="1815"/>
      <c r="CBD2" s="1815"/>
      <c r="CBE2" s="1815"/>
      <c r="CBF2" s="1815"/>
      <c r="CBG2" s="1815"/>
      <c r="CBH2" s="1815"/>
      <c r="CBI2" s="1815"/>
      <c r="CBJ2" s="1815"/>
      <c r="CBK2" s="1815"/>
      <c r="CBL2" s="1815"/>
      <c r="CBM2" s="1815"/>
      <c r="CBN2" s="1815"/>
      <c r="CBO2" s="1815"/>
      <c r="CBP2" s="1815"/>
      <c r="CBQ2" s="1815"/>
      <c r="CBR2" s="1815"/>
      <c r="CBS2" s="1815"/>
      <c r="CBT2" s="1815"/>
      <c r="CBU2" s="1815"/>
      <c r="CBV2" s="1815"/>
      <c r="CBW2" s="1815"/>
      <c r="CBX2" s="1815"/>
      <c r="CBY2" s="1815"/>
      <c r="CBZ2" s="1815"/>
      <c r="CCA2" s="1815"/>
      <c r="CCB2" s="1815"/>
      <c r="CCC2" s="1815"/>
      <c r="CCD2" s="1815"/>
      <c r="CCE2" s="1815"/>
      <c r="CCF2" s="1815"/>
      <c r="CCG2" s="1815"/>
      <c r="CCH2" s="1815"/>
      <c r="CCI2" s="1815"/>
      <c r="CCJ2" s="1815"/>
      <c r="CCK2" s="1815"/>
      <c r="CCL2" s="1815"/>
      <c r="CCM2" s="1815"/>
      <c r="CCN2" s="1815"/>
      <c r="CCO2" s="1815"/>
      <c r="CCP2" s="1815"/>
      <c r="CCQ2" s="1815"/>
      <c r="CCR2" s="1815"/>
      <c r="CCS2" s="1815"/>
      <c r="CCT2" s="1815"/>
      <c r="CCU2" s="1815"/>
      <c r="CCV2" s="1815"/>
      <c r="CCW2" s="1815"/>
      <c r="CCX2" s="1815"/>
      <c r="CCY2" s="1815"/>
      <c r="CCZ2" s="1815"/>
      <c r="CDA2" s="1815"/>
      <c r="CDB2" s="1815"/>
      <c r="CDC2" s="1815"/>
      <c r="CDD2" s="1815"/>
      <c r="CDE2" s="1815"/>
      <c r="CDF2" s="1815"/>
      <c r="CDG2" s="1815"/>
      <c r="CDH2" s="1815"/>
      <c r="CDI2" s="1815"/>
      <c r="CDJ2" s="1815"/>
      <c r="CDK2" s="1815"/>
      <c r="CDL2" s="1815"/>
      <c r="CDM2" s="1815"/>
      <c r="CDN2" s="1815"/>
      <c r="CDO2" s="1815"/>
      <c r="CDP2" s="1815"/>
      <c r="CDQ2" s="1815"/>
      <c r="CDR2" s="1815"/>
      <c r="CDS2" s="1815"/>
      <c r="CDT2" s="1815"/>
      <c r="CDU2" s="1815"/>
      <c r="CDV2" s="1815"/>
      <c r="CDW2" s="1815"/>
      <c r="CDX2" s="1815"/>
      <c r="CDY2" s="1815"/>
      <c r="CDZ2" s="1815"/>
      <c r="CEA2" s="1815"/>
      <c r="CEB2" s="1815"/>
      <c r="CEC2" s="1815"/>
      <c r="CED2" s="1815"/>
      <c r="CEE2" s="1815"/>
      <c r="CEF2" s="1815"/>
      <c r="CEG2" s="1815"/>
      <c r="CEH2" s="1815"/>
      <c r="CEI2" s="1815"/>
      <c r="CEJ2" s="1815"/>
      <c r="CEK2" s="1815"/>
      <c r="CEL2" s="1815"/>
      <c r="CEM2" s="1815"/>
      <c r="CEN2" s="1815"/>
      <c r="CEO2" s="1815"/>
      <c r="CEP2" s="1815"/>
      <c r="CEQ2" s="1815"/>
      <c r="CER2" s="1815"/>
      <c r="CES2" s="1815"/>
      <c r="CET2" s="1815"/>
      <c r="CEU2" s="1815"/>
      <c r="CEV2" s="1815"/>
      <c r="CEW2" s="1815"/>
      <c r="CEX2" s="1815"/>
      <c r="CEY2" s="1815"/>
      <c r="CEZ2" s="1815"/>
      <c r="CFA2" s="1815"/>
      <c r="CFB2" s="1815"/>
      <c r="CFC2" s="1815"/>
      <c r="CFD2" s="1815"/>
      <c r="CFE2" s="1815"/>
      <c r="CFF2" s="1815"/>
      <c r="CFG2" s="1815"/>
      <c r="CFH2" s="1815"/>
      <c r="CFI2" s="1815"/>
      <c r="CFJ2" s="1815"/>
      <c r="CFK2" s="1815"/>
      <c r="CFL2" s="1815"/>
      <c r="CFM2" s="1815"/>
      <c r="CFN2" s="1815"/>
      <c r="CFO2" s="1815"/>
      <c r="CFP2" s="1815"/>
      <c r="CFQ2" s="1815"/>
      <c r="CFR2" s="1815"/>
      <c r="CFS2" s="1815"/>
      <c r="CFT2" s="1815"/>
      <c r="CFU2" s="1815"/>
      <c r="CFV2" s="1815"/>
      <c r="CFW2" s="1815"/>
      <c r="CFX2" s="1815"/>
      <c r="CFY2" s="1815"/>
      <c r="CFZ2" s="1815"/>
      <c r="CGA2" s="1815"/>
      <c r="CGB2" s="1815"/>
      <c r="CGC2" s="1815"/>
      <c r="CGD2" s="1815"/>
      <c r="CGE2" s="1815"/>
      <c r="CGF2" s="1815"/>
      <c r="CGG2" s="1815"/>
      <c r="CGH2" s="1815"/>
      <c r="CGI2" s="1815"/>
      <c r="CGJ2" s="1815"/>
      <c r="CGK2" s="1815"/>
      <c r="CGL2" s="1815"/>
      <c r="CGM2" s="1815"/>
      <c r="CGN2" s="1815"/>
      <c r="CGO2" s="1815"/>
      <c r="CGP2" s="1815"/>
      <c r="CGQ2" s="1815"/>
      <c r="CGR2" s="1815"/>
      <c r="CGS2" s="1815"/>
      <c r="CGT2" s="1815"/>
      <c r="CGU2" s="1815"/>
      <c r="CGV2" s="1815"/>
      <c r="CGW2" s="1815"/>
      <c r="CGX2" s="1815"/>
      <c r="CGY2" s="1815"/>
      <c r="CGZ2" s="1815"/>
      <c r="CHA2" s="1815"/>
      <c r="CHB2" s="1815"/>
      <c r="CHC2" s="1815"/>
      <c r="CHD2" s="1815"/>
      <c r="CHE2" s="1815"/>
      <c r="CHF2" s="1815"/>
      <c r="CHG2" s="1815"/>
      <c r="CHH2" s="1815"/>
      <c r="CHI2" s="1815"/>
      <c r="CHJ2" s="1815"/>
      <c r="CHK2" s="1815"/>
      <c r="CHL2" s="1815"/>
      <c r="CHM2" s="1815"/>
      <c r="CHN2" s="1815"/>
      <c r="CHO2" s="1815"/>
      <c r="CHP2" s="1815"/>
      <c r="CHQ2" s="1815"/>
      <c r="CHR2" s="1815"/>
      <c r="CHS2" s="1815"/>
      <c r="CHT2" s="1815"/>
      <c r="CHU2" s="1815"/>
      <c r="CHV2" s="1815"/>
      <c r="CHW2" s="1815"/>
      <c r="CHX2" s="1815"/>
      <c r="CHY2" s="1815"/>
      <c r="CHZ2" s="1815"/>
      <c r="CIA2" s="1815"/>
      <c r="CIB2" s="1815"/>
      <c r="CIC2" s="1815"/>
      <c r="CID2" s="1815"/>
      <c r="CIE2" s="1815"/>
      <c r="CIF2" s="1815"/>
      <c r="CIG2" s="1815"/>
      <c r="CIH2" s="1815"/>
      <c r="CII2" s="1815"/>
      <c r="CIJ2" s="1815"/>
      <c r="CIK2" s="1815"/>
      <c r="CIL2" s="1815"/>
      <c r="CIM2" s="1815"/>
      <c r="CIN2" s="1815"/>
      <c r="CIO2" s="1815"/>
      <c r="CIP2" s="1815"/>
      <c r="CIQ2" s="1815"/>
      <c r="CIR2" s="1815"/>
      <c r="CIS2" s="1815"/>
      <c r="CIT2" s="1815"/>
      <c r="CIU2" s="1815"/>
      <c r="CIV2" s="1815"/>
      <c r="CIW2" s="1815"/>
      <c r="CIX2" s="1815"/>
      <c r="CIY2" s="1815"/>
      <c r="CIZ2" s="1815"/>
      <c r="CJA2" s="1815"/>
      <c r="CJB2" s="1815"/>
      <c r="CJC2" s="1815"/>
      <c r="CJD2" s="1815"/>
      <c r="CJE2" s="1815"/>
      <c r="CJF2" s="1815"/>
      <c r="CJG2" s="1815"/>
      <c r="CJH2" s="1815"/>
      <c r="CJI2" s="1815"/>
      <c r="CJJ2" s="1815"/>
      <c r="CJK2" s="1815"/>
      <c r="CJL2" s="1815"/>
      <c r="CJM2" s="1815"/>
      <c r="CJN2" s="1815"/>
      <c r="CJO2" s="1815"/>
      <c r="CJP2" s="1815"/>
      <c r="CJQ2" s="1815"/>
      <c r="CJR2" s="1815"/>
      <c r="CJS2" s="1815"/>
      <c r="CJT2" s="1815"/>
      <c r="CJU2" s="1815"/>
      <c r="CJV2" s="1815"/>
      <c r="CJW2" s="1815"/>
      <c r="CJX2" s="1815"/>
      <c r="CJY2" s="1815"/>
      <c r="CJZ2" s="1815"/>
      <c r="CKA2" s="1815"/>
      <c r="CKB2" s="1815"/>
      <c r="CKC2" s="1815"/>
      <c r="CKD2" s="1815"/>
      <c r="CKE2" s="1815"/>
      <c r="CKF2" s="1815"/>
      <c r="CKG2" s="1815"/>
      <c r="CKH2" s="1815"/>
      <c r="CKI2" s="1815"/>
      <c r="CKJ2" s="1815"/>
      <c r="CKK2" s="1815"/>
      <c r="CKL2" s="1815"/>
      <c r="CKM2" s="1815"/>
      <c r="CKN2" s="1815"/>
      <c r="CKO2" s="1815"/>
      <c r="CKP2" s="1815"/>
      <c r="CKQ2" s="1815"/>
      <c r="CKR2" s="1815"/>
      <c r="CKS2" s="1815"/>
      <c r="CKT2" s="1815"/>
      <c r="CKU2" s="1815"/>
      <c r="CKV2" s="1815"/>
      <c r="CKW2" s="1815"/>
      <c r="CKX2" s="1815"/>
      <c r="CKY2" s="1815"/>
      <c r="CKZ2" s="1815"/>
      <c r="CLA2" s="1815"/>
      <c r="CLB2" s="1815"/>
      <c r="CLC2" s="1815"/>
      <c r="CLD2" s="1815"/>
      <c r="CLE2" s="1815"/>
      <c r="CLF2" s="1815"/>
      <c r="CLG2" s="1815"/>
      <c r="CLH2" s="1815"/>
      <c r="CLI2" s="1815"/>
      <c r="CLJ2" s="1815"/>
      <c r="CLK2" s="1815"/>
      <c r="CLL2" s="1815"/>
      <c r="CLM2" s="1815"/>
      <c r="CLN2" s="1815"/>
      <c r="CLO2" s="1815"/>
      <c r="CLP2" s="1815"/>
      <c r="CLQ2" s="1815"/>
      <c r="CLR2" s="1815"/>
      <c r="CLS2" s="1815"/>
      <c r="CLT2" s="1815"/>
      <c r="CLU2" s="1815"/>
      <c r="CLV2" s="1815"/>
      <c r="CLW2" s="1815"/>
      <c r="CLX2" s="1815"/>
      <c r="CLY2" s="1815"/>
      <c r="CLZ2" s="1815"/>
      <c r="CMA2" s="1815"/>
      <c r="CMB2" s="1815"/>
      <c r="CMC2" s="1815"/>
      <c r="CMD2" s="1815"/>
      <c r="CME2" s="1815"/>
      <c r="CMF2" s="1815"/>
      <c r="CMG2" s="1815"/>
      <c r="CMH2" s="1815"/>
      <c r="CMI2" s="1815"/>
      <c r="CMJ2" s="1815"/>
      <c r="CMK2" s="1815"/>
      <c r="CML2" s="1815"/>
      <c r="CMM2" s="1815"/>
      <c r="CMN2" s="1815"/>
      <c r="CMO2" s="1815"/>
      <c r="CMP2" s="1815"/>
      <c r="CMQ2" s="1815"/>
      <c r="CMR2" s="1815"/>
      <c r="CMS2" s="1815"/>
      <c r="CMT2" s="1815"/>
      <c r="CMU2" s="1815"/>
      <c r="CMV2" s="1815"/>
      <c r="CMW2" s="1815"/>
      <c r="CMX2" s="1815"/>
      <c r="CMY2" s="1815"/>
      <c r="CMZ2" s="1815"/>
      <c r="CNA2" s="1815"/>
      <c r="CNB2" s="1815"/>
      <c r="CNC2" s="1815"/>
      <c r="CND2" s="1815"/>
      <c r="CNE2" s="1815"/>
      <c r="CNF2" s="1815"/>
      <c r="CNG2" s="1815"/>
      <c r="CNH2" s="1815"/>
      <c r="CNI2" s="1815"/>
      <c r="CNJ2" s="1815"/>
      <c r="CNK2" s="1815"/>
      <c r="CNL2" s="1815"/>
      <c r="CNM2" s="1815"/>
      <c r="CNN2" s="1815"/>
      <c r="CNO2" s="1815"/>
      <c r="CNP2" s="1815"/>
      <c r="CNQ2" s="1815"/>
      <c r="CNR2" s="1815"/>
      <c r="CNS2" s="1815"/>
      <c r="CNT2" s="1815"/>
      <c r="CNU2" s="1815"/>
      <c r="CNV2" s="1815"/>
      <c r="CNW2" s="1815"/>
      <c r="CNX2" s="1815"/>
      <c r="CNY2" s="1815"/>
      <c r="CNZ2" s="1815"/>
      <c r="COA2" s="1815"/>
      <c r="COB2" s="1815"/>
      <c r="COC2" s="1815"/>
      <c r="COD2" s="1815"/>
      <c r="COE2" s="1815"/>
      <c r="COF2" s="1815"/>
      <c r="COG2" s="1815"/>
      <c r="COH2" s="1815"/>
      <c r="COI2" s="1815"/>
      <c r="COJ2" s="1815"/>
      <c r="COK2" s="1815"/>
      <c r="COL2" s="1815"/>
      <c r="COM2" s="1815"/>
      <c r="CON2" s="1815"/>
      <c r="COO2" s="1815"/>
      <c r="COP2" s="1815"/>
      <c r="COQ2" s="1815"/>
      <c r="COR2" s="1815"/>
      <c r="COS2" s="1815"/>
      <c r="COT2" s="1815"/>
      <c r="COU2" s="1815"/>
      <c r="COV2" s="1815"/>
      <c r="COW2" s="1815"/>
      <c r="COX2" s="1815"/>
      <c r="COY2" s="1815"/>
      <c r="COZ2" s="1815"/>
      <c r="CPA2" s="1815"/>
      <c r="CPB2" s="1815"/>
      <c r="CPC2" s="1815"/>
      <c r="CPD2" s="1815"/>
      <c r="CPE2" s="1815"/>
      <c r="CPF2" s="1815"/>
      <c r="CPG2" s="1815"/>
      <c r="CPH2" s="1815"/>
      <c r="CPI2" s="1815"/>
      <c r="CPJ2" s="1815"/>
      <c r="CPK2" s="1815"/>
      <c r="CPL2" s="1815"/>
      <c r="CPM2" s="1815"/>
      <c r="CPN2" s="1815"/>
      <c r="CPO2" s="1815"/>
      <c r="CPP2" s="1815"/>
      <c r="CPQ2" s="1815"/>
      <c r="CPR2" s="1815"/>
      <c r="CPS2" s="1815"/>
      <c r="CPT2" s="1815"/>
      <c r="CPU2" s="1815"/>
      <c r="CPV2" s="1815"/>
      <c r="CPW2" s="1815"/>
      <c r="CPX2" s="1815"/>
      <c r="CPY2" s="1815"/>
      <c r="CPZ2" s="1815"/>
      <c r="CQA2" s="1815"/>
      <c r="CQB2" s="1815"/>
      <c r="CQC2" s="1815"/>
      <c r="CQD2" s="1815"/>
      <c r="CQE2" s="1815"/>
      <c r="CQF2" s="1815"/>
      <c r="CQG2" s="1815"/>
      <c r="CQH2" s="1815"/>
      <c r="CQI2" s="1815"/>
      <c r="CQJ2" s="1815"/>
      <c r="CQK2" s="1815"/>
      <c r="CQL2" s="1815"/>
      <c r="CQM2" s="1815"/>
      <c r="CQN2" s="1815"/>
      <c r="CQO2" s="1815"/>
      <c r="CQP2" s="1815"/>
      <c r="CQQ2" s="1815"/>
      <c r="CQR2" s="1815"/>
      <c r="CQS2" s="1815"/>
      <c r="CQT2" s="1815"/>
      <c r="CQU2" s="1815"/>
      <c r="CQV2" s="1815"/>
      <c r="CQW2" s="1815"/>
      <c r="CQX2" s="1815"/>
      <c r="CQY2" s="1815"/>
      <c r="CQZ2" s="1815"/>
      <c r="CRA2" s="1815"/>
      <c r="CRB2" s="1815"/>
      <c r="CRC2" s="1815"/>
      <c r="CRD2" s="1815"/>
      <c r="CRE2" s="1815"/>
      <c r="CRF2" s="1815"/>
      <c r="CRG2" s="1815"/>
      <c r="CRH2" s="1815"/>
      <c r="CRI2" s="1815"/>
      <c r="CRJ2" s="1815"/>
      <c r="CRK2" s="1815"/>
      <c r="CRL2" s="1815"/>
      <c r="CRM2" s="1815"/>
      <c r="CRN2" s="1815"/>
      <c r="CRO2" s="1815"/>
      <c r="CRP2" s="1815"/>
      <c r="CRQ2" s="1815"/>
      <c r="CRR2" s="1815"/>
      <c r="CRS2" s="1815"/>
      <c r="CRT2" s="1815"/>
      <c r="CRU2" s="1815"/>
      <c r="CRV2" s="1815"/>
      <c r="CRW2" s="1815"/>
      <c r="CRX2" s="1815"/>
      <c r="CRY2" s="1815"/>
      <c r="CRZ2" s="1815"/>
      <c r="CSA2" s="1815"/>
      <c r="CSB2" s="1815"/>
      <c r="CSC2" s="1815"/>
      <c r="CSD2" s="1815"/>
      <c r="CSE2" s="1815"/>
      <c r="CSF2" s="1815"/>
      <c r="CSG2" s="1815"/>
      <c r="CSH2" s="1815"/>
      <c r="CSI2" s="1815"/>
      <c r="CSJ2" s="1815"/>
      <c r="CSK2" s="1815"/>
      <c r="CSL2" s="1815"/>
      <c r="CSM2" s="1815"/>
      <c r="CSN2" s="1815"/>
      <c r="CSO2" s="1815"/>
      <c r="CSP2" s="1815"/>
      <c r="CSQ2" s="1815"/>
      <c r="CSR2" s="1815"/>
      <c r="CSS2" s="1815"/>
      <c r="CST2" s="1815"/>
      <c r="CSU2" s="1815"/>
      <c r="CSV2" s="1815"/>
      <c r="CSW2" s="1815"/>
      <c r="CSX2" s="1815"/>
      <c r="CSY2" s="1815"/>
      <c r="CSZ2" s="1815"/>
      <c r="CTA2" s="1815"/>
      <c r="CTB2" s="1815"/>
      <c r="CTC2" s="1815"/>
      <c r="CTD2" s="1815"/>
      <c r="CTE2" s="1815"/>
      <c r="CTF2" s="1815"/>
      <c r="CTG2" s="1815"/>
      <c r="CTH2" s="1815"/>
      <c r="CTI2" s="1815"/>
      <c r="CTJ2" s="1815"/>
      <c r="CTK2" s="1815"/>
      <c r="CTL2" s="1815"/>
      <c r="CTM2" s="1815"/>
      <c r="CTN2" s="1815"/>
      <c r="CTO2" s="1815"/>
      <c r="CTP2" s="1815"/>
      <c r="CTQ2" s="1815"/>
      <c r="CTR2" s="1815"/>
      <c r="CTS2" s="1815"/>
      <c r="CTT2" s="1815"/>
      <c r="CTU2" s="1815"/>
      <c r="CTV2" s="1815"/>
      <c r="CTW2" s="1815"/>
      <c r="CTX2" s="1815"/>
      <c r="CTY2" s="1815"/>
      <c r="CTZ2" s="1815"/>
      <c r="CUA2" s="1815"/>
      <c r="CUB2" s="1815"/>
      <c r="CUC2" s="1815"/>
      <c r="CUD2" s="1815"/>
      <c r="CUE2" s="1815"/>
      <c r="CUF2" s="1815"/>
      <c r="CUG2" s="1815"/>
      <c r="CUH2" s="1815"/>
      <c r="CUI2" s="1815"/>
      <c r="CUJ2" s="1815"/>
      <c r="CUK2" s="1815"/>
      <c r="CUL2" s="1815"/>
      <c r="CUM2" s="1815"/>
      <c r="CUN2" s="1815"/>
      <c r="CUO2" s="1815"/>
      <c r="CUP2" s="1815"/>
      <c r="CUQ2" s="1815"/>
      <c r="CUR2" s="1815"/>
      <c r="CUS2" s="1815"/>
      <c r="CUT2" s="1815"/>
      <c r="CUU2" s="1815"/>
      <c r="CUV2" s="1815"/>
      <c r="CUW2" s="1815"/>
      <c r="CUX2" s="1815"/>
      <c r="CUY2" s="1815"/>
      <c r="CUZ2" s="1815"/>
      <c r="CVA2" s="1815"/>
      <c r="CVB2" s="1815"/>
      <c r="CVC2" s="1815"/>
      <c r="CVD2" s="1815"/>
      <c r="CVE2" s="1815"/>
      <c r="CVF2" s="1815"/>
      <c r="CVG2" s="1815"/>
      <c r="CVH2" s="1815"/>
      <c r="CVI2" s="1815"/>
      <c r="CVJ2" s="1815"/>
      <c r="CVK2" s="1815"/>
      <c r="CVL2" s="1815"/>
      <c r="CVM2" s="1815"/>
      <c r="CVN2" s="1815"/>
      <c r="CVO2" s="1815"/>
      <c r="CVP2" s="1815"/>
      <c r="CVQ2" s="1815"/>
      <c r="CVR2" s="1815"/>
      <c r="CVS2" s="1815"/>
      <c r="CVT2" s="1815"/>
      <c r="CVU2" s="1815"/>
      <c r="CVV2" s="1815"/>
      <c r="CVW2" s="1815"/>
      <c r="CVX2" s="1815"/>
      <c r="CVY2" s="1815"/>
      <c r="CVZ2" s="1815"/>
      <c r="CWA2" s="1815"/>
      <c r="CWB2" s="1815"/>
      <c r="CWC2" s="1815"/>
      <c r="CWD2" s="1815"/>
      <c r="CWE2" s="1815"/>
      <c r="CWF2" s="1815"/>
      <c r="CWG2" s="1815"/>
      <c r="CWH2" s="1815"/>
      <c r="CWI2" s="1815"/>
      <c r="CWJ2" s="1815"/>
      <c r="CWK2" s="1815"/>
      <c r="CWL2" s="1815"/>
      <c r="CWM2" s="1815"/>
      <c r="CWN2" s="1815"/>
      <c r="CWO2" s="1815"/>
      <c r="CWP2" s="1815"/>
      <c r="CWQ2" s="1815"/>
      <c r="CWR2" s="1815"/>
      <c r="CWS2" s="1815"/>
      <c r="CWT2" s="1815"/>
      <c r="CWU2" s="1815"/>
      <c r="CWV2" s="1815"/>
      <c r="CWW2" s="1815"/>
      <c r="CWX2" s="1815"/>
      <c r="CWY2" s="1815"/>
      <c r="CWZ2" s="1815"/>
      <c r="CXA2" s="1815"/>
      <c r="CXB2" s="1815"/>
      <c r="CXC2" s="1815"/>
      <c r="CXD2" s="1815"/>
      <c r="CXE2" s="1815"/>
      <c r="CXF2" s="1815"/>
      <c r="CXG2" s="1815"/>
      <c r="CXH2" s="1815"/>
      <c r="CXI2" s="1815"/>
      <c r="CXJ2" s="1815"/>
      <c r="CXK2" s="1815"/>
      <c r="CXL2" s="1815"/>
      <c r="CXM2" s="1815"/>
      <c r="CXN2" s="1815"/>
      <c r="CXO2" s="1815"/>
      <c r="CXP2" s="1815"/>
      <c r="CXQ2" s="1815"/>
      <c r="CXR2" s="1815"/>
      <c r="CXS2" s="1815"/>
      <c r="CXT2" s="1815"/>
      <c r="CXU2" s="1815"/>
      <c r="CXV2" s="1815"/>
      <c r="CXW2" s="1815"/>
      <c r="CXX2" s="1815"/>
      <c r="CXY2" s="1815"/>
      <c r="CXZ2" s="1815"/>
      <c r="CYA2" s="1815"/>
      <c r="CYB2" s="1815"/>
      <c r="CYC2" s="1815"/>
      <c r="CYD2" s="1815"/>
      <c r="CYE2" s="1815"/>
      <c r="CYF2" s="1815"/>
      <c r="CYG2" s="1815"/>
      <c r="CYH2" s="1815"/>
      <c r="CYI2" s="1815"/>
      <c r="CYJ2" s="1815"/>
      <c r="CYK2" s="1815"/>
      <c r="CYL2" s="1815"/>
      <c r="CYM2" s="1815"/>
      <c r="CYN2" s="1815"/>
      <c r="CYO2" s="1815"/>
      <c r="CYP2" s="1815"/>
      <c r="CYQ2" s="1815"/>
      <c r="CYR2" s="1815"/>
      <c r="CYS2" s="1815"/>
      <c r="CYT2" s="1815"/>
      <c r="CYU2" s="1815"/>
      <c r="CYV2" s="1815"/>
      <c r="CYW2" s="1815"/>
      <c r="CYX2" s="1815"/>
      <c r="CYY2" s="1815"/>
      <c r="CYZ2" s="1815"/>
      <c r="CZA2" s="1815"/>
      <c r="CZB2" s="1815"/>
      <c r="CZC2" s="1815"/>
      <c r="CZD2" s="1815"/>
      <c r="CZE2" s="1815"/>
      <c r="CZF2" s="1815"/>
      <c r="CZG2" s="1815"/>
      <c r="CZH2" s="1815"/>
      <c r="CZI2" s="1815"/>
      <c r="CZJ2" s="1815"/>
      <c r="CZK2" s="1815"/>
      <c r="CZL2" s="1815"/>
      <c r="CZM2" s="1815"/>
      <c r="CZN2" s="1815"/>
      <c r="CZO2" s="1815"/>
      <c r="CZP2" s="1815"/>
      <c r="CZQ2" s="1815"/>
      <c r="CZR2" s="1815"/>
      <c r="CZS2" s="1815"/>
      <c r="CZT2" s="1815"/>
      <c r="CZU2" s="1815"/>
      <c r="CZV2" s="1815"/>
      <c r="CZW2" s="1815"/>
      <c r="CZX2" s="1815"/>
      <c r="CZY2" s="1815"/>
      <c r="CZZ2" s="1815"/>
      <c r="DAA2" s="1815"/>
      <c r="DAB2" s="1815"/>
      <c r="DAC2" s="1815"/>
      <c r="DAD2" s="1815"/>
      <c r="DAE2" s="1815"/>
      <c r="DAF2" s="1815"/>
      <c r="DAG2" s="1815"/>
      <c r="DAH2" s="1815"/>
      <c r="DAI2" s="1815"/>
      <c r="DAJ2" s="1815"/>
      <c r="DAK2" s="1815"/>
      <c r="DAL2" s="1815"/>
      <c r="DAM2" s="1815"/>
      <c r="DAN2" s="1815"/>
      <c r="DAO2" s="1815"/>
      <c r="DAP2" s="1815"/>
      <c r="DAQ2" s="1815"/>
      <c r="DAR2" s="1815"/>
      <c r="DAS2" s="1815"/>
      <c r="DAT2" s="1815"/>
      <c r="DAU2" s="1815"/>
      <c r="DAV2" s="1815"/>
      <c r="DAW2" s="1815"/>
      <c r="DAX2" s="1815"/>
      <c r="DAY2" s="1815"/>
      <c r="DAZ2" s="1815"/>
      <c r="DBA2" s="1815"/>
      <c r="DBB2" s="1815"/>
      <c r="DBC2" s="1815"/>
      <c r="DBD2" s="1815"/>
      <c r="DBE2" s="1815"/>
      <c r="DBF2" s="1815"/>
      <c r="DBG2" s="1815"/>
      <c r="DBH2" s="1815"/>
      <c r="DBI2" s="1815"/>
      <c r="DBJ2" s="1815"/>
      <c r="DBK2" s="1815"/>
      <c r="DBL2" s="1815"/>
      <c r="DBM2" s="1815"/>
      <c r="DBN2" s="1815"/>
      <c r="DBO2" s="1815"/>
      <c r="DBP2" s="1815"/>
      <c r="DBQ2" s="1815"/>
      <c r="DBR2" s="1815"/>
      <c r="DBS2" s="1815"/>
      <c r="DBT2" s="1815"/>
      <c r="DBU2" s="1815"/>
      <c r="DBV2" s="1815"/>
      <c r="DBW2" s="1815"/>
      <c r="DBX2" s="1815"/>
      <c r="DBY2" s="1815"/>
      <c r="DBZ2" s="1815"/>
      <c r="DCA2" s="1815"/>
      <c r="DCB2" s="1815"/>
      <c r="DCC2" s="1815"/>
      <c r="DCD2" s="1815"/>
      <c r="DCE2" s="1815"/>
      <c r="DCF2" s="1815"/>
      <c r="DCG2" s="1815"/>
      <c r="DCH2" s="1815"/>
      <c r="DCI2" s="1815"/>
      <c r="DCJ2" s="1815"/>
      <c r="DCK2" s="1815"/>
      <c r="DCL2" s="1815"/>
      <c r="DCM2" s="1815"/>
      <c r="DCN2" s="1815"/>
      <c r="DCO2" s="1815"/>
      <c r="DCP2" s="1815"/>
      <c r="DCQ2" s="1815"/>
      <c r="DCR2" s="1815"/>
      <c r="DCS2" s="1815"/>
      <c r="DCT2" s="1815"/>
      <c r="DCU2" s="1815"/>
      <c r="DCV2" s="1815"/>
      <c r="DCW2" s="1815"/>
      <c r="DCX2" s="1815"/>
      <c r="DCY2" s="1815"/>
      <c r="DCZ2" s="1815"/>
      <c r="DDA2" s="1815"/>
      <c r="DDB2" s="1815"/>
      <c r="DDC2" s="1815"/>
      <c r="DDD2" s="1815"/>
      <c r="DDE2" s="1815"/>
      <c r="DDF2" s="1815"/>
      <c r="DDG2" s="1815"/>
      <c r="DDH2" s="1815"/>
      <c r="DDI2" s="1815"/>
      <c r="DDJ2" s="1815"/>
      <c r="DDK2" s="1815"/>
      <c r="DDL2" s="1815"/>
      <c r="DDM2" s="1815"/>
      <c r="DDN2" s="1815"/>
      <c r="DDO2" s="1815"/>
      <c r="DDP2" s="1815"/>
      <c r="DDQ2" s="1815"/>
      <c r="DDR2" s="1815"/>
      <c r="DDS2" s="1815"/>
      <c r="DDT2" s="1815"/>
      <c r="DDU2" s="1815"/>
      <c r="DDV2" s="1815"/>
      <c r="DDW2" s="1815"/>
      <c r="DDX2" s="1815"/>
      <c r="DDY2" s="1815"/>
      <c r="DDZ2" s="1815"/>
      <c r="DEA2" s="1815"/>
      <c r="DEB2" s="1815"/>
      <c r="DEC2" s="1815"/>
      <c r="DED2" s="1815"/>
      <c r="DEE2" s="1815"/>
      <c r="DEF2" s="1815"/>
      <c r="DEG2" s="1815"/>
      <c r="DEH2" s="1815"/>
      <c r="DEI2" s="1815"/>
      <c r="DEJ2" s="1815"/>
      <c r="DEK2" s="1815"/>
      <c r="DEL2" s="1815"/>
      <c r="DEM2" s="1815"/>
      <c r="DEN2" s="1815"/>
      <c r="DEO2" s="1815"/>
      <c r="DEP2" s="1815"/>
      <c r="DEQ2" s="1815"/>
      <c r="DER2" s="1815"/>
      <c r="DES2" s="1815"/>
      <c r="DET2" s="1815"/>
      <c r="DEU2" s="1815"/>
      <c r="DEV2" s="1815"/>
      <c r="DEW2" s="1815"/>
      <c r="DEX2" s="1815"/>
      <c r="DEY2" s="1815"/>
      <c r="DEZ2" s="1815"/>
      <c r="DFA2" s="1815"/>
      <c r="DFB2" s="1815"/>
      <c r="DFC2" s="1815"/>
      <c r="DFD2" s="1815"/>
      <c r="DFE2" s="1815"/>
      <c r="DFF2" s="1815"/>
      <c r="DFG2" s="1815"/>
      <c r="DFH2" s="1815"/>
      <c r="DFI2" s="1815"/>
      <c r="DFJ2" s="1815"/>
      <c r="DFK2" s="1815"/>
      <c r="DFL2" s="1815"/>
      <c r="DFM2" s="1815"/>
      <c r="DFN2" s="1815"/>
      <c r="DFO2" s="1815"/>
      <c r="DFP2" s="1815"/>
      <c r="DFQ2" s="1815"/>
      <c r="DFR2" s="1815"/>
      <c r="DFS2" s="1815"/>
      <c r="DFT2" s="1815"/>
      <c r="DFU2" s="1815"/>
      <c r="DFV2" s="1815"/>
      <c r="DFW2" s="1815"/>
      <c r="DFX2" s="1815"/>
      <c r="DFY2" s="1815"/>
      <c r="DFZ2" s="1815"/>
      <c r="DGA2" s="1815"/>
      <c r="DGB2" s="1815"/>
      <c r="DGC2" s="1815"/>
      <c r="DGD2" s="1815"/>
      <c r="DGE2" s="1815"/>
      <c r="DGF2" s="1815"/>
      <c r="DGG2" s="1815"/>
      <c r="DGH2" s="1815"/>
      <c r="DGI2" s="1815"/>
      <c r="DGJ2" s="1815"/>
      <c r="DGK2" s="1815"/>
      <c r="DGL2" s="1815"/>
      <c r="DGM2" s="1815"/>
      <c r="DGN2" s="1815"/>
      <c r="DGO2" s="1815"/>
      <c r="DGP2" s="1815"/>
      <c r="DGQ2" s="1815"/>
      <c r="DGR2" s="1815"/>
      <c r="DGS2" s="1815"/>
      <c r="DGT2" s="1815"/>
      <c r="DGU2" s="1815"/>
      <c r="DGV2" s="1815"/>
      <c r="DGW2" s="1815"/>
      <c r="DGX2" s="1815"/>
      <c r="DGY2" s="1815"/>
      <c r="DGZ2" s="1815"/>
      <c r="DHA2" s="1815"/>
      <c r="DHB2" s="1815"/>
      <c r="DHC2" s="1815"/>
      <c r="DHD2" s="1815"/>
      <c r="DHE2" s="1815"/>
      <c r="DHF2" s="1815"/>
      <c r="DHG2" s="1815"/>
      <c r="DHH2" s="1815"/>
      <c r="DHI2" s="1815"/>
      <c r="DHJ2" s="1815"/>
      <c r="DHK2" s="1815"/>
      <c r="DHL2" s="1815"/>
      <c r="DHM2" s="1815"/>
      <c r="DHN2" s="1815"/>
      <c r="DHO2" s="1815"/>
      <c r="DHP2" s="1815"/>
      <c r="DHQ2" s="1815"/>
      <c r="DHR2" s="1815"/>
      <c r="DHS2" s="1815"/>
      <c r="DHT2" s="1815"/>
      <c r="DHU2" s="1815"/>
      <c r="DHV2" s="1815"/>
      <c r="DHW2" s="1815"/>
      <c r="DHX2" s="1815"/>
      <c r="DHY2" s="1815"/>
      <c r="DHZ2" s="1815"/>
      <c r="DIA2" s="1815"/>
      <c r="DIB2" s="1815"/>
      <c r="DIC2" s="1815"/>
      <c r="DID2" s="1815"/>
      <c r="DIE2" s="1815"/>
      <c r="DIF2" s="1815"/>
      <c r="DIG2" s="1815"/>
      <c r="DIH2" s="1815"/>
      <c r="DII2" s="1815"/>
      <c r="DIJ2" s="1815"/>
      <c r="DIK2" s="1815"/>
      <c r="DIL2" s="1815"/>
      <c r="DIM2" s="1815"/>
      <c r="DIN2" s="1815"/>
      <c r="DIO2" s="1815"/>
      <c r="DIP2" s="1815"/>
      <c r="DIQ2" s="1815"/>
      <c r="DIR2" s="1815"/>
      <c r="DIS2" s="1815"/>
      <c r="DIT2" s="1815"/>
      <c r="DIU2" s="1815"/>
      <c r="DIV2" s="1815"/>
      <c r="DIW2" s="1815"/>
      <c r="DIX2" s="1815"/>
      <c r="DIY2" s="1815"/>
      <c r="DIZ2" s="1815"/>
      <c r="DJA2" s="1815"/>
      <c r="DJB2" s="1815"/>
      <c r="DJC2" s="1815"/>
      <c r="DJD2" s="1815"/>
      <c r="DJE2" s="1815"/>
      <c r="DJF2" s="1815"/>
      <c r="DJG2" s="1815"/>
      <c r="DJH2" s="1815"/>
      <c r="DJI2" s="1815"/>
      <c r="DJJ2" s="1815"/>
      <c r="DJK2" s="1815"/>
      <c r="DJL2" s="1815"/>
      <c r="DJM2" s="1815"/>
      <c r="DJN2" s="1815"/>
      <c r="DJO2" s="1815"/>
      <c r="DJP2" s="1815"/>
      <c r="DJQ2" s="1815"/>
      <c r="DJR2" s="1815"/>
      <c r="DJS2" s="1815"/>
      <c r="DJT2" s="1815"/>
      <c r="DJU2" s="1815"/>
      <c r="DJV2" s="1815"/>
      <c r="DJW2" s="1815"/>
      <c r="DJX2" s="1815"/>
      <c r="DJY2" s="1815"/>
      <c r="DJZ2" s="1815"/>
      <c r="DKA2" s="1815"/>
      <c r="DKB2" s="1815"/>
      <c r="DKC2" s="1815"/>
      <c r="DKD2" s="1815"/>
      <c r="DKE2" s="1815"/>
      <c r="DKF2" s="1815"/>
      <c r="DKG2" s="1815"/>
      <c r="DKH2" s="1815"/>
      <c r="DKI2" s="1815"/>
      <c r="DKJ2" s="1815"/>
      <c r="DKK2" s="1815"/>
      <c r="DKL2" s="1815"/>
      <c r="DKM2" s="1815"/>
      <c r="DKN2" s="1815"/>
      <c r="DKO2" s="1815"/>
      <c r="DKP2" s="1815"/>
      <c r="DKQ2" s="1815"/>
      <c r="DKR2" s="1815"/>
      <c r="DKS2" s="1815"/>
      <c r="DKT2" s="1815"/>
      <c r="DKU2" s="1815"/>
      <c r="DKV2" s="1815"/>
      <c r="DKW2" s="1815"/>
      <c r="DKX2" s="1815"/>
      <c r="DKY2" s="1815"/>
      <c r="DKZ2" s="1815"/>
      <c r="DLA2" s="1815"/>
      <c r="DLB2" s="1815"/>
      <c r="DLC2" s="1815"/>
      <c r="DLD2" s="1815"/>
      <c r="DLE2" s="1815"/>
      <c r="DLF2" s="1815"/>
      <c r="DLG2" s="1815"/>
      <c r="DLH2" s="1815"/>
      <c r="DLI2" s="1815"/>
      <c r="DLJ2" s="1815"/>
      <c r="DLK2" s="1815"/>
      <c r="DLL2" s="1815"/>
      <c r="DLM2" s="1815"/>
      <c r="DLN2" s="1815"/>
      <c r="DLO2" s="1815"/>
      <c r="DLP2" s="1815"/>
      <c r="DLQ2" s="1815"/>
      <c r="DLR2" s="1815"/>
      <c r="DLS2" s="1815"/>
      <c r="DLT2" s="1815"/>
      <c r="DLU2" s="1815"/>
      <c r="DLV2" s="1815"/>
      <c r="DLW2" s="1815"/>
      <c r="DLX2" s="1815"/>
      <c r="DLY2" s="1815"/>
      <c r="DLZ2" s="1815"/>
      <c r="DMA2" s="1815"/>
      <c r="DMB2" s="1815"/>
      <c r="DMC2" s="1815"/>
      <c r="DMD2" s="1815"/>
      <c r="DME2" s="1815"/>
      <c r="DMF2" s="1815"/>
      <c r="DMG2" s="1815"/>
      <c r="DMH2" s="1815"/>
      <c r="DMI2" s="1815"/>
      <c r="DMJ2" s="1815"/>
      <c r="DMK2" s="1815"/>
      <c r="DML2" s="1815"/>
      <c r="DMM2" s="1815"/>
      <c r="DMN2" s="1815"/>
      <c r="DMO2" s="1815"/>
      <c r="DMP2" s="1815"/>
      <c r="DMQ2" s="1815"/>
      <c r="DMR2" s="1815"/>
      <c r="DMS2" s="1815"/>
      <c r="DMT2" s="1815"/>
      <c r="DMU2" s="1815"/>
      <c r="DMV2" s="1815"/>
      <c r="DMW2" s="1815"/>
      <c r="DMX2" s="1815"/>
      <c r="DMY2" s="1815"/>
      <c r="DMZ2" s="1815"/>
      <c r="DNA2" s="1815"/>
      <c r="DNB2" s="1815"/>
      <c r="DNC2" s="1815"/>
      <c r="DND2" s="1815"/>
      <c r="DNE2" s="1815"/>
      <c r="DNF2" s="1815"/>
      <c r="DNG2" s="1815"/>
      <c r="DNH2" s="1815"/>
      <c r="DNI2" s="1815"/>
      <c r="DNJ2" s="1815"/>
      <c r="DNK2" s="1815"/>
      <c r="DNL2" s="1815"/>
      <c r="DNM2" s="1815"/>
      <c r="DNN2" s="1815"/>
      <c r="DNO2" s="1815"/>
      <c r="DNP2" s="1815"/>
      <c r="DNQ2" s="1815"/>
      <c r="DNR2" s="1815"/>
      <c r="DNS2" s="1815"/>
      <c r="DNT2" s="1815"/>
      <c r="DNU2" s="1815"/>
      <c r="DNV2" s="1815"/>
      <c r="DNW2" s="1815"/>
      <c r="DNX2" s="1815"/>
      <c r="DNY2" s="1815"/>
      <c r="DNZ2" s="1815"/>
      <c r="DOA2" s="1815"/>
      <c r="DOB2" s="1815"/>
      <c r="DOC2" s="1815"/>
      <c r="DOD2" s="1815"/>
      <c r="DOE2" s="1815"/>
      <c r="DOF2" s="1815"/>
      <c r="DOG2" s="1815"/>
      <c r="DOH2" s="1815"/>
      <c r="DOI2" s="1815"/>
      <c r="DOJ2" s="1815"/>
      <c r="DOK2" s="1815"/>
      <c r="DOL2" s="1815"/>
      <c r="DOM2" s="1815"/>
      <c r="DON2" s="1815"/>
      <c r="DOO2" s="1815"/>
      <c r="DOP2" s="1815"/>
      <c r="DOQ2" s="1815"/>
      <c r="DOR2" s="1815"/>
      <c r="DOS2" s="1815"/>
      <c r="DOT2" s="1815"/>
      <c r="DOU2" s="1815"/>
      <c r="DOV2" s="1815"/>
      <c r="DOW2" s="1815"/>
      <c r="DOX2" s="1815"/>
      <c r="DOY2" s="1815"/>
      <c r="DOZ2" s="1815"/>
      <c r="DPA2" s="1815"/>
      <c r="DPB2" s="1815"/>
      <c r="DPC2" s="1815"/>
      <c r="DPD2" s="1815"/>
      <c r="DPE2" s="1815"/>
      <c r="DPF2" s="1815"/>
      <c r="DPG2" s="1815"/>
      <c r="DPH2" s="1815"/>
      <c r="DPI2" s="1815"/>
      <c r="DPJ2" s="1815"/>
      <c r="DPK2" s="1815"/>
      <c r="DPL2" s="1815"/>
      <c r="DPM2" s="1815"/>
      <c r="DPN2" s="1815"/>
      <c r="DPO2" s="1815"/>
      <c r="DPP2" s="1815"/>
      <c r="DPQ2" s="1815"/>
      <c r="DPR2" s="1815"/>
      <c r="DPS2" s="1815"/>
      <c r="DPT2" s="1815"/>
      <c r="DPU2" s="1815"/>
      <c r="DPV2" s="1815"/>
      <c r="DPW2" s="1815"/>
      <c r="DPX2" s="1815"/>
      <c r="DPY2" s="1815"/>
      <c r="DPZ2" s="1815"/>
      <c r="DQA2" s="1815"/>
      <c r="DQB2" s="1815"/>
      <c r="DQC2" s="1815"/>
      <c r="DQD2" s="1815"/>
      <c r="DQE2" s="1815"/>
      <c r="DQF2" s="1815"/>
      <c r="DQG2" s="1815"/>
      <c r="DQH2" s="1815"/>
      <c r="DQI2" s="1815"/>
      <c r="DQJ2" s="1815"/>
      <c r="DQK2" s="1815"/>
      <c r="DQL2" s="1815"/>
      <c r="DQM2" s="1815"/>
      <c r="DQN2" s="1815"/>
      <c r="DQO2" s="1815"/>
      <c r="DQP2" s="1815"/>
      <c r="DQQ2" s="1815"/>
      <c r="DQR2" s="1815"/>
      <c r="DQS2" s="1815"/>
      <c r="DQT2" s="1815"/>
      <c r="DQU2" s="1815"/>
      <c r="DQV2" s="1815"/>
      <c r="DQW2" s="1815"/>
      <c r="DQX2" s="1815"/>
      <c r="DQY2" s="1815"/>
      <c r="DQZ2" s="1815"/>
      <c r="DRA2" s="1815"/>
      <c r="DRB2" s="1815"/>
      <c r="DRC2" s="1815"/>
      <c r="DRD2" s="1815"/>
      <c r="DRE2" s="1815"/>
      <c r="DRF2" s="1815"/>
      <c r="DRG2" s="1815"/>
      <c r="DRH2" s="1815"/>
      <c r="DRI2" s="1815"/>
      <c r="DRJ2" s="1815"/>
      <c r="DRK2" s="1815"/>
      <c r="DRL2" s="1815"/>
      <c r="DRM2" s="1815"/>
      <c r="DRN2" s="1815"/>
      <c r="DRO2" s="1815"/>
      <c r="DRP2" s="1815"/>
      <c r="DRQ2" s="1815"/>
      <c r="DRR2" s="1815"/>
      <c r="DRS2" s="1815"/>
      <c r="DRT2" s="1815"/>
      <c r="DRU2" s="1815"/>
      <c r="DRV2" s="1815"/>
      <c r="DRW2" s="1815"/>
      <c r="DRX2" s="1815"/>
      <c r="DRY2" s="1815"/>
      <c r="DRZ2" s="1815"/>
      <c r="DSA2" s="1815"/>
      <c r="DSB2" s="1815"/>
      <c r="DSC2" s="1815"/>
      <c r="DSD2" s="1815"/>
      <c r="DSE2" s="1815"/>
      <c r="DSF2" s="1815"/>
      <c r="DSG2" s="1815"/>
      <c r="DSH2" s="1815"/>
      <c r="DSI2" s="1815"/>
      <c r="DSJ2" s="1815"/>
      <c r="DSK2" s="1815"/>
      <c r="DSL2" s="1815"/>
      <c r="DSM2" s="1815"/>
      <c r="DSN2" s="1815"/>
      <c r="DSO2" s="1815"/>
      <c r="DSP2" s="1815"/>
      <c r="DSQ2" s="1815"/>
      <c r="DSR2" s="1815"/>
      <c r="DSS2" s="1815"/>
      <c r="DST2" s="1815"/>
      <c r="DSU2" s="1815"/>
      <c r="DSV2" s="1815"/>
      <c r="DSW2" s="1815"/>
      <c r="DSX2" s="1815"/>
      <c r="DSY2" s="1815"/>
      <c r="DSZ2" s="1815"/>
      <c r="DTA2" s="1815"/>
      <c r="DTB2" s="1815"/>
      <c r="DTC2" s="1815"/>
      <c r="DTD2" s="1815"/>
      <c r="DTE2" s="1815"/>
      <c r="DTF2" s="1815"/>
      <c r="DTG2" s="1815"/>
      <c r="DTH2" s="1815"/>
      <c r="DTI2" s="1815"/>
      <c r="DTJ2" s="1815"/>
      <c r="DTK2" s="1815"/>
      <c r="DTL2" s="1815"/>
      <c r="DTM2" s="1815"/>
      <c r="DTN2" s="1815"/>
      <c r="DTO2" s="1815"/>
      <c r="DTP2" s="1815"/>
      <c r="DTQ2" s="1815"/>
      <c r="DTR2" s="1815"/>
      <c r="DTS2" s="1815"/>
      <c r="DTT2" s="1815"/>
      <c r="DTU2" s="1815"/>
      <c r="DTV2" s="1815"/>
      <c r="DTW2" s="1815"/>
      <c r="DTX2" s="1815"/>
      <c r="DTY2" s="1815"/>
      <c r="DTZ2" s="1815"/>
      <c r="DUA2" s="1815"/>
      <c r="DUB2" s="1815"/>
      <c r="DUC2" s="1815"/>
      <c r="DUD2" s="1815"/>
      <c r="DUE2" s="1815"/>
      <c r="DUF2" s="1815"/>
      <c r="DUG2" s="1815"/>
      <c r="DUH2" s="1815"/>
      <c r="DUI2" s="1815"/>
      <c r="DUJ2" s="1815"/>
      <c r="DUK2" s="1815"/>
      <c r="DUL2" s="1815"/>
      <c r="DUM2" s="1815"/>
      <c r="DUN2" s="1815"/>
      <c r="DUO2" s="1815"/>
      <c r="DUP2" s="1815"/>
      <c r="DUQ2" s="1815"/>
      <c r="DUR2" s="1815"/>
      <c r="DUS2" s="1815"/>
      <c r="DUT2" s="1815"/>
      <c r="DUU2" s="1815"/>
      <c r="DUV2" s="1815"/>
      <c r="DUW2" s="1815"/>
      <c r="DUX2" s="1815"/>
      <c r="DUY2" s="1815"/>
      <c r="DUZ2" s="1815"/>
      <c r="DVA2" s="1815"/>
      <c r="DVB2" s="1815"/>
      <c r="DVC2" s="1815"/>
      <c r="DVD2" s="1815"/>
      <c r="DVE2" s="1815"/>
      <c r="DVF2" s="1815"/>
      <c r="DVG2" s="1815"/>
      <c r="DVH2" s="1815"/>
      <c r="DVI2" s="1815"/>
      <c r="DVJ2" s="1815"/>
      <c r="DVK2" s="1815"/>
      <c r="DVL2" s="1815"/>
      <c r="DVM2" s="1815"/>
      <c r="DVN2" s="1815"/>
      <c r="DVO2" s="1815"/>
      <c r="DVP2" s="1815"/>
      <c r="DVQ2" s="1815"/>
      <c r="DVR2" s="1815"/>
      <c r="DVS2" s="1815"/>
      <c r="DVT2" s="1815"/>
      <c r="DVU2" s="1815"/>
      <c r="DVV2" s="1815"/>
      <c r="DVW2" s="1815"/>
      <c r="DVX2" s="1815"/>
      <c r="DVY2" s="1815"/>
      <c r="DVZ2" s="1815"/>
      <c r="DWA2" s="1815"/>
      <c r="DWB2" s="1815"/>
      <c r="DWC2" s="1815"/>
      <c r="DWD2" s="1815"/>
      <c r="DWE2" s="1815"/>
      <c r="DWF2" s="1815"/>
      <c r="DWG2" s="1815"/>
      <c r="DWH2" s="1815"/>
      <c r="DWI2" s="1815"/>
      <c r="DWJ2" s="1815"/>
      <c r="DWK2" s="1815"/>
      <c r="DWL2" s="1815"/>
      <c r="DWM2" s="1815"/>
      <c r="DWN2" s="1815"/>
      <c r="DWO2" s="1815"/>
      <c r="DWP2" s="1815"/>
      <c r="DWQ2" s="1815"/>
      <c r="DWR2" s="1815"/>
      <c r="DWS2" s="1815"/>
      <c r="DWT2" s="1815"/>
      <c r="DWU2" s="1815"/>
      <c r="DWV2" s="1815"/>
      <c r="DWW2" s="1815"/>
      <c r="DWX2" s="1815"/>
      <c r="DWY2" s="1815"/>
      <c r="DWZ2" s="1815"/>
      <c r="DXA2" s="1815"/>
      <c r="DXB2" s="1815"/>
      <c r="DXC2" s="1815"/>
      <c r="DXD2" s="1815"/>
      <c r="DXE2" s="1815"/>
      <c r="DXF2" s="1815"/>
      <c r="DXG2" s="1815"/>
      <c r="DXH2" s="1815"/>
      <c r="DXI2" s="1815"/>
      <c r="DXJ2" s="1815"/>
      <c r="DXK2" s="1815"/>
      <c r="DXL2" s="1815"/>
      <c r="DXM2" s="1815"/>
      <c r="DXN2" s="1815"/>
      <c r="DXO2" s="1815"/>
      <c r="DXP2" s="1815"/>
      <c r="DXQ2" s="1815"/>
      <c r="DXR2" s="1815"/>
      <c r="DXS2" s="1815"/>
      <c r="DXT2" s="1815"/>
      <c r="DXU2" s="1815"/>
      <c r="DXV2" s="1815"/>
      <c r="DXW2" s="1815"/>
      <c r="DXX2" s="1815"/>
      <c r="DXY2" s="1815"/>
      <c r="DXZ2" s="1815"/>
      <c r="DYA2" s="1815"/>
      <c r="DYB2" s="1815"/>
      <c r="DYC2" s="1815"/>
      <c r="DYD2" s="1815"/>
      <c r="DYE2" s="1815"/>
      <c r="DYF2" s="1815"/>
      <c r="DYG2" s="1815"/>
      <c r="DYH2" s="1815"/>
      <c r="DYI2" s="1815"/>
      <c r="DYJ2" s="1815"/>
      <c r="DYK2" s="1815"/>
      <c r="DYL2" s="1815"/>
      <c r="DYM2" s="1815"/>
      <c r="DYN2" s="1815"/>
      <c r="DYO2" s="1815"/>
      <c r="DYP2" s="1815"/>
      <c r="DYQ2" s="1815"/>
      <c r="DYR2" s="1815"/>
      <c r="DYS2" s="1815"/>
      <c r="DYT2" s="1815"/>
      <c r="DYU2" s="1815"/>
      <c r="DYV2" s="1815"/>
      <c r="DYW2" s="1815"/>
      <c r="DYX2" s="1815"/>
      <c r="DYY2" s="1815"/>
      <c r="DYZ2" s="1815"/>
      <c r="DZA2" s="1815"/>
      <c r="DZB2" s="1815"/>
      <c r="DZC2" s="1815"/>
      <c r="DZD2" s="1815"/>
      <c r="DZE2" s="1815"/>
      <c r="DZF2" s="1815"/>
      <c r="DZG2" s="1815"/>
      <c r="DZH2" s="1815"/>
      <c r="DZI2" s="1815"/>
      <c r="DZJ2" s="1815"/>
      <c r="DZK2" s="1815"/>
      <c r="DZL2" s="1815"/>
      <c r="DZM2" s="1815"/>
      <c r="DZN2" s="1815"/>
      <c r="DZO2" s="1815"/>
      <c r="DZP2" s="1815"/>
      <c r="DZQ2" s="1815"/>
      <c r="DZR2" s="1815"/>
      <c r="DZS2" s="1815"/>
      <c r="DZT2" s="1815"/>
      <c r="DZU2" s="1815"/>
      <c r="DZV2" s="1815"/>
      <c r="DZW2" s="1815"/>
      <c r="DZX2" s="1815"/>
      <c r="DZY2" s="1815"/>
      <c r="DZZ2" s="1815"/>
      <c r="EAA2" s="1815"/>
      <c r="EAB2" s="1815"/>
      <c r="EAC2" s="1815"/>
      <c r="EAD2" s="1815"/>
      <c r="EAE2" s="1815"/>
      <c r="EAF2" s="1815"/>
      <c r="EAG2" s="1815"/>
      <c r="EAH2" s="1815"/>
      <c r="EAI2" s="1815"/>
      <c r="EAJ2" s="1815"/>
      <c r="EAK2" s="1815"/>
      <c r="EAL2" s="1815"/>
      <c r="EAM2" s="1815"/>
      <c r="EAN2" s="1815"/>
      <c r="EAO2" s="1815"/>
      <c r="EAP2" s="1815"/>
      <c r="EAQ2" s="1815"/>
      <c r="EAR2" s="1815"/>
      <c r="EAS2" s="1815"/>
      <c r="EAT2" s="1815"/>
      <c r="EAU2" s="1815"/>
      <c r="EAV2" s="1815"/>
      <c r="EAW2" s="1815"/>
      <c r="EAX2" s="1815"/>
      <c r="EAY2" s="1815"/>
      <c r="EAZ2" s="1815"/>
      <c r="EBA2" s="1815"/>
      <c r="EBB2" s="1815"/>
      <c r="EBC2" s="1815"/>
      <c r="EBD2" s="1815"/>
      <c r="EBE2" s="1815"/>
      <c r="EBF2" s="1815"/>
      <c r="EBG2" s="1815"/>
      <c r="EBH2" s="1815"/>
      <c r="EBI2" s="1815"/>
      <c r="EBJ2" s="1815"/>
      <c r="EBK2" s="1815"/>
      <c r="EBL2" s="1815"/>
      <c r="EBM2" s="1815"/>
      <c r="EBN2" s="1815"/>
      <c r="EBO2" s="1815"/>
      <c r="EBP2" s="1815"/>
      <c r="EBQ2" s="1815"/>
      <c r="EBR2" s="1815"/>
      <c r="EBS2" s="1815"/>
      <c r="EBT2" s="1815"/>
      <c r="EBU2" s="1815"/>
      <c r="EBV2" s="1815"/>
      <c r="EBW2" s="1815"/>
      <c r="EBX2" s="1815"/>
      <c r="EBY2" s="1815"/>
      <c r="EBZ2" s="1815"/>
      <c r="ECA2" s="1815"/>
      <c r="ECB2" s="1815"/>
      <c r="ECC2" s="1815"/>
      <c r="ECD2" s="1815"/>
      <c r="ECE2" s="1815"/>
      <c r="ECF2" s="1815"/>
      <c r="ECG2" s="1815"/>
      <c r="ECH2" s="1815"/>
      <c r="ECI2" s="1815"/>
      <c r="ECJ2" s="1815"/>
      <c r="ECK2" s="1815"/>
      <c r="ECL2" s="1815"/>
      <c r="ECM2" s="1815"/>
      <c r="ECN2" s="1815"/>
      <c r="ECO2" s="1815"/>
      <c r="ECP2" s="1815"/>
      <c r="ECQ2" s="1815"/>
      <c r="ECR2" s="1815"/>
      <c r="ECS2" s="1815"/>
      <c r="ECT2" s="1815"/>
      <c r="ECU2" s="1815"/>
      <c r="ECV2" s="1815"/>
      <c r="ECW2" s="1815"/>
      <c r="ECX2" s="1815"/>
      <c r="ECY2" s="1815"/>
      <c r="ECZ2" s="1815"/>
      <c r="EDA2" s="1815"/>
      <c r="EDB2" s="1815"/>
      <c r="EDC2" s="1815"/>
      <c r="EDD2" s="1815"/>
      <c r="EDE2" s="1815"/>
      <c r="EDF2" s="1815"/>
      <c r="EDG2" s="1815"/>
      <c r="EDH2" s="1815"/>
      <c r="EDI2" s="1815"/>
      <c r="EDJ2" s="1815"/>
      <c r="EDK2" s="1815"/>
      <c r="EDL2" s="1815"/>
      <c r="EDM2" s="1815"/>
      <c r="EDN2" s="1815"/>
      <c r="EDO2" s="1815"/>
      <c r="EDP2" s="1815"/>
      <c r="EDQ2" s="1815"/>
      <c r="EDR2" s="1815"/>
      <c r="EDS2" s="1815"/>
      <c r="EDT2" s="1815"/>
      <c r="EDU2" s="1815"/>
      <c r="EDV2" s="1815"/>
      <c r="EDW2" s="1815"/>
      <c r="EDX2" s="1815"/>
      <c r="EDY2" s="1815"/>
      <c r="EDZ2" s="1815"/>
      <c r="EEA2" s="1815"/>
      <c r="EEB2" s="1815"/>
      <c r="EEC2" s="1815"/>
      <c r="EED2" s="1815"/>
      <c r="EEE2" s="1815"/>
      <c r="EEF2" s="1815"/>
      <c r="EEG2" s="1815"/>
      <c r="EEH2" s="1815"/>
      <c r="EEI2" s="1815"/>
      <c r="EEJ2" s="1815"/>
      <c r="EEK2" s="1815"/>
      <c r="EEL2" s="1815"/>
      <c r="EEM2" s="1815"/>
      <c r="EEN2" s="1815"/>
      <c r="EEO2" s="1815"/>
      <c r="EEP2" s="1815"/>
      <c r="EEQ2" s="1815"/>
      <c r="EER2" s="1815"/>
      <c r="EES2" s="1815"/>
      <c r="EET2" s="1815"/>
      <c r="EEU2" s="1815"/>
      <c r="EEV2" s="1815"/>
      <c r="EEW2" s="1815"/>
      <c r="EEX2" s="1815"/>
      <c r="EEY2" s="1815"/>
      <c r="EEZ2" s="1815"/>
      <c r="EFA2" s="1815"/>
      <c r="EFB2" s="1815"/>
      <c r="EFC2" s="1815"/>
      <c r="EFD2" s="1815"/>
      <c r="EFE2" s="1815"/>
      <c r="EFF2" s="1815"/>
      <c r="EFG2" s="1815"/>
      <c r="EFH2" s="1815"/>
      <c r="EFI2" s="1815"/>
      <c r="EFJ2" s="1815"/>
      <c r="EFK2" s="1815"/>
      <c r="EFL2" s="1815"/>
      <c r="EFM2" s="1815"/>
      <c r="EFN2" s="1815"/>
      <c r="EFO2" s="1815"/>
      <c r="EFP2" s="1815"/>
      <c r="EFQ2" s="1815"/>
      <c r="EFR2" s="1815"/>
      <c r="EFS2" s="1815"/>
      <c r="EFT2" s="1815"/>
      <c r="EFU2" s="1815"/>
      <c r="EFV2" s="1815"/>
      <c r="EFW2" s="1815"/>
      <c r="EFX2" s="1815"/>
      <c r="EFY2" s="1815"/>
      <c r="EFZ2" s="1815"/>
      <c r="EGA2" s="1815"/>
      <c r="EGB2" s="1815"/>
      <c r="EGC2" s="1815"/>
      <c r="EGD2" s="1815"/>
      <c r="EGE2" s="1815"/>
      <c r="EGF2" s="1815"/>
      <c r="EGG2" s="1815"/>
      <c r="EGH2" s="1815"/>
      <c r="EGI2" s="1815"/>
      <c r="EGJ2" s="1815"/>
      <c r="EGK2" s="1815"/>
      <c r="EGL2" s="1815"/>
      <c r="EGM2" s="1815"/>
      <c r="EGN2" s="1815"/>
      <c r="EGO2" s="1815"/>
      <c r="EGP2" s="1815"/>
      <c r="EGQ2" s="1815"/>
      <c r="EGR2" s="1815"/>
      <c r="EGS2" s="1815"/>
      <c r="EGT2" s="1815"/>
      <c r="EGU2" s="1815"/>
      <c r="EGV2" s="1815"/>
      <c r="EGW2" s="1815"/>
      <c r="EGX2" s="1815"/>
      <c r="EGY2" s="1815"/>
      <c r="EGZ2" s="1815"/>
      <c r="EHA2" s="1815"/>
      <c r="EHB2" s="1815"/>
      <c r="EHC2" s="1815"/>
      <c r="EHD2" s="1815"/>
      <c r="EHE2" s="1815"/>
      <c r="EHF2" s="1815"/>
      <c r="EHG2" s="1815"/>
      <c r="EHH2" s="1815"/>
      <c r="EHI2" s="1815"/>
      <c r="EHJ2" s="1815"/>
      <c r="EHK2" s="1815"/>
      <c r="EHL2" s="1815"/>
      <c r="EHM2" s="1815"/>
      <c r="EHN2" s="1815"/>
      <c r="EHO2" s="1815"/>
      <c r="EHP2" s="1815"/>
      <c r="EHQ2" s="1815"/>
      <c r="EHR2" s="1815"/>
      <c r="EHS2" s="1815"/>
      <c r="EHT2" s="1815"/>
      <c r="EHU2" s="1815"/>
      <c r="EHV2" s="1815"/>
      <c r="EHW2" s="1815"/>
      <c r="EHX2" s="1815"/>
      <c r="EHY2" s="1815"/>
      <c r="EHZ2" s="1815"/>
      <c r="EIA2" s="1815"/>
      <c r="EIB2" s="1815"/>
      <c r="EIC2" s="1815"/>
      <c r="EID2" s="1815"/>
      <c r="EIE2" s="1815"/>
      <c r="EIF2" s="1815"/>
      <c r="EIG2" s="1815"/>
      <c r="EIH2" s="1815"/>
      <c r="EII2" s="1815"/>
      <c r="EIJ2" s="1815"/>
      <c r="EIK2" s="1815"/>
      <c r="EIL2" s="1815"/>
      <c r="EIM2" s="1815"/>
      <c r="EIN2" s="1815"/>
      <c r="EIO2" s="1815"/>
      <c r="EIP2" s="1815"/>
      <c r="EIQ2" s="1815"/>
      <c r="EIR2" s="1815"/>
      <c r="EIS2" s="1815"/>
      <c r="EIT2" s="1815"/>
      <c r="EIU2" s="1815"/>
      <c r="EIV2" s="1815"/>
      <c r="EIW2" s="1815"/>
      <c r="EIX2" s="1815"/>
      <c r="EIY2" s="1815"/>
      <c r="EIZ2" s="1815"/>
      <c r="EJA2" s="1815"/>
      <c r="EJB2" s="1815"/>
      <c r="EJC2" s="1815"/>
      <c r="EJD2" s="1815"/>
      <c r="EJE2" s="1815"/>
      <c r="EJF2" s="1815"/>
      <c r="EJG2" s="1815"/>
      <c r="EJH2" s="1815"/>
      <c r="EJI2" s="1815"/>
      <c r="EJJ2" s="1815"/>
      <c r="EJK2" s="1815"/>
      <c r="EJL2" s="1815"/>
      <c r="EJM2" s="1815"/>
      <c r="EJN2" s="1815"/>
      <c r="EJO2" s="1815"/>
      <c r="EJP2" s="1815"/>
      <c r="EJQ2" s="1815"/>
      <c r="EJR2" s="1815"/>
      <c r="EJS2" s="1815"/>
      <c r="EJT2" s="1815"/>
      <c r="EJU2" s="1815"/>
      <c r="EJV2" s="1815"/>
      <c r="EJW2" s="1815"/>
      <c r="EJX2" s="1815"/>
      <c r="EJY2" s="1815"/>
      <c r="EJZ2" s="1815"/>
      <c r="EKA2" s="1815"/>
      <c r="EKB2" s="1815"/>
      <c r="EKC2" s="1815"/>
      <c r="EKD2" s="1815"/>
      <c r="EKE2" s="1815"/>
      <c r="EKF2" s="1815"/>
      <c r="EKG2" s="1815"/>
      <c r="EKH2" s="1815"/>
      <c r="EKI2" s="1815"/>
      <c r="EKJ2" s="1815"/>
      <c r="EKK2" s="1815"/>
      <c r="EKL2" s="1815"/>
      <c r="EKM2" s="1815"/>
      <c r="EKN2" s="1815"/>
      <c r="EKO2" s="1815"/>
      <c r="EKP2" s="1815"/>
      <c r="EKQ2" s="1815"/>
      <c r="EKR2" s="1815"/>
      <c r="EKS2" s="1815"/>
      <c r="EKT2" s="1815"/>
      <c r="EKU2" s="1815"/>
      <c r="EKV2" s="1815"/>
      <c r="EKW2" s="1815"/>
      <c r="EKX2" s="1815"/>
      <c r="EKY2" s="1815"/>
      <c r="EKZ2" s="1815"/>
      <c r="ELA2" s="1815"/>
      <c r="ELB2" s="1815"/>
      <c r="ELC2" s="1815"/>
      <c r="ELD2" s="1815"/>
      <c r="ELE2" s="1815"/>
      <c r="ELF2" s="1815"/>
      <c r="ELG2" s="1815"/>
      <c r="ELH2" s="1815"/>
      <c r="ELI2" s="1815"/>
      <c r="ELJ2" s="1815"/>
      <c r="ELK2" s="1815"/>
      <c r="ELL2" s="1815"/>
      <c r="ELM2" s="1815"/>
      <c r="ELN2" s="1815"/>
      <c r="ELO2" s="1815"/>
      <c r="ELP2" s="1815"/>
      <c r="ELQ2" s="1815"/>
      <c r="ELR2" s="1815"/>
      <c r="ELS2" s="1815"/>
      <c r="ELT2" s="1815"/>
      <c r="ELU2" s="1815"/>
      <c r="ELV2" s="1815"/>
      <c r="ELW2" s="1815"/>
      <c r="ELX2" s="1815"/>
      <c r="ELY2" s="1815"/>
      <c r="ELZ2" s="1815"/>
      <c r="EMA2" s="1815"/>
      <c r="EMB2" s="1815"/>
      <c r="EMC2" s="1815"/>
      <c r="EMD2" s="1815"/>
      <c r="EME2" s="1815"/>
      <c r="EMF2" s="1815"/>
      <c r="EMG2" s="1815"/>
      <c r="EMH2" s="1815"/>
      <c r="EMI2" s="1815"/>
      <c r="EMJ2" s="1815"/>
      <c r="EMK2" s="1815"/>
      <c r="EML2" s="1815"/>
      <c r="EMM2" s="1815"/>
      <c r="EMN2" s="1815"/>
      <c r="EMO2" s="1815"/>
      <c r="EMP2" s="1815"/>
      <c r="EMQ2" s="1815"/>
      <c r="EMR2" s="1815"/>
      <c r="EMS2" s="1815"/>
      <c r="EMT2" s="1815"/>
      <c r="EMU2" s="1815"/>
      <c r="EMV2" s="1815"/>
      <c r="EMW2" s="1815"/>
      <c r="EMX2" s="1815"/>
      <c r="EMY2" s="1815"/>
      <c r="EMZ2" s="1815"/>
      <c r="ENA2" s="1815"/>
      <c r="ENB2" s="1815"/>
      <c r="ENC2" s="1815"/>
      <c r="END2" s="1815"/>
      <c r="ENE2" s="1815"/>
      <c r="ENF2" s="1815"/>
      <c r="ENG2" s="1815"/>
      <c r="ENH2" s="1815"/>
      <c r="ENI2" s="1815"/>
      <c r="ENJ2" s="1815"/>
      <c r="ENK2" s="1815"/>
      <c r="ENL2" s="1815"/>
      <c r="ENM2" s="1815"/>
      <c r="ENN2" s="1815"/>
      <c r="ENO2" s="1815"/>
      <c r="ENP2" s="1815"/>
      <c r="ENQ2" s="1815"/>
      <c r="ENR2" s="1815"/>
      <c r="ENS2" s="1815"/>
      <c r="ENT2" s="1815"/>
      <c r="ENU2" s="1815"/>
      <c r="ENV2" s="1815"/>
      <c r="ENW2" s="1815"/>
      <c r="ENX2" s="1815"/>
      <c r="ENY2" s="1815"/>
      <c r="ENZ2" s="1815"/>
      <c r="EOA2" s="1815"/>
      <c r="EOB2" s="1815"/>
      <c r="EOC2" s="1815"/>
      <c r="EOD2" s="1815"/>
      <c r="EOE2" s="1815"/>
      <c r="EOF2" s="1815"/>
      <c r="EOG2" s="1815"/>
      <c r="EOH2" s="1815"/>
      <c r="EOI2" s="1815"/>
      <c r="EOJ2" s="1815"/>
      <c r="EOK2" s="1815"/>
      <c r="EOL2" s="1815"/>
      <c r="EOM2" s="1815"/>
      <c r="EON2" s="1815"/>
      <c r="EOO2" s="1815"/>
      <c r="EOP2" s="1815"/>
      <c r="EOQ2" s="1815"/>
      <c r="EOR2" s="1815"/>
      <c r="EOS2" s="1815"/>
      <c r="EOT2" s="1815"/>
      <c r="EOU2" s="1815"/>
      <c r="EOV2" s="1815"/>
      <c r="EOW2" s="1815"/>
      <c r="EOX2" s="1815"/>
      <c r="EOY2" s="1815"/>
      <c r="EOZ2" s="1815"/>
      <c r="EPA2" s="1815"/>
      <c r="EPB2" s="1815"/>
      <c r="EPC2" s="1815"/>
      <c r="EPD2" s="1815"/>
      <c r="EPE2" s="1815"/>
      <c r="EPF2" s="1815"/>
      <c r="EPG2" s="1815"/>
      <c r="EPH2" s="1815"/>
      <c r="EPI2" s="1815"/>
      <c r="EPJ2" s="1815"/>
      <c r="EPK2" s="1815"/>
      <c r="EPL2" s="1815"/>
      <c r="EPM2" s="1815"/>
      <c r="EPN2" s="1815"/>
      <c r="EPO2" s="1815"/>
      <c r="EPP2" s="1815"/>
      <c r="EPQ2" s="1815"/>
      <c r="EPR2" s="1815"/>
      <c r="EPS2" s="1815"/>
      <c r="EPT2" s="1815"/>
      <c r="EPU2" s="1815"/>
      <c r="EPV2" s="1815"/>
      <c r="EPW2" s="1815"/>
      <c r="EPX2" s="1815"/>
      <c r="EPY2" s="1815"/>
      <c r="EPZ2" s="1815"/>
      <c r="EQA2" s="1815"/>
      <c r="EQB2" s="1815"/>
      <c r="EQC2" s="1815"/>
      <c r="EQD2" s="1815"/>
      <c r="EQE2" s="1815"/>
      <c r="EQF2" s="1815"/>
      <c r="EQG2" s="1815"/>
      <c r="EQH2" s="1815"/>
      <c r="EQI2" s="1815"/>
      <c r="EQJ2" s="1815"/>
      <c r="EQK2" s="1815"/>
      <c r="EQL2" s="1815"/>
      <c r="EQM2" s="1815"/>
      <c r="EQN2" s="1815"/>
      <c r="EQO2" s="1815"/>
      <c r="EQP2" s="1815"/>
      <c r="EQQ2" s="1815"/>
      <c r="EQR2" s="1815"/>
      <c r="EQS2" s="1815"/>
      <c r="EQT2" s="1815"/>
      <c r="EQU2" s="1815"/>
      <c r="EQV2" s="1815"/>
      <c r="EQW2" s="1815"/>
      <c r="EQX2" s="1815"/>
      <c r="EQY2" s="1815"/>
      <c r="EQZ2" s="1815"/>
      <c r="ERA2" s="1815"/>
      <c r="ERB2" s="1815"/>
      <c r="ERC2" s="1815"/>
      <c r="ERD2" s="1815"/>
      <c r="ERE2" s="1815"/>
      <c r="ERF2" s="1815"/>
      <c r="ERG2" s="1815"/>
      <c r="ERH2" s="1815"/>
      <c r="ERI2" s="1815"/>
      <c r="ERJ2" s="1815"/>
      <c r="ERK2" s="1815"/>
      <c r="ERL2" s="1815"/>
      <c r="ERM2" s="1815"/>
      <c r="ERN2" s="1815"/>
      <c r="ERO2" s="1815"/>
      <c r="ERP2" s="1815"/>
      <c r="ERQ2" s="1815"/>
      <c r="ERR2" s="1815"/>
      <c r="ERS2" s="1815"/>
      <c r="ERT2" s="1815"/>
      <c r="ERU2" s="1815"/>
      <c r="ERV2" s="1815"/>
      <c r="ERW2" s="1815"/>
      <c r="ERX2" s="1815"/>
      <c r="ERY2" s="1815"/>
      <c r="ERZ2" s="1815"/>
      <c r="ESA2" s="1815"/>
      <c r="ESB2" s="1815"/>
      <c r="ESC2" s="1815"/>
      <c r="ESD2" s="1815"/>
      <c r="ESE2" s="1815"/>
      <c r="ESF2" s="1815"/>
      <c r="ESG2" s="1815"/>
      <c r="ESH2" s="1815"/>
      <c r="ESI2" s="1815"/>
      <c r="ESJ2" s="1815"/>
      <c r="ESK2" s="1815"/>
      <c r="ESL2" s="1815"/>
      <c r="ESM2" s="1815"/>
      <c r="ESN2" s="1815"/>
      <c r="ESO2" s="1815"/>
      <c r="ESP2" s="1815"/>
      <c r="ESQ2" s="1815"/>
      <c r="ESR2" s="1815"/>
      <c r="ESS2" s="1815"/>
      <c r="EST2" s="1815"/>
      <c r="ESU2" s="1815"/>
      <c r="ESV2" s="1815"/>
      <c r="ESW2" s="1815"/>
      <c r="ESX2" s="1815"/>
      <c r="ESY2" s="1815"/>
      <c r="ESZ2" s="1815"/>
      <c r="ETA2" s="1815"/>
      <c r="ETB2" s="1815"/>
      <c r="ETC2" s="1815"/>
      <c r="ETD2" s="1815"/>
      <c r="ETE2" s="1815"/>
      <c r="ETF2" s="1815"/>
      <c r="ETG2" s="1815"/>
      <c r="ETH2" s="1815"/>
      <c r="ETI2" s="1815"/>
      <c r="ETJ2" s="1815"/>
      <c r="ETK2" s="1815"/>
      <c r="ETL2" s="1815"/>
      <c r="ETM2" s="1815"/>
      <c r="ETN2" s="1815"/>
      <c r="ETO2" s="1815"/>
      <c r="ETP2" s="1815"/>
      <c r="ETQ2" s="1815"/>
      <c r="ETR2" s="1815"/>
      <c r="ETS2" s="1815"/>
      <c r="ETT2" s="1815"/>
      <c r="ETU2" s="1815"/>
      <c r="ETV2" s="1815"/>
      <c r="ETW2" s="1815"/>
      <c r="ETX2" s="1815"/>
      <c r="ETY2" s="1815"/>
      <c r="ETZ2" s="1815"/>
      <c r="EUA2" s="1815"/>
      <c r="EUB2" s="1815"/>
      <c r="EUC2" s="1815"/>
      <c r="EUD2" s="1815"/>
      <c r="EUE2" s="1815"/>
      <c r="EUF2" s="1815"/>
      <c r="EUG2" s="1815"/>
      <c r="EUH2" s="1815"/>
      <c r="EUI2" s="1815"/>
      <c r="EUJ2" s="1815"/>
      <c r="EUK2" s="1815"/>
      <c r="EUL2" s="1815"/>
      <c r="EUM2" s="1815"/>
      <c r="EUN2" s="1815"/>
      <c r="EUO2" s="1815"/>
      <c r="EUP2" s="1815"/>
      <c r="EUQ2" s="1815"/>
      <c r="EUR2" s="1815"/>
      <c r="EUS2" s="1815"/>
      <c r="EUT2" s="1815"/>
      <c r="EUU2" s="1815"/>
      <c r="EUV2" s="1815"/>
      <c r="EUW2" s="1815"/>
      <c r="EUX2" s="1815"/>
      <c r="EUY2" s="1815"/>
      <c r="EUZ2" s="1815"/>
      <c r="EVA2" s="1815"/>
      <c r="EVB2" s="1815"/>
      <c r="EVC2" s="1815"/>
      <c r="EVD2" s="1815"/>
      <c r="EVE2" s="1815"/>
      <c r="EVF2" s="1815"/>
      <c r="EVG2" s="1815"/>
      <c r="EVH2" s="1815"/>
      <c r="EVI2" s="1815"/>
      <c r="EVJ2" s="1815"/>
      <c r="EVK2" s="1815"/>
      <c r="EVL2" s="1815"/>
      <c r="EVM2" s="1815"/>
      <c r="EVN2" s="1815"/>
      <c r="EVO2" s="1815"/>
      <c r="EVP2" s="1815"/>
      <c r="EVQ2" s="1815"/>
      <c r="EVR2" s="1815"/>
      <c r="EVS2" s="1815"/>
      <c r="EVT2" s="1815"/>
      <c r="EVU2" s="1815"/>
      <c r="EVV2" s="1815"/>
      <c r="EVW2" s="1815"/>
      <c r="EVX2" s="1815"/>
      <c r="EVY2" s="1815"/>
      <c r="EVZ2" s="1815"/>
      <c r="EWA2" s="1815"/>
      <c r="EWB2" s="1815"/>
      <c r="EWC2" s="1815"/>
      <c r="EWD2" s="1815"/>
      <c r="EWE2" s="1815"/>
      <c r="EWF2" s="1815"/>
      <c r="EWG2" s="1815"/>
      <c r="EWH2" s="1815"/>
      <c r="EWI2" s="1815"/>
      <c r="EWJ2" s="1815"/>
      <c r="EWK2" s="1815"/>
      <c r="EWL2" s="1815"/>
      <c r="EWM2" s="1815"/>
      <c r="EWN2" s="1815"/>
      <c r="EWO2" s="1815"/>
      <c r="EWP2" s="1815"/>
      <c r="EWQ2" s="1815"/>
      <c r="EWR2" s="1815"/>
      <c r="EWS2" s="1815"/>
      <c r="EWT2" s="1815"/>
      <c r="EWU2" s="1815"/>
      <c r="EWV2" s="1815"/>
      <c r="EWW2" s="1815"/>
      <c r="EWX2" s="1815"/>
      <c r="EWY2" s="1815"/>
      <c r="EWZ2" s="1815"/>
      <c r="EXA2" s="1815"/>
      <c r="EXB2" s="1815"/>
      <c r="EXC2" s="1815"/>
      <c r="EXD2" s="1815"/>
      <c r="EXE2" s="1815"/>
      <c r="EXF2" s="1815"/>
      <c r="EXG2" s="1815"/>
      <c r="EXH2" s="1815"/>
      <c r="EXI2" s="1815"/>
      <c r="EXJ2" s="1815"/>
      <c r="EXK2" s="1815"/>
      <c r="EXL2" s="1815"/>
      <c r="EXM2" s="1815"/>
      <c r="EXN2" s="1815"/>
      <c r="EXO2" s="1815"/>
      <c r="EXP2" s="1815"/>
      <c r="EXQ2" s="1815"/>
      <c r="EXR2" s="1815"/>
      <c r="EXS2" s="1815"/>
      <c r="EXT2" s="1815"/>
      <c r="EXU2" s="1815"/>
      <c r="EXV2" s="1815"/>
      <c r="EXW2" s="1815"/>
      <c r="EXX2" s="1815"/>
      <c r="EXY2" s="1815"/>
      <c r="EXZ2" s="1815"/>
      <c r="EYA2" s="1815"/>
      <c r="EYB2" s="1815"/>
      <c r="EYC2" s="1815"/>
      <c r="EYD2" s="1815"/>
      <c r="EYE2" s="1815"/>
      <c r="EYF2" s="1815"/>
      <c r="EYG2" s="1815"/>
      <c r="EYH2" s="1815"/>
      <c r="EYI2" s="1815"/>
      <c r="EYJ2" s="1815"/>
      <c r="EYK2" s="1815"/>
      <c r="EYL2" s="1815"/>
      <c r="EYM2" s="1815"/>
      <c r="EYN2" s="1815"/>
      <c r="EYO2" s="1815"/>
      <c r="EYP2" s="1815"/>
      <c r="EYQ2" s="1815"/>
      <c r="EYR2" s="1815"/>
      <c r="EYS2" s="1815"/>
      <c r="EYT2" s="1815"/>
      <c r="EYU2" s="1815"/>
      <c r="EYV2" s="1815"/>
      <c r="EYW2" s="1815"/>
      <c r="EYX2" s="1815"/>
      <c r="EYY2" s="1815"/>
      <c r="EYZ2" s="1815"/>
      <c r="EZA2" s="1815"/>
      <c r="EZB2" s="1815"/>
      <c r="EZC2" s="1815"/>
      <c r="EZD2" s="1815"/>
      <c r="EZE2" s="1815"/>
      <c r="EZF2" s="1815"/>
      <c r="EZG2" s="1815"/>
      <c r="EZH2" s="1815"/>
      <c r="EZI2" s="1815"/>
      <c r="EZJ2" s="1815"/>
      <c r="EZK2" s="1815"/>
      <c r="EZL2" s="1815"/>
      <c r="EZM2" s="1815"/>
      <c r="EZN2" s="1815"/>
      <c r="EZO2" s="1815"/>
      <c r="EZP2" s="1815"/>
      <c r="EZQ2" s="1815"/>
      <c r="EZR2" s="1815"/>
      <c r="EZS2" s="1815"/>
      <c r="EZT2" s="1815"/>
      <c r="EZU2" s="1815"/>
      <c r="EZV2" s="1815"/>
      <c r="EZW2" s="1815"/>
      <c r="EZX2" s="1815"/>
      <c r="EZY2" s="1815"/>
      <c r="EZZ2" s="1815"/>
      <c r="FAA2" s="1815"/>
      <c r="FAB2" s="1815"/>
      <c r="FAC2" s="1815"/>
      <c r="FAD2" s="1815"/>
      <c r="FAE2" s="1815"/>
      <c r="FAF2" s="1815"/>
      <c r="FAG2" s="1815"/>
      <c r="FAH2" s="1815"/>
      <c r="FAI2" s="1815"/>
      <c r="FAJ2" s="1815"/>
      <c r="FAK2" s="1815"/>
      <c r="FAL2" s="1815"/>
      <c r="FAM2" s="1815"/>
      <c r="FAN2" s="1815"/>
      <c r="FAO2" s="1815"/>
      <c r="FAP2" s="1815"/>
      <c r="FAQ2" s="1815"/>
      <c r="FAR2" s="1815"/>
      <c r="FAS2" s="1815"/>
      <c r="FAT2" s="1815"/>
      <c r="FAU2" s="1815"/>
      <c r="FAV2" s="1815"/>
      <c r="FAW2" s="1815"/>
      <c r="FAX2" s="1815"/>
      <c r="FAY2" s="1815"/>
      <c r="FAZ2" s="1815"/>
      <c r="FBA2" s="1815"/>
      <c r="FBB2" s="1815"/>
      <c r="FBC2" s="1815"/>
      <c r="FBD2" s="1815"/>
      <c r="FBE2" s="1815"/>
      <c r="FBF2" s="1815"/>
      <c r="FBG2" s="1815"/>
      <c r="FBH2" s="1815"/>
      <c r="FBI2" s="1815"/>
      <c r="FBJ2" s="1815"/>
      <c r="FBK2" s="1815"/>
      <c r="FBL2" s="1815"/>
      <c r="FBM2" s="1815"/>
      <c r="FBN2" s="1815"/>
      <c r="FBO2" s="1815"/>
      <c r="FBP2" s="1815"/>
      <c r="FBQ2" s="1815"/>
      <c r="FBR2" s="1815"/>
      <c r="FBS2" s="1815"/>
      <c r="FBT2" s="1815"/>
      <c r="FBU2" s="1815"/>
      <c r="FBV2" s="1815"/>
      <c r="FBW2" s="1815"/>
      <c r="FBX2" s="1815"/>
      <c r="FBY2" s="1815"/>
      <c r="FBZ2" s="1815"/>
      <c r="FCA2" s="1815"/>
      <c r="FCB2" s="1815"/>
      <c r="FCC2" s="1815"/>
      <c r="FCD2" s="1815"/>
      <c r="FCE2" s="1815"/>
      <c r="FCF2" s="1815"/>
      <c r="FCG2" s="1815"/>
      <c r="FCH2" s="1815"/>
      <c r="FCI2" s="1815"/>
      <c r="FCJ2" s="1815"/>
      <c r="FCK2" s="1815"/>
      <c r="FCL2" s="1815"/>
      <c r="FCM2" s="1815"/>
      <c r="FCN2" s="1815"/>
      <c r="FCO2" s="1815"/>
      <c r="FCP2" s="1815"/>
      <c r="FCQ2" s="1815"/>
      <c r="FCR2" s="1815"/>
      <c r="FCS2" s="1815"/>
      <c r="FCT2" s="1815"/>
      <c r="FCU2" s="1815"/>
      <c r="FCV2" s="1815"/>
      <c r="FCW2" s="1815"/>
      <c r="FCX2" s="1815"/>
      <c r="FCY2" s="1815"/>
      <c r="FCZ2" s="1815"/>
      <c r="FDA2" s="1815"/>
      <c r="FDB2" s="1815"/>
      <c r="FDC2" s="1815"/>
      <c r="FDD2" s="1815"/>
      <c r="FDE2" s="1815"/>
      <c r="FDF2" s="1815"/>
      <c r="FDG2" s="1815"/>
      <c r="FDH2" s="1815"/>
      <c r="FDI2" s="1815"/>
      <c r="FDJ2" s="1815"/>
      <c r="FDK2" s="1815"/>
      <c r="FDL2" s="1815"/>
      <c r="FDM2" s="1815"/>
      <c r="FDN2" s="1815"/>
      <c r="FDO2" s="1815"/>
      <c r="FDP2" s="1815"/>
      <c r="FDQ2" s="1815"/>
      <c r="FDR2" s="1815"/>
      <c r="FDS2" s="1815"/>
      <c r="FDT2" s="1815"/>
      <c r="FDU2" s="1815"/>
      <c r="FDV2" s="1815"/>
      <c r="FDW2" s="1815"/>
      <c r="FDX2" s="1815"/>
      <c r="FDY2" s="1815"/>
      <c r="FDZ2" s="1815"/>
      <c r="FEA2" s="1815"/>
      <c r="FEB2" s="1815"/>
      <c r="FEC2" s="1815"/>
      <c r="FED2" s="1815"/>
      <c r="FEE2" s="1815"/>
      <c r="FEF2" s="1815"/>
      <c r="FEG2" s="1815"/>
      <c r="FEH2" s="1815"/>
      <c r="FEI2" s="1815"/>
      <c r="FEJ2" s="1815"/>
      <c r="FEK2" s="1815"/>
      <c r="FEL2" s="1815"/>
      <c r="FEM2" s="1815"/>
      <c r="FEN2" s="1815"/>
      <c r="FEO2" s="1815"/>
      <c r="FEP2" s="1815"/>
      <c r="FEQ2" s="1815"/>
      <c r="FER2" s="1815"/>
      <c r="FES2" s="1815"/>
      <c r="FET2" s="1815"/>
      <c r="FEU2" s="1815"/>
      <c r="FEV2" s="1815"/>
      <c r="FEW2" s="1815"/>
      <c r="FEX2" s="1815"/>
      <c r="FEY2" s="1815"/>
      <c r="FEZ2" s="1815"/>
      <c r="FFA2" s="1815"/>
      <c r="FFB2" s="1815"/>
      <c r="FFC2" s="1815"/>
      <c r="FFD2" s="1815"/>
      <c r="FFE2" s="1815"/>
      <c r="FFF2" s="1815"/>
      <c r="FFG2" s="1815"/>
      <c r="FFH2" s="1815"/>
      <c r="FFI2" s="1815"/>
      <c r="FFJ2" s="1815"/>
      <c r="FFK2" s="1815"/>
      <c r="FFL2" s="1815"/>
      <c r="FFM2" s="1815"/>
      <c r="FFN2" s="1815"/>
      <c r="FFO2" s="1815"/>
      <c r="FFP2" s="1815"/>
      <c r="FFQ2" s="1815"/>
      <c r="FFR2" s="1815"/>
      <c r="FFS2" s="1815"/>
      <c r="FFT2" s="1815"/>
      <c r="FFU2" s="1815"/>
      <c r="FFV2" s="1815"/>
      <c r="FFW2" s="1815"/>
      <c r="FFX2" s="1815"/>
      <c r="FFY2" s="1815"/>
      <c r="FFZ2" s="1815"/>
      <c r="FGA2" s="1815"/>
      <c r="FGB2" s="1815"/>
      <c r="FGC2" s="1815"/>
      <c r="FGD2" s="1815"/>
      <c r="FGE2" s="1815"/>
      <c r="FGF2" s="1815"/>
      <c r="FGG2" s="1815"/>
      <c r="FGH2" s="1815"/>
      <c r="FGI2" s="1815"/>
      <c r="FGJ2" s="1815"/>
      <c r="FGK2" s="1815"/>
      <c r="FGL2" s="1815"/>
      <c r="FGM2" s="1815"/>
      <c r="FGN2" s="1815"/>
      <c r="FGO2" s="1815"/>
      <c r="FGP2" s="1815"/>
      <c r="FGQ2" s="1815"/>
      <c r="FGR2" s="1815"/>
      <c r="FGS2" s="1815"/>
      <c r="FGT2" s="1815"/>
      <c r="FGU2" s="1815"/>
      <c r="FGV2" s="1815"/>
      <c r="FGW2" s="1815"/>
      <c r="FGX2" s="1815"/>
      <c r="FGY2" s="1815"/>
      <c r="FGZ2" s="1815"/>
      <c r="FHA2" s="1815"/>
      <c r="FHB2" s="1815"/>
      <c r="FHC2" s="1815"/>
      <c r="FHD2" s="1815"/>
      <c r="FHE2" s="1815"/>
      <c r="FHF2" s="1815"/>
      <c r="FHG2" s="1815"/>
      <c r="FHH2" s="1815"/>
      <c r="FHI2" s="1815"/>
      <c r="FHJ2" s="1815"/>
      <c r="FHK2" s="1815"/>
      <c r="FHL2" s="1815"/>
      <c r="FHM2" s="1815"/>
      <c r="FHN2" s="1815"/>
      <c r="FHO2" s="1815"/>
      <c r="FHP2" s="1815"/>
      <c r="FHQ2" s="1815"/>
      <c r="FHR2" s="1815"/>
      <c r="FHS2" s="1815"/>
      <c r="FHT2" s="1815"/>
      <c r="FHU2" s="1815"/>
      <c r="FHV2" s="1815"/>
      <c r="FHW2" s="1815"/>
      <c r="FHX2" s="1815"/>
      <c r="FHY2" s="1815"/>
      <c r="FHZ2" s="1815"/>
      <c r="FIA2" s="1815"/>
      <c r="FIB2" s="1815"/>
      <c r="FIC2" s="1815"/>
      <c r="FID2" s="1815"/>
      <c r="FIE2" s="1815"/>
      <c r="FIF2" s="1815"/>
      <c r="FIG2" s="1815"/>
      <c r="FIH2" s="1815"/>
      <c r="FII2" s="1815"/>
      <c r="FIJ2" s="1815"/>
      <c r="FIK2" s="1815"/>
      <c r="FIL2" s="1815"/>
      <c r="FIM2" s="1815"/>
      <c r="FIN2" s="1815"/>
      <c r="FIO2" s="1815"/>
      <c r="FIP2" s="1815"/>
      <c r="FIQ2" s="1815"/>
      <c r="FIR2" s="1815"/>
      <c r="FIS2" s="1815"/>
      <c r="FIT2" s="1815"/>
      <c r="FIU2" s="1815"/>
      <c r="FIV2" s="1815"/>
      <c r="FIW2" s="1815"/>
      <c r="FIX2" s="1815"/>
      <c r="FIY2" s="1815"/>
      <c r="FIZ2" s="1815"/>
      <c r="FJA2" s="1815"/>
      <c r="FJB2" s="1815"/>
      <c r="FJC2" s="1815"/>
      <c r="FJD2" s="1815"/>
      <c r="FJE2" s="1815"/>
      <c r="FJF2" s="1815"/>
      <c r="FJG2" s="1815"/>
      <c r="FJH2" s="1815"/>
      <c r="FJI2" s="1815"/>
      <c r="FJJ2" s="1815"/>
      <c r="FJK2" s="1815"/>
      <c r="FJL2" s="1815"/>
      <c r="FJM2" s="1815"/>
      <c r="FJN2" s="1815"/>
      <c r="FJO2" s="1815"/>
      <c r="FJP2" s="1815"/>
      <c r="FJQ2" s="1815"/>
      <c r="FJR2" s="1815"/>
      <c r="FJS2" s="1815"/>
      <c r="FJT2" s="1815"/>
      <c r="FJU2" s="1815"/>
      <c r="FJV2" s="1815"/>
      <c r="FJW2" s="1815"/>
      <c r="FJX2" s="1815"/>
      <c r="FJY2" s="1815"/>
      <c r="FJZ2" s="1815"/>
      <c r="FKA2" s="1815"/>
      <c r="FKB2" s="1815"/>
      <c r="FKC2" s="1815"/>
      <c r="FKD2" s="1815"/>
      <c r="FKE2" s="1815"/>
      <c r="FKF2" s="1815"/>
      <c r="FKG2" s="1815"/>
      <c r="FKH2" s="1815"/>
      <c r="FKI2" s="1815"/>
      <c r="FKJ2" s="1815"/>
      <c r="FKK2" s="1815"/>
      <c r="FKL2" s="1815"/>
      <c r="FKM2" s="1815"/>
      <c r="FKN2" s="1815"/>
      <c r="FKO2" s="1815"/>
      <c r="FKP2" s="1815"/>
      <c r="FKQ2" s="1815"/>
      <c r="FKR2" s="1815"/>
      <c r="FKS2" s="1815"/>
      <c r="FKT2" s="1815"/>
      <c r="FKU2" s="1815"/>
      <c r="FKV2" s="1815"/>
      <c r="FKW2" s="1815"/>
      <c r="FKX2" s="1815"/>
      <c r="FKY2" s="1815"/>
      <c r="FKZ2" s="1815"/>
      <c r="FLA2" s="1815"/>
      <c r="FLB2" s="1815"/>
      <c r="FLC2" s="1815"/>
      <c r="FLD2" s="1815"/>
      <c r="FLE2" s="1815"/>
      <c r="FLF2" s="1815"/>
      <c r="FLG2" s="1815"/>
      <c r="FLH2" s="1815"/>
      <c r="FLI2" s="1815"/>
      <c r="FLJ2" s="1815"/>
      <c r="FLK2" s="1815"/>
      <c r="FLL2" s="1815"/>
      <c r="FLM2" s="1815"/>
      <c r="FLN2" s="1815"/>
      <c r="FLO2" s="1815"/>
      <c r="FLP2" s="1815"/>
      <c r="FLQ2" s="1815"/>
      <c r="FLR2" s="1815"/>
      <c r="FLS2" s="1815"/>
      <c r="FLT2" s="1815"/>
      <c r="FLU2" s="1815"/>
      <c r="FLV2" s="1815"/>
      <c r="FLW2" s="1815"/>
      <c r="FLX2" s="1815"/>
      <c r="FLY2" s="1815"/>
      <c r="FLZ2" s="1815"/>
      <c r="FMA2" s="1815"/>
      <c r="FMB2" s="1815"/>
      <c r="FMC2" s="1815"/>
      <c r="FMD2" s="1815"/>
      <c r="FME2" s="1815"/>
      <c r="FMF2" s="1815"/>
      <c r="FMG2" s="1815"/>
      <c r="FMH2" s="1815"/>
      <c r="FMI2" s="1815"/>
      <c r="FMJ2" s="1815"/>
      <c r="FMK2" s="1815"/>
      <c r="FML2" s="1815"/>
      <c r="FMM2" s="1815"/>
      <c r="FMN2" s="1815"/>
      <c r="FMO2" s="1815"/>
      <c r="FMP2" s="1815"/>
      <c r="FMQ2" s="1815"/>
      <c r="FMR2" s="1815"/>
      <c r="FMS2" s="1815"/>
      <c r="FMT2" s="1815"/>
      <c r="FMU2" s="1815"/>
      <c r="FMV2" s="1815"/>
      <c r="FMW2" s="1815"/>
      <c r="FMX2" s="1815"/>
      <c r="FMY2" s="1815"/>
      <c r="FMZ2" s="1815"/>
      <c r="FNA2" s="1815"/>
      <c r="FNB2" s="1815"/>
      <c r="FNC2" s="1815"/>
      <c r="FND2" s="1815"/>
      <c r="FNE2" s="1815"/>
      <c r="FNF2" s="1815"/>
      <c r="FNG2" s="1815"/>
      <c r="FNH2" s="1815"/>
      <c r="FNI2" s="1815"/>
      <c r="FNJ2" s="1815"/>
      <c r="FNK2" s="1815"/>
      <c r="FNL2" s="1815"/>
      <c r="FNM2" s="1815"/>
      <c r="FNN2" s="1815"/>
      <c r="FNO2" s="1815"/>
      <c r="FNP2" s="1815"/>
      <c r="FNQ2" s="1815"/>
      <c r="FNR2" s="1815"/>
      <c r="FNS2" s="1815"/>
      <c r="FNT2" s="1815"/>
      <c r="FNU2" s="1815"/>
      <c r="FNV2" s="1815"/>
      <c r="FNW2" s="1815"/>
      <c r="FNX2" s="1815"/>
      <c r="FNY2" s="1815"/>
      <c r="FNZ2" s="1815"/>
      <c r="FOA2" s="1815"/>
      <c r="FOB2" s="1815"/>
      <c r="FOC2" s="1815"/>
      <c r="FOD2" s="1815"/>
      <c r="FOE2" s="1815"/>
      <c r="FOF2" s="1815"/>
      <c r="FOG2" s="1815"/>
      <c r="FOH2" s="1815"/>
      <c r="FOI2" s="1815"/>
      <c r="FOJ2" s="1815"/>
      <c r="FOK2" s="1815"/>
      <c r="FOL2" s="1815"/>
      <c r="FOM2" s="1815"/>
      <c r="FON2" s="1815"/>
      <c r="FOO2" s="1815"/>
      <c r="FOP2" s="1815"/>
      <c r="FOQ2" s="1815"/>
      <c r="FOR2" s="1815"/>
      <c r="FOS2" s="1815"/>
      <c r="FOT2" s="1815"/>
      <c r="FOU2" s="1815"/>
      <c r="FOV2" s="1815"/>
      <c r="FOW2" s="1815"/>
      <c r="FOX2" s="1815"/>
      <c r="FOY2" s="1815"/>
      <c r="FOZ2" s="1815"/>
      <c r="FPA2" s="1815"/>
      <c r="FPB2" s="1815"/>
      <c r="FPC2" s="1815"/>
      <c r="FPD2" s="1815"/>
      <c r="FPE2" s="1815"/>
      <c r="FPF2" s="1815"/>
      <c r="FPG2" s="1815"/>
      <c r="FPH2" s="1815"/>
      <c r="FPI2" s="1815"/>
      <c r="FPJ2" s="1815"/>
      <c r="FPK2" s="1815"/>
      <c r="FPL2" s="1815"/>
      <c r="FPM2" s="1815"/>
      <c r="FPN2" s="1815"/>
      <c r="FPO2" s="1815"/>
      <c r="FPP2" s="1815"/>
      <c r="FPQ2" s="1815"/>
      <c r="FPR2" s="1815"/>
      <c r="FPS2" s="1815"/>
      <c r="FPT2" s="1815"/>
      <c r="FPU2" s="1815"/>
      <c r="FPV2" s="1815"/>
      <c r="FPW2" s="1815"/>
      <c r="FPX2" s="1815"/>
      <c r="FPY2" s="1815"/>
      <c r="FPZ2" s="1815"/>
      <c r="FQA2" s="1815"/>
      <c r="FQB2" s="1815"/>
      <c r="FQC2" s="1815"/>
      <c r="FQD2" s="1815"/>
      <c r="FQE2" s="1815"/>
      <c r="FQF2" s="1815"/>
      <c r="FQG2" s="1815"/>
      <c r="FQH2" s="1815"/>
      <c r="FQI2" s="1815"/>
      <c r="FQJ2" s="1815"/>
      <c r="FQK2" s="1815"/>
      <c r="FQL2" s="1815"/>
      <c r="FQM2" s="1815"/>
      <c r="FQN2" s="1815"/>
      <c r="FQO2" s="1815"/>
      <c r="FQP2" s="1815"/>
      <c r="FQQ2" s="1815"/>
      <c r="FQR2" s="1815"/>
      <c r="FQS2" s="1815"/>
      <c r="FQT2" s="1815"/>
      <c r="FQU2" s="1815"/>
      <c r="FQV2" s="1815"/>
      <c r="FQW2" s="1815"/>
      <c r="FQX2" s="1815"/>
      <c r="FQY2" s="1815"/>
      <c r="FQZ2" s="1815"/>
      <c r="FRA2" s="1815"/>
      <c r="FRB2" s="1815"/>
      <c r="FRC2" s="1815"/>
      <c r="FRD2" s="1815"/>
      <c r="FRE2" s="1815"/>
      <c r="FRF2" s="1815"/>
      <c r="FRG2" s="1815"/>
      <c r="FRH2" s="1815"/>
      <c r="FRI2" s="1815"/>
      <c r="FRJ2" s="1815"/>
      <c r="FRK2" s="1815"/>
      <c r="FRL2" s="1815"/>
      <c r="FRM2" s="1815"/>
      <c r="FRN2" s="1815"/>
      <c r="FRO2" s="1815"/>
      <c r="FRP2" s="1815"/>
      <c r="FRQ2" s="1815"/>
      <c r="FRR2" s="1815"/>
      <c r="FRS2" s="1815"/>
      <c r="FRT2" s="1815"/>
      <c r="FRU2" s="1815"/>
      <c r="FRV2" s="1815"/>
      <c r="FRW2" s="1815"/>
      <c r="FRX2" s="1815"/>
      <c r="FRY2" s="1815"/>
      <c r="FRZ2" s="1815"/>
      <c r="FSA2" s="1815"/>
      <c r="FSB2" s="1815"/>
      <c r="FSC2" s="1815"/>
      <c r="FSD2" s="1815"/>
      <c r="FSE2" s="1815"/>
      <c r="FSF2" s="1815"/>
      <c r="FSG2" s="1815"/>
      <c r="FSH2" s="1815"/>
      <c r="FSI2" s="1815"/>
      <c r="FSJ2" s="1815"/>
      <c r="FSK2" s="1815"/>
      <c r="FSL2" s="1815"/>
      <c r="FSM2" s="1815"/>
      <c r="FSN2" s="1815"/>
      <c r="FSO2" s="1815"/>
      <c r="FSP2" s="1815"/>
      <c r="FSQ2" s="1815"/>
      <c r="FSR2" s="1815"/>
      <c r="FSS2" s="1815"/>
      <c r="FST2" s="1815"/>
      <c r="FSU2" s="1815"/>
      <c r="FSV2" s="1815"/>
      <c r="FSW2" s="1815"/>
      <c r="FSX2" s="1815"/>
      <c r="FSY2" s="1815"/>
      <c r="FSZ2" s="1815"/>
      <c r="FTA2" s="1815"/>
      <c r="FTB2" s="1815"/>
      <c r="FTC2" s="1815"/>
      <c r="FTD2" s="1815"/>
      <c r="FTE2" s="1815"/>
      <c r="FTF2" s="1815"/>
      <c r="FTG2" s="1815"/>
      <c r="FTH2" s="1815"/>
      <c r="FTI2" s="1815"/>
      <c r="FTJ2" s="1815"/>
      <c r="FTK2" s="1815"/>
      <c r="FTL2" s="1815"/>
      <c r="FTM2" s="1815"/>
      <c r="FTN2" s="1815"/>
      <c r="FTO2" s="1815"/>
      <c r="FTP2" s="1815"/>
      <c r="FTQ2" s="1815"/>
      <c r="FTR2" s="1815"/>
      <c r="FTS2" s="1815"/>
      <c r="FTT2" s="1815"/>
      <c r="FTU2" s="1815"/>
      <c r="FTV2" s="1815"/>
      <c r="FTW2" s="1815"/>
      <c r="FTX2" s="1815"/>
      <c r="FTY2" s="1815"/>
      <c r="FTZ2" s="1815"/>
      <c r="FUA2" s="1815"/>
      <c r="FUB2" s="1815"/>
      <c r="FUC2" s="1815"/>
      <c r="FUD2" s="1815"/>
      <c r="FUE2" s="1815"/>
      <c r="FUF2" s="1815"/>
      <c r="FUG2" s="1815"/>
      <c r="FUH2" s="1815"/>
      <c r="FUI2" s="1815"/>
      <c r="FUJ2" s="1815"/>
      <c r="FUK2" s="1815"/>
      <c r="FUL2" s="1815"/>
      <c r="FUM2" s="1815"/>
      <c r="FUN2" s="1815"/>
      <c r="FUO2" s="1815"/>
      <c r="FUP2" s="1815"/>
      <c r="FUQ2" s="1815"/>
      <c r="FUR2" s="1815"/>
      <c r="FUS2" s="1815"/>
      <c r="FUT2" s="1815"/>
      <c r="FUU2" s="1815"/>
      <c r="FUV2" s="1815"/>
      <c r="FUW2" s="1815"/>
      <c r="FUX2" s="1815"/>
      <c r="FUY2" s="1815"/>
      <c r="FUZ2" s="1815"/>
      <c r="FVA2" s="1815"/>
      <c r="FVB2" s="1815"/>
      <c r="FVC2" s="1815"/>
      <c r="FVD2" s="1815"/>
      <c r="FVE2" s="1815"/>
      <c r="FVF2" s="1815"/>
      <c r="FVG2" s="1815"/>
      <c r="FVH2" s="1815"/>
      <c r="FVI2" s="1815"/>
      <c r="FVJ2" s="1815"/>
      <c r="FVK2" s="1815"/>
      <c r="FVL2" s="1815"/>
      <c r="FVM2" s="1815"/>
      <c r="FVN2" s="1815"/>
      <c r="FVO2" s="1815"/>
      <c r="FVP2" s="1815"/>
      <c r="FVQ2" s="1815"/>
      <c r="FVR2" s="1815"/>
      <c r="FVS2" s="1815"/>
      <c r="FVT2" s="1815"/>
      <c r="FVU2" s="1815"/>
      <c r="FVV2" s="1815"/>
      <c r="FVW2" s="1815"/>
      <c r="FVX2" s="1815"/>
      <c r="FVY2" s="1815"/>
      <c r="FVZ2" s="1815"/>
      <c r="FWA2" s="1815"/>
      <c r="FWB2" s="1815"/>
      <c r="FWC2" s="1815"/>
      <c r="FWD2" s="1815"/>
      <c r="FWE2" s="1815"/>
      <c r="FWF2" s="1815"/>
      <c r="FWG2" s="1815"/>
      <c r="FWH2" s="1815"/>
      <c r="FWI2" s="1815"/>
      <c r="FWJ2" s="1815"/>
      <c r="FWK2" s="1815"/>
      <c r="FWL2" s="1815"/>
      <c r="FWM2" s="1815"/>
      <c r="FWN2" s="1815"/>
      <c r="FWO2" s="1815"/>
      <c r="FWP2" s="1815"/>
      <c r="FWQ2" s="1815"/>
      <c r="FWR2" s="1815"/>
      <c r="FWS2" s="1815"/>
      <c r="FWT2" s="1815"/>
      <c r="FWU2" s="1815"/>
      <c r="FWV2" s="1815"/>
      <c r="FWW2" s="1815"/>
      <c r="FWX2" s="1815"/>
      <c r="FWY2" s="1815"/>
      <c r="FWZ2" s="1815"/>
      <c r="FXA2" s="1815"/>
      <c r="FXB2" s="1815"/>
      <c r="FXC2" s="1815"/>
      <c r="FXD2" s="1815"/>
      <c r="FXE2" s="1815"/>
      <c r="FXF2" s="1815"/>
      <c r="FXG2" s="1815"/>
      <c r="FXH2" s="1815"/>
      <c r="FXI2" s="1815"/>
      <c r="FXJ2" s="1815"/>
      <c r="FXK2" s="1815"/>
      <c r="FXL2" s="1815"/>
      <c r="FXM2" s="1815"/>
      <c r="FXN2" s="1815"/>
      <c r="FXO2" s="1815"/>
      <c r="FXP2" s="1815"/>
      <c r="FXQ2" s="1815"/>
      <c r="FXR2" s="1815"/>
      <c r="FXS2" s="1815"/>
      <c r="FXT2" s="1815"/>
      <c r="FXU2" s="1815"/>
      <c r="FXV2" s="1815"/>
      <c r="FXW2" s="1815"/>
      <c r="FXX2" s="1815"/>
      <c r="FXY2" s="1815"/>
      <c r="FXZ2" s="1815"/>
      <c r="FYA2" s="1815"/>
      <c r="FYB2" s="1815"/>
      <c r="FYC2" s="1815"/>
      <c r="FYD2" s="1815"/>
      <c r="FYE2" s="1815"/>
      <c r="FYF2" s="1815"/>
      <c r="FYG2" s="1815"/>
      <c r="FYH2" s="1815"/>
      <c r="FYI2" s="1815"/>
      <c r="FYJ2" s="1815"/>
      <c r="FYK2" s="1815"/>
      <c r="FYL2" s="1815"/>
      <c r="FYM2" s="1815"/>
      <c r="FYN2" s="1815"/>
      <c r="FYO2" s="1815"/>
      <c r="FYP2" s="1815"/>
      <c r="FYQ2" s="1815"/>
      <c r="FYR2" s="1815"/>
      <c r="FYS2" s="1815"/>
      <c r="FYT2" s="1815"/>
      <c r="FYU2" s="1815"/>
      <c r="FYV2" s="1815"/>
      <c r="FYW2" s="1815"/>
      <c r="FYX2" s="1815"/>
      <c r="FYY2" s="1815"/>
      <c r="FYZ2" s="1815"/>
      <c r="FZA2" s="1815"/>
      <c r="FZB2" s="1815"/>
      <c r="FZC2" s="1815"/>
      <c r="FZD2" s="1815"/>
      <c r="FZE2" s="1815"/>
      <c r="FZF2" s="1815"/>
      <c r="FZG2" s="1815"/>
      <c r="FZH2" s="1815"/>
      <c r="FZI2" s="1815"/>
      <c r="FZJ2" s="1815"/>
      <c r="FZK2" s="1815"/>
      <c r="FZL2" s="1815"/>
      <c r="FZM2" s="1815"/>
      <c r="FZN2" s="1815"/>
      <c r="FZO2" s="1815"/>
      <c r="FZP2" s="1815"/>
      <c r="FZQ2" s="1815"/>
      <c r="FZR2" s="1815"/>
      <c r="FZS2" s="1815"/>
      <c r="FZT2" s="1815"/>
      <c r="FZU2" s="1815"/>
      <c r="FZV2" s="1815"/>
      <c r="FZW2" s="1815"/>
      <c r="FZX2" s="1815"/>
      <c r="FZY2" s="1815"/>
      <c r="FZZ2" s="1815"/>
      <c r="GAA2" s="1815"/>
      <c r="GAB2" s="1815"/>
      <c r="GAC2" s="1815"/>
      <c r="GAD2" s="1815"/>
      <c r="GAE2" s="1815"/>
      <c r="GAF2" s="1815"/>
      <c r="GAG2" s="1815"/>
      <c r="GAH2" s="1815"/>
      <c r="GAI2" s="1815"/>
      <c r="GAJ2" s="1815"/>
      <c r="GAK2" s="1815"/>
      <c r="GAL2" s="1815"/>
      <c r="GAM2" s="1815"/>
      <c r="GAN2" s="1815"/>
      <c r="GAO2" s="1815"/>
      <c r="GAP2" s="1815"/>
      <c r="GAQ2" s="1815"/>
      <c r="GAR2" s="1815"/>
      <c r="GAS2" s="1815"/>
      <c r="GAT2" s="1815"/>
      <c r="GAU2" s="1815"/>
      <c r="GAV2" s="1815"/>
      <c r="GAW2" s="1815"/>
      <c r="GAX2" s="1815"/>
      <c r="GAY2" s="1815"/>
      <c r="GAZ2" s="1815"/>
      <c r="GBA2" s="1815"/>
      <c r="GBB2" s="1815"/>
      <c r="GBC2" s="1815"/>
      <c r="GBD2" s="1815"/>
      <c r="GBE2" s="1815"/>
      <c r="GBF2" s="1815"/>
      <c r="GBG2" s="1815"/>
      <c r="GBH2" s="1815"/>
      <c r="GBI2" s="1815"/>
      <c r="GBJ2" s="1815"/>
      <c r="GBK2" s="1815"/>
      <c r="GBL2" s="1815"/>
      <c r="GBM2" s="1815"/>
      <c r="GBN2" s="1815"/>
      <c r="GBO2" s="1815"/>
      <c r="GBP2" s="1815"/>
      <c r="GBQ2" s="1815"/>
      <c r="GBR2" s="1815"/>
      <c r="GBS2" s="1815"/>
      <c r="GBT2" s="1815"/>
      <c r="GBU2" s="1815"/>
      <c r="GBV2" s="1815"/>
      <c r="GBW2" s="1815"/>
      <c r="GBX2" s="1815"/>
      <c r="GBY2" s="1815"/>
      <c r="GBZ2" s="1815"/>
      <c r="GCA2" s="1815"/>
      <c r="GCB2" s="1815"/>
      <c r="GCC2" s="1815"/>
      <c r="GCD2" s="1815"/>
      <c r="GCE2" s="1815"/>
      <c r="GCF2" s="1815"/>
      <c r="GCG2" s="1815"/>
      <c r="GCH2" s="1815"/>
      <c r="GCI2" s="1815"/>
      <c r="GCJ2" s="1815"/>
      <c r="GCK2" s="1815"/>
      <c r="GCL2" s="1815"/>
      <c r="GCM2" s="1815"/>
      <c r="GCN2" s="1815"/>
      <c r="GCO2" s="1815"/>
      <c r="GCP2" s="1815"/>
      <c r="GCQ2" s="1815"/>
      <c r="GCR2" s="1815"/>
      <c r="GCS2" s="1815"/>
      <c r="GCT2" s="1815"/>
      <c r="GCU2" s="1815"/>
      <c r="GCV2" s="1815"/>
      <c r="GCW2" s="1815"/>
      <c r="GCX2" s="1815"/>
      <c r="GCY2" s="1815"/>
      <c r="GCZ2" s="1815"/>
      <c r="GDA2" s="1815"/>
      <c r="GDB2" s="1815"/>
      <c r="GDC2" s="1815"/>
      <c r="GDD2" s="1815"/>
      <c r="GDE2" s="1815"/>
      <c r="GDF2" s="1815"/>
      <c r="GDG2" s="1815"/>
      <c r="GDH2" s="1815"/>
      <c r="GDI2" s="1815"/>
      <c r="GDJ2" s="1815"/>
      <c r="GDK2" s="1815"/>
      <c r="GDL2" s="1815"/>
      <c r="GDM2" s="1815"/>
      <c r="GDN2" s="1815"/>
      <c r="GDO2" s="1815"/>
      <c r="GDP2" s="1815"/>
      <c r="GDQ2" s="1815"/>
      <c r="GDR2" s="1815"/>
      <c r="GDS2" s="1815"/>
      <c r="GDT2" s="1815"/>
      <c r="GDU2" s="1815"/>
      <c r="GDV2" s="1815"/>
      <c r="GDW2" s="1815"/>
      <c r="GDX2" s="1815"/>
      <c r="GDY2" s="1815"/>
      <c r="GDZ2" s="1815"/>
      <c r="GEA2" s="1815"/>
      <c r="GEB2" s="1815"/>
      <c r="GEC2" s="1815"/>
      <c r="GED2" s="1815"/>
      <c r="GEE2" s="1815"/>
      <c r="GEF2" s="1815"/>
      <c r="GEG2" s="1815"/>
      <c r="GEH2" s="1815"/>
      <c r="GEI2" s="1815"/>
      <c r="GEJ2" s="1815"/>
      <c r="GEK2" s="1815"/>
      <c r="GEL2" s="1815"/>
      <c r="GEM2" s="1815"/>
      <c r="GEN2" s="1815"/>
      <c r="GEO2" s="1815"/>
      <c r="GEP2" s="1815"/>
      <c r="GEQ2" s="1815"/>
      <c r="GER2" s="1815"/>
      <c r="GES2" s="1815"/>
      <c r="GET2" s="1815"/>
      <c r="GEU2" s="1815"/>
      <c r="GEV2" s="1815"/>
      <c r="GEW2" s="1815"/>
      <c r="GEX2" s="1815"/>
      <c r="GEY2" s="1815"/>
      <c r="GEZ2" s="1815"/>
      <c r="GFA2" s="1815"/>
      <c r="GFB2" s="1815"/>
      <c r="GFC2" s="1815"/>
      <c r="GFD2" s="1815"/>
      <c r="GFE2" s="1815"/>
      <c r="GFF2" s="1815"/>
      <c r="GFG2" s="1815"/>
      <c r="GFH2" s="1815"/>
      <c r="GFI2" s="1815"/>
      <c r="GFJ2" s="1815"/>
      <c r="GFK2" s="1815"/>
      <c r="GFL2" s="1815"/>
      <c r="GFM2" s="1815"/>
      <c r="GFN2" s="1815"/>
      <c r="GFO2" s="1815"/>
      <c r="GFP2" s="1815"/>
      <c r="GFQ2" s="1815"/>
      <c r="GFR2" s="1815"/>
      <c r="GFS2" s="1815"/>
      <c r="GFT2" s="1815"/>
      <c r="GFU2" s="1815"/>
      <c r="GFV2" s="1815"/>
      <c r="GFW2" s="1815"/>
      <c r="GFX2" s="1815"/>
      <c r="GFY2" s="1815"/>
      <c r="GFZ2" s="1815"/>
      <c r="GGA2" s="1815"/>
      <c r="GGB2" s="1815"/>
      <c r="GGC2" s="1815"/>
      <c r="GGD2" s="1815"/>
      <c r="GGE2" s="1815"/>
      <c r="GGF2" s="1815"/>
      <c r="GGG2" s="1815"/>
      <c r="GGH2" s="1815"/>
      <c r="GGI2" s="1815"/>
      <c r="GGJ2" s="1815"/>
      <c r="GGK2" s="1815"/>
      <c r="GGL2" s="1815"/>
      <c r="GGM2" s="1815"/>
      <c r="GGN2" s="1815"/>
      <c r="GGO2" s="1815"/>
      <c r="GGP2" s="1815"/>
      <c r="GGQ2" s="1815"/>
      <c r="GGR2" s="1815"/>
      <c r="GGS2" s="1815"/>
      <c r="GGT2" s="1815"/>
      <c r="GGU2" s="1815"/>
      <c r="GGV2" s="1815"/>
      <c r="GGW2" s="1815"/>
      <c r="GGX2" s="1815"/>
      <c r="GGY2" s="1815"/>
      <c r="GGZ2" s="1815"/>
      <c r="GHA2" s="1815"/>
      <c r="GHB2" s="1815"/>
      <c r="GHC2" s="1815"/>
      <c r="GHD2" s="1815"/>
      <c r="GHE2" s="1815"/>
      <c r="GHF2" s="1815"/>
      <c r="GHG2" s="1815"/>
      <c r="GHH2" s="1815"/>
      <c r="GHI2" s="1815"/>
      <c r="GHJ2" s="1815"/>
      <c r="GHK2" s="1815"/>
      <c r="GHL2" s="1815"/>
      <c r="GHM2" s="1815"/>
      <c r="GHN2" s="1815"/>
      <c r="GHO2" s="1815"/>
      <c r="GHP2" s="1815"/>
      <c r="GHQ2" s="1815"/>
      <c r="GHR2" s="1815"/>
      <c r="GHS2" s="1815"/>
      <c r="GHT2" s="1815"/>
      <c r="GHU2" s="1815"/>
      <c r="GHV2" s="1815"/>
      <c r="GHW2" s="1815"/>
      <c r="GHX2" s="1815"/>
      <c r="GHY2" s="1815"/>
      <c r="GHZ2" s="1815"/>
      <c r="GIA2" s="1815"/>
      <c r="GIB2" s="1815"/>
      <c r="GIC2" s="1815"/>
      <c r="GID2" s="1815"/>
      <c r="GIE2" s="1815"/>
      <c r="GIF2" s="1815"/>
      <c r="GIG2" s="1815"/>
      <c r="GIH2" s="1815"/>
      <c r="GII2" s="1815"/>
      <c r="GIJ2" s="1815"/>
      <c r="GIK2" s="1815"/>
      <c r="GIL2" s="1815"/>
      <c r="GIM2" s="1815"/>
      <c r="GIN2" s="1815"/>
      <c r="GIO2" s="1815"/>
      <c r="GIP2" s="1815"/>
      <c r="GIQ2" s="1815"/>
      <c r="GIR2" s="1815"/>
      <c r="GIS2" s="1815"/>
      <c r="GIT2" s="1815"/>
      <c r="GIU2" s="1815"/>
      <c r="GIV2" s="1815"/>
      <c r="GIW2" s="1815"/>
      <c r="GIX2" s="1815"/>
      <c r="GIY2" s="1815"/>
      <c r="GIZ2" s="1815"/>
      <c r="GJA2" s="1815"/>
      <c r="GJB2" s="1815"/>
      <c r="GJC2" s="1815"/>
      <c r="GJD2" s="1815"/>
      <c r="GJE2" s="1815"/>
      <c r="GJF2" s="1815"/>
      <c r="GJG2" s="1815"/>
      <c r="GJH2" s="1815"/>
      <c r="GJI2" s="1815"/>
      <c r="GJJ2" s="1815"/>
      <c r="GJK2" s="1815"/>
      <c r="GJL2" s="1815"/>
      <c r="GJM2" s="1815"/>
      <c r="GJN2" s="1815"/>
      <c r="GJO2" s="1815"/>
      <c r="GJP2" s="1815"/>
      <c r="GJQ2" s="1815"/>
      <c r="GJR2" s="1815"/>
      <c r="GJS2" s="1815"/>
      <c r="GJT2" s="1815"/>
      <c r="GJU2" s="1815"/>
      <c r="GJV2" s="1815"/>
      <c r="GJW2" s="1815"/>
      <c r="GJX2" s="1815"/>
      <c r="GJY2" s="1815"/>
      <c r="GJZ2" s="1815"/>
      <c r="GKA2" s="1815"/>
      <c r="GKB2" s="1815"/>
      <c r="GKC2" s="1815"/>
      <c r="GKD2" s="1815"/>
      <c r="GKE2" s="1815"/>
      <c r="GKF2" s="1815"/>
      <c r="GKG2" s="1815"/>
      <c r="GKH2" s="1815"/>
      <c r="GKI2" s="1815"/>
      <c r="GKJ2" s="1815"/>
      <c r="GKK2" s="1815"/>
      <c r="GKL2" s="1815"/>
      <c r="GKM2" s="1815"/>
      <c r="GKN2" s="1815"/>
      <c r="GKO2" s="1815"/>
      <c r="GKP2" s="1815"/>
      <c r="GKQ2" s="1815"/>
      <c r="GKR2" s="1815"/>
      <c r="GKS2" s="1815"/>
      <c r="GKT2" s="1815"/>
      <c r="GKU2" s="1815"/>
      <c r="GKV2" s="1815"/>
      <c r="GKW2" s="1815"/>
      <c r="GKX2" s="1815"/>
      <c r="GKY2" s="1815"/>
      <c r="GKZ2" s="1815"/>
      <c r="GLA2" s="1815"/>
      <c r="GLB2" s="1815"/>
      <c r="GLC2" s="1815"/>
      <c r="GLD2" s="1815"/>
      <c r="GLE2" s="1815"/>
      <c r="GLF2" s="1815"/>
      <c r="GLG2" s="1815"/>
      <c r="GLH2" s="1815"/>
      <c r="GLI2" s="1815"/>
      <c r="GLJ2" s="1815"/>
      <c r="GLK2" s="1815"/>
      <c r="GLL2" s="1815"/>
      <c r="GLM2" s="1815"/>
      <c r="GLN2" s="1815"/>
      <c r="GLO2" s="1815"/>
      <c r="GLP2" s="1815"/>
      <c r="GLQ2" s="1815"/>
      <c r="GLR2" s="1815"/>
      <c r="GLS2" s="1815"/>
      <c r="GLT2" s="1815"/>
      <c r="GLU2" s="1815"/>
      <c r="GLV2" s="1815"/>
      <c r="GLW2" s="1815"/>
      <c r="GLX2" s="1815"/>
      <c r="GLY2" s="1815"/>
      <c r="GLZ2" s="1815"/>
      <c r="GMA2" s="1815"/>
      <c r="GMB2" s="1815"/>
      <c r="GMC2" s="1815"/>
      <c r="GMD2" s="1815"/>
      <c r="GME2" s="1815"/>
      <c r="GMF2" s="1815"/>
      <c r="GMG2" s="1815"/>
      <c r="GMH2" s="1815"/>
      <c r="GMI2" s="1815"/>
      <c r="GMJ2" s="1815"/>
      <c r="GMK2" s="1815"/>
      <c r="GML2" s="1815"/>
      <c r="GMM2" s="1815"/>
      <c r="GMN2" s="1815"/>
      <c r="GMO2" s="1815"/>
      <c r="GMP2" s="1815"/>
      <c r="GMQ2" s="1815"/>
      <c r="GMR2" s="1815"/>
      <c r="GMS2" s="1815"/>
      <c r="GMT2" s="1815"/>
      <c r="GMU2" s="1815"/>
      <c r="GMV2" s="1815"/>
      <c r="GMW2" s="1815"/>
      <c r="GMX2" s="1815"/>
      <c r="GMY2" s="1815"/>
      <c r="GMZ2" s="1815"/>
      <c r="GNA2" s="1815"/>
      <c r="GNB2" s="1815"/>
      <c r="GNC2" s="1815"/>
      <c r="GND2" s="1815"/>
      <c r="GNE2" s="1815"/>
      <c r="GNF2" s="1815"/>
      <c r="GNG2" s="1815"/>
      <c r="GNH2" s="1815"/>
      <c r="GNI2" s="1815"/>
      <c r="GNJ2" s="1815"/>
      <c r="GNK2" s="1815"/>
      <c r="GNL2" s="1815"/>
      <c r="GNM2" s="1815"/>
      <c r="GNN2" s="1815"/>
      <c r="GNO2" s="1815"/>
      <c r="GNP2" s="1815"/>
      <c r="GNQ2" s="1815"/>
      <c r="GNR2" s="1815"/>
      <c r="GNS2" s="1815"/>
      <c r="GNT2" s="1815"/>
      <c r="GNU2" s="1815"/>
      <c r="GNV2" s="1815"/>
      <c r="GNW2" s="1815"/>
      <c r="GNX2" s="1815"/>
      <c r="GNY2" s="1815"/>
      <c r="GNZ2" s="1815"/>
      <c r="GOA2" s="1815"/>
      <c r="GOB2" s="1815"/>
      <c r="GOC2" s="1815"/>
      <c r="GOD2" s="1815"/>
      <c r="GOE2" s="1815"/>
      <c r="GOF2" s="1815"/>
      <c r="GOG2" s="1815"/>
      <c r="GOH2" s="1815"/>
      <c r="GOI2" s="1815"/>
      <c r="GOJ2" s="1815"/>
      <c r="GOK2" s="1815"/>
      <c r="GOL2" s="1815"/>
      <c r="GOM2" s="1815"/>
      <c r="GON2" s="1815"/>
      <c r="GOO2" s="1815"/>
      <c r="GOP2" s="1815"/>
      <c r="GOQ2" s="1815"/>
      <c r="GOR2" s="1815"/>
      <c r="GOS2" s="1815"/>
      <c r="GOT2" s="1815"/>
      <c r="GOU2" s="1815"/>
      <c r="GOV2" s="1815"/>
      <c r="GOW2" s="1815"/>
      <c r="GOX2" s="1815"/>
      <c r="GOY2" s="1815"/>
      <c r="GOZ2" s="1815"/>
      <c r="GPA2" s="1815"/>
      <c r="GPB2" s="1815"/>
      <c r="GPC2" s="1815"/>
      <c r="GPD2" s="1815"/>
      <c r="GPE2" s="1815"/>
      <c r="GPF2" s="1815"/>
      <c r="GPG2" s="1815"/>
      <c r="GPH2" s="1815"/>
      <c r="GPI2" s="1815"/>
      <c r="GPJ2" s="1815"/>
      <c r="GPK2" s="1815"/>
      <c r="GPL2" s="1815"/>
      <c r="GPM2" s="1815"/>
      <c r="GPN2" s="1815"/>
      <c r="GPO2" s="1815"/>
      <c r="GPP2" s="1815"/>
      <c r="GPQ2" s="1815"/>
      <c r="GPR2" s="1815"/>
      <c r="GPS2" s="1815"/>
      <c r="GPT2" s="1815"/>
      <c r="GPU2" s="1815"/>
      <c r="GPV2" s="1815"/>
      <c r="GPW2" s="1815"/>
      <c r="GPX2" s="1815"/>
      <c r="GPY2" s="1815"/>
      <c r="GPZ2" s="1815"/>
      <c r="GQA2" s="1815"/>
      <c r="GQB2" s="1815"/>
      <c r="GQC2" s="1815"/>
      <c r="GQD2" s="1815"/>
      <c r="GQE2" s="1815"/>
      <c r="GQF2" s="1815"/>
      <c r="GQG2" s="1815"/>
      <c r="GQH2" s="1815"/>
      <c r="GQI2" s="1815"/>
      <c r="GQJ2" s="1815"/>
      <c r="GQK2" s="1815"/>
      <c r="GQL2" s="1815"/>
      <c r="GQM2" s="1815"/>
      <c r="GQN2" s="1815"/>
      <c r="GQO2" s="1815"/>
      <c r="GQP2" s="1815"/>
      <c r="GQQ2" s="1815"/>
      <c r="GQR2" s="1815"/>
      <c r="GQS2" s="1815"/>
      <c r="GQT2" s="1815"/>
      <c r="GQU2" s="1815"/>
      <c r="GQV2" s="1815"/>
      <c r="GQW2" s="1815"/>
      <c r="GQX2" s="1815"/>
      <c r="GQY2" s="1815"/>
      <c r="GQZ2" s="1815"/>
      <c r="GRA2" s="1815"/>
      <c r="GRB2" s="1815"/>
      <c r="GRC2" s="1815"/>
      <c r="GRD2" s="1815"/>
      <c r="GRE2" s="1815"/>
      <c r="GRF2" s="1815"/>
      <c r="GRG2" s="1815"/>
      <c r="GRH2" s="1815"/>
      <c r="GRI2" s="1815"/>
      <c r="GRJ2" s="1815"/>
      <c r="GRK2" s="1815"/>
      <c r="GRL2" s="1815"/>
      <c r="GRM2" s="1815"/>
      <c r="GRN2" s="1815"/>
      <c r="GRO2" s="1815"/>
      <c r="GRP2" s="1815"/>
      <c r="GRQ2" s="1815"/>
      <c r="GRR2" s="1815"/>
      <c r="GRS2" s="1815"/>
      <c r="GRT2" s="1815"/>
      <c r="GRU2" s="1815"/>
      <c r="GRV2" s="1815"/>
      <c r="GRW2" s="1815"/>
      <c r="GRX2" s="1815"/>
      <c r="GRY2" s="1815"/>
      <c r="GRZ2" s="1815"/>
      <c r="GSA2" s="1815"/>
      <c r="GSB2" s="1815"/>
      <c r="GSC2" s="1815"/>
      <c r="GSD2" s="1815"/>
      <c r="GSE2" s="1815"/>
      <c r="GSF2" s="1815"/>
      <c r="GSG2" s="1815"/>
      <c r="GSH2" s="1815"/>
      <c r="GSI2" s="1815"/>
      <c r="GSJ2" s="1815"/>
      <c r="GSK2" s="1815"/>
      <c r="GSL2" s="1815"/>
      <c r="GSM2" s="1815"/>
      <c r="GSN2" s="1815"/>
      <c r="GSO2" s="1815"/>
      <c r="GSP2" s="1815"/>
      <c r="GSQ2" s="1815"/>
      <c r="GSR2" s="1815"/>
      <c r="GSS2" s="1815"/>
      <c r="GST2" s="1815"/>
      <c r="GSU2" s="1815"/>
      <c r="GSV2" s="1815"/>
      <c r="GSW2" s="1815"/>
      <c r="GSX2" s="1815"/>
      <c r="GSY2" s="1815"/>
      <c r="GSZ2" s="1815"/>
      <c r="GTA2" s="1815"/>
      <c r="GTB2" s="1815"/>
      <c r="GTC2" s="1815"/>
      <c r="GTD2" s="1815"/>
      <c r="GTE2" s="1815"/>
      <c r="GTF2" s="1815"/>
      <c r="GTG2" s="1815"/>
      <c r="GTH2" s="1815"/>
      <c r="GTI2" s="1815"/>
      <c r="GTJ2" s="1815"/>
      <c r="GTK2" s="1815"/>
      <c r="GTL2" s="1815"/>
      <c r="GTM2" s="1815"/>
      <c r="GTN2" s="1815"/>
      <c r="GTO2" s="1815"/>
      <c r="GTP2" s="1815"/>
      <c r="GTQ2" s="1815"/>
      <c r="GTR2" s="1815"/>
      <c r="GTS2" s="1815"/>
      <c r="GTT2" s="1815"/>
      <c r="GTU2" s="1815"/>
      <c r="GTV2" s="1815"/>
      <c r="GTW2" s="1815"/>
      <c r="GTX2" s="1815"/>
      <c r="GTY2" s="1815"/>
      <c r="GTZ2" s="1815"/>
      <c r="GUA2" s="1815"/>
      <c r="GUB2" s="1815"/>
      <c r="GUC2" s="1815"/>
      <c r="GUD2" s="1815"/>
      <c r="GUE2" s="1815"/>
      <c r="GUF2" s="1815"/>
      <c r="GUG2" s="1815"/>
      <c r="GUH2" s="1815"/>
      <c r="GUI2" s="1815"/>
      <c r="GUJ2" s="1815"/>
      <c r="GUK2" s="1815"/>
      <c r="GUL2" s="1815"/>
      <c r="GUM2" s="1815"/>
      <c r="GUN2" s="1815"/>
      <c r="GUO2" s="1815"/>
      <c r="GUP2" s="1815"/>
      <c r="GUQ2" s="1815"/>
      <c r="GUR2" s="1815"/>
      <c r="GUS2" s="1815"/>
      <c r="GUT2" s="1815"/>
      <c r="GUU2" s="1815"/>
      <c r="GUV2" s="1815"/>
      <c r="GUW2" s="1815"/>
      <c r="GUX2" s="1815"/>
      <c r="GUY2" s="1815"/>
      <c r="GUZ2" s="1815"/>
      <c r="GVA2" s="1815"/>
      <c r="GVB2" s="1815"/>
      <c r="GVC2" s="1815"/>
      <c r="GVD2" s="1815"/>
      <c r="GVE2" s="1815"/>
      <c r="GVF2" s="1815"/>
      <c r="GVG2" s="1815"/>
      <c r="GVH2" s="1815"/>
      <c r="GVI2" s="1815"/>
      <c r="GVJ2" s="1815"/>
      <c r="GVK2" s="1815"/>
      <c r="GVL2" s="1815"/>
      <c r="GVM2" s="1815"/>
      <c r="GVN2" s="1815"/>
      <c r="GVO2" s="1815"/>
      <c r="GVP2" s="1815"/>
      <c r="GVQ2" s="1815"/>
      <c r="GVR2" s="1815"/>
      <c r="GVS2" s="1815"/>
      <c r="GVT2" s="1815"/>
      <c r="GVU2" s="1815"/>
      <c r="GVV2" s="1815"/>
      <c r="GVW2" s="1815"/>
      <c r="GVX2" s="1815"/>
      <c r="GVY2" s="1815"/>
      <c r="GVZ2" s="1815"/>
      <c r="GWA2" s="1815"/>
      <c r="GWB2" s="1815"/>
      <c r="GWC2" s="1815"/>
      <c r="GWD2" s="1815"/>
      <c r="GWE2" s="1815"/>
      <c r="GWF2" s="1815"/>
      <c r="GWG2" s="1815"/>
      <c r="GWH2" s="1815"/>
      <c r="GWI2" s="1815"/>
      <c r="GWJ2" s="1815"/>
      <c r="GWK2" s="1815"/>
      <c r="GWL2" s="1815"/>
      <c r="GWM2" s="1815"/>
      <c r="GWN2" s="1815"/>
      <c r="GWO2" s="1815"/>
      <c r="GWP2" s="1815"/>
      <c r="GWQ2" s="1815"/>
      <c r="GWR2" s="1815"/>
      <c r="GWS2" s="1815"/>
      <c r="GWT2" s="1815"/>
      <c r="GWU2" s="1815"/>
      <c r="GWV2" s="1815"/>
      <c r="GWW2" s="1815"/>
      <c r="GWX2" s="1815"/>
      <c r="GWY2" s="1815"/>
      <c r="GWZ2" s="1815"/>
      <c r="GXA2" s="1815"/>
      <c r="GXB2" s="1815"/>
      <c r="GXC2" s="1815"/>
      <c r="GXD2" s="1815"/>
      <c r="GXE2" s="1815"/>
      <c r="GXF2" s="1815"/>
      <c r="GXG2" s="1815"/>
      <c r="GXH2" s="1815"/>
      <c r="GXI2" s="1815"/>
      <c r="GXJ2" s="1815"/>
      <c r="GXK2" s="1815"/>
      <c r="GXL2" s="1815"/>
      <c r="GXM2" s="1815"/>
      <c r="GXN2" s="1815"/>
      <c r="GXO2" s="1815"/>
      <c r="GXP2" s="1815"/>
      <c r="GXQ2" s="1815"/>
      <c r="GXR2" s="1815"/>
      <c r="GXS2" s="1815"/>
      <c r="GXT2" s="1815"/>
      <c r="GXU2" s="1815"/>
      <c r="GXV2" s="1815"/>
      <c r="GXW2" s="1815"/>
      <c r="GXX2" s="1815"/>
      <c r="GXY2" s="1815"/>
      <c r="GXZ2" s="1815"/>
      <c r="GYA2" s="1815"/>
      <c r="GYB2" s="1815"/>
      <c r="GYC2" s="1815"/>
      <c r="GYD2" s="1815"/>
      <c r="GYE2" s="1815"/>
      <c r="GYF2" s="1815"/>
      <c r="GYG2" s="1815"/>
      <c r="GYH2" s="1815"/>
      <c r="GYI2" s="1815"/>
      <c r="GYJ2" s="1815"/>
      <c r="GYK2" s="1815"/>
      <c r="GYL2" s="1815"/>
      <c r="GYM2" s="1815"/>
      <c r="GYN2" s="1815"/>
      <c r="GYO2" s="1815"/>
      <c r="GYP2" s="1815"/>
      <c r="GYQ2" s="1815"/>
      <c r="GYR2" s="1815"/>
      <c r="GYS2" s="1815"/>
      <c r="GYT2" s="1815"/>
      <c r="GYU2" s="1815"/>
      <c r="GYV2" s="1815"/>
      <c r="GYW2" s="1815"/>
      <c r="GYX2" s="1815"/>
      <c r="GYY2" s="1815"/>
      <c r="GYZ2" s="1815"/>
      <c r="GZA2" s="1815"/>
      <c r="GZB2" s="1815"/>
      <c r="GZC2" s="1815"/>
      <c r="GZD2" s="1815"/>
      <c r="GZE2" s="1815"/>
      <c r="GZF2" s="1815"/>
      <c r="GZG2" s="1815"/>
      <c r="GZH2" s="1815"/>
      <c r="GZI2" s="1815"/>
      <c r="GZJ2" s="1815"/>
      <c r="GZK2" s="1815"/>
      <c r="GZL2" s="1815"/>
      <c r="GZM2" s="1815"/>
      <c r="GZN2" s="1815"/>
      <c r="GZO2" s="1815"/>
      <c r="GZP2" s="1815"/>
      <c r="GZQ2" s="1815"/>
      <c r="GZR2" s="1815"/>
      <c r="GZS2" s="1815"/>
      <c r="GZT2" s="1815"/>
      <c r="GZU2" s="1815"/>
      <c r="GZV2" s="1815"/>
      <c r="GZW2" s="1815"/>
      <c r="GZX2" s="1815"/>
      <c r="GZY2" s="1815"/>
      <c r="GZZ2" s="1815"/>
      <c r="HAA2" s="1815"/>
      <c r="HAB2" s="1815"/>
      <c r="HAC2" s="1815"/>
      <c r="HAD2" s="1815"/>
      <c r="HAE2" s="1815"/>
      <c r="HAF2" s="1815"/>
      <c r="HAG2" s="1815"/>
      <c r="HAH2" s="1815"/>
      <c r="HAI2" s="1815"/>
      <c r="HAJ2" s="1815"/>
      <c r="HAK2" s="1815"/>
      <c r="HAL2" s="1815"/>
      <c r="HAM2" s="1815"/>
      <c r="HAN2" s="1815"/>
      <c r="HAO2" s="1815"/>
      <c r="HAP2" s="1815"/>
      <c r="HAQ2" s="1815"/>
      <c r="HAR2" s="1815"/>
      <c r="HAS2" s="1815"/>
      <c r="HAT2" s="1815"/>
      <c r="HAU2" s="1815"/>
      <c r="HAV2" s="1815"/>
      <c r="HAW2" s="1815"/>
      <c r="HAX2" s="1815"/>
      <c r="HAY2" s="1815"/>
      <c r="HAZ2" s="1815"/>
      <c r="HBA2" s="1815"/>
      <c r="HBB2" s="1815"/>
      <c r="HBC2" s="1815"/>
      <c r="HBD2" s="1815"/>
      <c r="HBE2" s="1815"/>
      <c r="HBF2" s="1815"/>
      <c r="HBG2" s="1815"/>
      <c r="HBH2" s="1815"/>
      <c r="HBI2" s="1815"/>
      <c r="HBJ2" s="1815"/>
      <c r="HBK2" s="1815"/>
      <c r="HBL2" s="1815"/>
      <c r="HBM2" s="1815"/>
      <c r="HBN2" s="1815"/>
      <c r="HBO2" s="1815"/>
      <c r="HBP2" s="1815"/>
      <c r="HBQ2" s="1815"/>
      <c r="HBR2" s="1815"/>
      <c r="HBS2" s="1815"/>
      <c r="HBT2" s="1815"/>
      <c r="HBU2" s="1815"/>
      <c r="HBV2" s="1815"/>
      <c r="HBW2" s="1815"/>
      <c r="HBX2" s="1815"/>
      <c r="HBY2" s="1815"/>
      <c r="HBZ2" s="1815"/>
      <c r="HCA2" s="1815"/>
      <c r="HCB2" s="1815"/>
      <c r="HCC2" s="1815"/>
      <c r="HCD2" s="1815"/>
      <c r="HCE2" s="1815"/>
      <c r="HCF2" s="1815"/>
      <c r="HCG2" s="1815"/>
      <c r="HCH2" s="1815"/>
      <c r="HCI2" s="1815"/>
      <c r="HCJ2" s="1815"/>
      <c r="HCK2" s="1815"/>
      <c r="HCL2" s="1815"/>
      <c r="HCM2" s="1815"/>
      <c r="HCN2" s="1815"/>
      <c r="HCO2" s="1815"/>
      <c r="HCP2" s="1815"/>
      <c r="HCQ2" s="1815"/>
      <c r="HCR2" s="1815"/>
      <c r="HCS2" s="1815"/>
      <c r="HCT2" s="1815"/>
      <c r="HCU2" s="1815"/>
      <c r="HCV2" s="1815"/>
      <c r="HCW2" s="1815"/>
      <c r="HCX2" s="1815"/>
      <c r="HCY2" s="1815"/>
      <c r="HCZ2" s="1815"/>
      <c r="HDA2" s="1815"/>
      <c r="HDB2" s="1815"/>
      <c r="HDC2" s="1815"/>
      <c r="HDD2" s="1815"/>
      <c r="HDE2" s="1815"/>
      <c r="HDF2" s="1815"/>
      <c r="HDG2" s="1815"/>
      <c r="HDH2" s="1815"/>
      <c r="HDI2" s="1815"/>
      <c r="HDJ2" s="1815"/>
      <c r="HDK2" s="1815"/>
      <c r="HDL2" s="1815"/>
      <c r="HDM2" s="1815"/>
      <c r="HDN2" s="1815"/>
      <c r="HDO2" s="1815"/>
      <c r="HDP2" s="1815"/>
      <c r="HDQ2" s="1815"/>
      <c r="HDR2" s="1815"/>
      <c r="HDS2" s="1815"/>
      <c r="HDT2" s="1815"/>
      <c r="HDU2" s="1815"/>
      <c r="HDV2" s="1815"/>
      <c r="HDW2" s="1815"/>
      <c r="HDX2" s="1815"/>
      <c r="HDY2" s="1815"/>
      <c r="HDZ2" s="1815"/>
      <c r="HEA2" s="1815"/>
      <c r="HEB2" s="1815"/>
      <c r="HEC2" s="1815"/>
      <c r="HED2" s="1815"/>
      <c r="HEE2" s="1815"/>
      <c r="HEF2" s="1815"/>
      <c r="HEG2" s="1815"/>
      <c r="HEH2" s="1815"/>
      <c r="HEI2" s="1815"/>
      <c r="HEJ2" s="1815"/>
      <c r="HEK2" s="1815"/>
      <c r="HEL2" s="1815"/>
      <c r="HEM2" s="1815"/>
      <c r="HEN2" s="1815"/>
      <c r="HEO2" s="1815"/>
      <c r="HEP2" s="1815"/>
      <c r="HEQ2" s="1815"/>
      <c r="HER2" s="1815"/>
      <c r="HES2" s="1815"/>
      <c r="HET2" s="1815"/>
      <c r="HEU2" s="1815"/>
      <c r="HEV2" s="1815"/>
      <c r="HEW2" s="1815"/>
      <c r="HEX2" s="1815"/>
      <c r="HEY2" s="1815"/>
      <c r="HEZ2" s="1815"/>
      <c r="HFA2" s="1815"/>
      <c r="HFB2" s="1815"/>
      <c r="HFC2" s="1815"/>
      <c r="HFD2" s="1815"/>
      <c r="HFE2" s="1815"/>
      <c r="HFF2" s="1815"/>
      <c r="HFG2" s="1815"/>
      <c r="HFH2" s="1815"/>
      <c r="HFI2" s="1815"/>
      <c r="HFJ2" s="1815"/>
      <c r="HFK2" s="1815"/>
      <c r="HFL2" s="1815"/>
      <c r="HFM2" s="1815"/>
      <c r="HFN2" s="1815"/>
      <c r="HFO2" s="1815"/>
      <c r="HFP2" s="1815"/>
      <c r="HFQ2" s="1815"/>
      <c r="HFR2" s="1815"/>
      <c r="HFS2" s="1815"/>
      <c r="HFT2" s="1815"/>
      <c r="HFU2" s="1815"/>
      <c r="HFV2" s="1815"/>
      <c r="HFW2" s="1815"/>
      <c r="HFX2" s="1815"/>
      <c r="HFY2" s="1815"/>
      <c r="HFZ2" s="1815"/>
      <c r="HGA2" s="1815"/>
      <c r="HGB2" s="1815"/>
      <c r="HGC2" s="1815"/>
      <c r="HGD2" s="1815"/>
      <c r="HGE2" s="1815"/>
      <c r="HGF2" s="1815"/>
      <c r="HGG2" s="1815"/>
      <c r="HGH2" s="1815"/>
      <c r="HGI2" s="1815"/>
      <c r="HGJ2" s="1815"/>
      <c r="HGK2" s="1815"/>
      <c r="HGL2" s="1815"/>
      <c r="HGM2" s="1815"/>
      <c r="HGN2" s="1815"/>
      <c r="HGO2" s="1815"/>
      <c r="HGP2" s="1815"/>
      <c r="HGQ2" s="1815"/>
      <c r="HGR2" s="1815"/>
      <c r="HGS2" s="1815"/>
      <c r="HGT2" s="1815"/>
      <c r="HGU2" s="1815"/>
      <c r="HGV2" s="1815"/>
      <c r="HGW2" s="1815"/>
      <c r="HGX2" s="1815"/>
      <c r="HGY2" s="1815"/>
      <c r="HGZ2" s="1815"/>
      <c r="HHA2" s="1815"/>
      <c r="HHB2" s="1815"/>
      <c r="HHC2" s="1815"/>
      <c r="HHD2" s="1815"/>
      <c r="HHE2" s="1815"/>
      <c r="HHF2" s="1815"/>
      <c r="HHG2" s="1815"/>
      <c r="HHH2" s="1815"/>
      <c r="HHI2" s="1815"/>
      <c r="HHJ2" s="1815"/>
      <c r="HHK2" s="1815"/>
      <c r="HHL2" s="1815"/>
      <c r="HHM2" s="1815"/>
      <c r="HHN2" s="1815"/>
      <c r="HHO2" s="1815"/>
      <c r="HHP2" s="1815"/>
      <c r="HHQ2" s="1815"/>
      <c r="HHR2" s="1815"/>
      <c r="HHS2" s="1815"/>
      <c r="HHT2" s="1815"/>
      <c r="HHU2" s="1815"/>
      <c r="HHV2" s="1815"/>
      <c r="HHW2" s="1815"/>
      <c r="HHX2" s="1815"/>
      <c r="HHY2" s="1815"/>
      <c r="HHZ2" s="1815"/>
      <c r="HIA2" s="1815"/>
      <c r="HIB2" s="1815"/>
      <c r="HIC2" s="1815"/>
      <c r="HID2" s="1815"/>
      <c r="HIE2" s="1815"/>
      <c r="HIF2" s="1815"/>
      <c r="HIG2" s="1815"/>
      <c r="HIH2" s="1815"/>
      <c r="HII2" s="1815"/>
      <c r="HIJ2" s="1815"/>
      <c r="HIK2" s="1815"/>
      <c r="HIL2" s="1815"/>
      <c r="HIM2" s="1815"/>
      <c r="HIN2" s="1815"/>
      <c r="HIO2" s="1815"/>
      <c r="HIP2" s="1815"/>
      <c r="HIQ2" s="1815"/>
      <c r="HIR2" s="1815"/>
      <c r="HIS2" s="1815"/>
      <c r="HIT2" s="1815"/>
      <c r="HIU2" s="1815"/>
      <c r="HIV2" s="1815"/>
      <c r="HIW2" s="1815"/>
      <c r="HIX2" s="1815"/>
      <c r="HIY2" s="1815"/>
      <c r="HIZ2" s="1815"/>
      <c r="HJA2" s="1815"/>
      <c r="HJB2" s="1815"/>
      <c r="HJC2" s="1815"/>
      <c r="HJD2" s="1815"/>
      <c r="HJE2" s="1815"/>
      <c r="HJF2" s="1815"/>
      <c r="HJG2" s="1815"/>
      <c r="HJH2" s="1815"/>
      <c r="HJI2" s="1815"/>
      <c r="HJJ2" s="1815"/>
      <c r="HJK2" s="1815"/>
      <c r="HJL2" s="1815"/>
      <c r="HJM2" s="1815"/>
      <c r="HJN2" s="1815"/>
      <c r="HJO2" s="1815"/>
      <c r="HJP2" s="1815"/>
      <c r="HJQ2" s="1815"/>
      <c r="HJR2" s="1815"/>
      <c r="HJS2" s="1815"/>
      <c r="HJT2" s="1815"/>
      <c r="HJU2" s="1815"/>
      <c r="HJV2" s="1815"/>
      <c r="HJW2" s="1815"/>
      <c r="HJX2" s="1815"/>
      <c r="HJY2" s="1815"/>
      <c r="HJZ2" s="1815"/>
      <c r="HKA2" s="1815"/>
      <c r="HKB2" s="1815"/>
      <c r="HKC2" s="1815"/>
      <c r="HKD2" s="1815"/>
      <c r="HKE2" s="1815"/>
      <c r="HKF2" s="1815"/>
      <c r="HKG2" s="1815"/>
      <c r="HKH2" s="1815"/>
      <c r="HKI2" s="1815"/>
      <c r="HKJ2" s="1815"/>
      <c r="HKK2" s="1815"/>
      <c r="HKL2" s="1815"/>
      <c r="HKM2" s="1815"/>
      <c r="HKN2" s="1815"/>
      <c r="HKO2" s="1815"/>
      <c r="HKP2" s="1815"/>
      <c r="HKQ2" s="1815"/>
      <c r="HKR2" s="1815"/>
      <c r="HKS2" s="1815"/>
      <c r="HKT2" s="1815"/>
      <c r="HKU2" s="1815"/>
      <c r="HKV2" s="1815"/>
      <c r="HKW2" s="1815"/>
      <c r="HKX2" s="1815"/>
      <c r="HKY2" s="1815"/>
      <c r="HKZ2" s="1815"/>
      <c r="HLA2" s="1815"/>
      <c r="HLB2" s="1815"/>
      <c r="HLC2" s="1815"/>
      <c r="HLD2" s="1815"/>
      <c r="HLE2" s="1815"/>
      <c r="HLF2" s="1815"/>
      <c r="HLG2" s="1815"/>
      <c r="HLH2" s="1815"/>
      <c r="HLI2" s="1815"/>
      <c r="HLJ2" s="1815"/>
      <c r="HLK2" s="1815"/>
      <c r="HLL2" s="1815"/>
      <c r="HLM2" s="1815"/>
      <c r="HLN2" s="1815"/>
      <c r="HLO2" s="1815"/>
      <c r="HLP2" s="1815"/>
      <c r="HLQ2" s="1815"/>
      <c r="HLR2" s="1815"/>
      <c r="HLS2" s="1815"/>
      <c r="HLT2" s="1815"/>
      <c r="HLU2" s="1815"/>
      <c r="HLV2" s="1815"/>
      <c r="HLW2" s="1815"/>
      <c r="HLX2" s="1815"/>
      <c r="HLY2" s="1815"/>
      <c r="HLZ2" s="1815"/>
      <c r="HMA2" s="1815"/>
      <c r="HMB2" s="1815"/>
      <c r="HMC2" s="1815"/>
      <c r="HMD2" s="1815"/>
      <c r="HME2" s="1815"/>
      <c r="HMF2" s="1815"/>
      <c r="HMG2" s="1815"/>
      <c r="HMH2" s="1815"/>
      <c r="HMI2" s="1815"/>
      <c r="HMJ2" s="1815"/>
      <c r="HMK2" s="1815"/>
      <c r="HML2" s="1815"/>
      <c r="HMM2" s="1815"/>
      <c r="HMN2" s="1815"/>
      <c r="HMO2" s="1815"/>
      <c r="HMP2" s="1815"/>
      <c r="HMQ2" s="1815"/>
      <c r="HMR2" s="1815"/>
      <c r="HMS2" s="1815"/>
      <c r="HMT2" s="1815"/>
      <c r="HMU2" s="1815"/>
      <c r="HMV2" s="1815"/>
      <c r="HMW2" s="1815"/>
      <c r="HMX2" s="1815"/>
      <c r="HMY2" s="1815"/>
      <c r="HMZ2" s="1815"/>
      <c r="HNA2" s="1815"/>
      <c r="HNB2" s="1815"/>
      <c r="HNC2" s="1815"/>
      <c r="HND2" s="1815"/>
      <c r="HNE2" s="1815"/>
      <c r="HNF2" s="1815"/>
      <c r="HNG2" s="1815"/>
      <c r="HNH2" s="1815"/>
      <c r="HNI2" s="1815"/>
      <c r="HNJ2" s="1815"/>
      <c r="HNK2" s="1815"/>
      <c r="HNL2" s="1815"/>
      <c r="HNM2" s="1815"/>
      <c r="HNN2" s="1815"/>
      <c r="HNO2" s="1815"/>
      <c r="HNP2" s="1815"/>
      <c r="HNQ2" s="1815"/>
      <c r="HNR2" s="1815"/>
      <c r="HNS2" s="1815"/>
      <c r="HNT2" s="1815"/>
      <c r="HNU2" s="1815"/>
      <c r="HNV2" s="1815"/>
      <c r="HNW2" s="1815"/>
      <c r="HNX2" s="1815"/>
      <c r="HNY2" s="1815"/>
      <c r="HNZ2" s="1815"/>
      <c r="HOA2" s="1815"/>
      <c r="HOB2" s="1815"/>
      <c r="HOC2" s="1815"/>
      <c r="HOD2" s="1815"/>
      <c r="HOE2" s="1815"/>
      <c r="HOF2" s="1815"/>
      <c r="HOG2" s="1815"/>
      <c r="HOH2" s="1815"/>
      <c r="HOI2" s="1815"/>
      <c r="HOJ2" s="1815"/>
      <c r="HOK2" s="1815"/>
      <c r="HOL2" s="1815"/>
      <c r="HOM2" s="1815"/>
      <c r="HON2" s="1815"/>
      <c r="HOO2" s="1815"/>
      <c r="HOP2" s="1815"/>
      <c r="HOQ2" s="1815"/>
      <c r="HOR2" s="1815"/>
      <c r="HOS2" s="1815"/>
      <c r="HOT2" s="1815"/>
      <c r="HOU2" s="1815"/>
      <c r="HOV2" s="1815"/>
      <c r="HOW2" s="1815"/>
      <c r="HOX2" s="1815"/>
      <c r="HOY2" s="1815"/>
      <c r="HOZ2" s="1815"/>
      <c r="HPA2" s="1815"/>
      <c r="HPB2" s="1815"/>
      <c r="HPC2" s="1815"/>
      <c r="HPD2" s="1815"/>
      <c r="HPE2" s="1815"/>
      <c r="HPF2" s="1815"/>
      <c r="HPG2" s="1815"/>
      <c r="HPH2" s="1815"/>
      <c r="HPI2" s="1815"/>
      <c r="HPJ2" s="1815"/>
      <c r="HPK2" s="1815"/>
      <c r="HPL2" s="1815"/>
      <c r="HPM2" s="1815"/>
      <c r="HPN2" s="1815"/>
      <c r="HPO2" s="1815"/>
      <c r="HPP2" s="1815"/>
      <c r="HPQ2" s="1815"/>
      <c r="HPR2" s="1815"/>
      <c r="HPS2" s="1815"/>
      <c r="HPT2" s="1815"/>
      <c r="HPU2" s="1815"/>
      <c r="HPV2" s="1815"/>
      <c r="HPW2" s="1815"/>
      <c r="HPX2" s="1815"/>
      <c r="HPY2" s="1815"/>
      <c r="HPZ2" s="1815"/>
      <c r="HQA2" s="1815"/>
      <c r="HQB2" s="1815"/>
      <c r="HQC2" s="1815"/>
      <c r="HQD2" s="1815"/>
      <c r="HQE2" s="1815"/>
      <c r="HQF2" s="1815"/>
      <c r="HQG2" s="1815"/>
      <c r="HQH2" s="1815"/>
      <c r="HQI2" s="1815"/>
      <c r="HQJ2" s="1815"/>
      <c r="HQK2" s="1815"/>
      <c r="HQL2" s="1815"/>
      <c r="HQM2" s="1815"/>
      <c r="HQN2" s="1815"/>
      <c r="HQO2" s="1815"/>
      <c r="HQP2" s="1815"/>
      <c r="HQQ2" s="1815"/>
      <c r="HQR2" s="1815"/>
      <c r="HQS2" s="1815"/>
      <c r="HQT2" s="1815"/>
      <c r="HQU2" s="1815"/>
      <c r="HQV2" s="1815"/>
      <c r="HQW2" s="1815"/>
      <c r="HQX2" s="1815"/>
      <c r="HQY2" s="1815"/>
      <c r="HQZ2" s="1815"/>
      <c r="HRA2" s="1815"/>
      <c r="HRB2" s="1815"/>
      <c r="HRC2" s="1815"/>
      <c r="HRD2" s="1815"/>
      <c r="HRE2" s="1815"/>
      <c r="HRF2" s="1815"/>
      <c r="HRG2" s="1815"/>
      <c r="HRH2" s="1815"/>
      <c r="HRI2" s="1815"/>
      <c r="HRJ2" s="1815"/>
      <c r="HRK2" s="1815"/>
      <c r="HRL2" s="1815"/>
      <c r="HRM2" s="1815"/>
      <c r="HRN2" s="1815"/>
      <c r="HRO2" s="1815"/>
      <c r="HRP2" s="1815"/>
      <c r="HRQ2" s="1815"/>
      <c r="HRR2" s="1815"/>
      <c r="HRS2" s="1815"/>
      <c r="HRT2" s="1815"/>
      <c r="HRU2" s="1815"/>
      <c r="HRV2" s="1815"/>
      <c r="HRW2" s="1815"/>
      <c r="HRX2" s="1815"/>
      <c r="HRY2" s="1815"/>
      <c r="HRZ2" s="1815"/>
      <c r="HSA2" s="1815"/>
      <c r="HSB2" s="1815"/>
      <c r="HSC2" s="1815"/>
      <c r="HSD2" s="1815"/>
      <c r="HSE2" s="1815"/>
      <c r="HSF2" s="1815"/>
      <c r="HSG2" s="1815"/>
      <c r="HSH2" s="1815"/>
      <c r="HSI2" s="1815"/>
      <c r="HSJ2" s="1815"/>
      <c r="HSK2" s="1815"/>
      <c r="HSL2" s="1815"/>
      <c r="HSM2" s="1815"/>
      <c r="HSN2" s="1815"/>
      <c r="HSO2" s="1815"/>
      <c r="HSP2" s="1815"/>
      <c r="HSQ2" s="1815"/>
      <c r="HSR2" s="1815"/>
      <c r="HSS2" s="1815"/>
      <c r="HST2" s="1815"/>
      <c r="HSU2" s="1815"/>
      <c r="HSV2" s="1815"/>
      <c r="HSW2" s="1815"/>
      <c r="HSX2" s="1815"/>
      <c r="HSY2" s="1815"/>
      <c r="HSZ2" s="1815"/>
      <c r="HTA2" s="1815"/>
      <c r="HTB2" s="1815"/>
      <c r="HTC2" s="1815"/>
      <c r="HTD2" s="1815"/>
      <c r="HTE2" s="1815"/>
      <c r="HTF2" s="1815"/>
      <c r="HTG2" s="1815"/>
      <c r="HTH2" s="1815"/>
      <c r="HTI2" s="1815"/>
      <c r="HTJ2" s="1815"/>
      <c r="HTK2" s="1815"/>
      <c r="HTL2" s="1815"/>
      <c r="HTM2" s="1815"/>
      <c r="HTN2" s="1815"/>
      <c r="HTO2" s="1815"/>
      <c r="HTP2" s="1815"/>
      <c r="HTQ2" s="1815"/>
      <c r="HTR2" s="1815"/>
      <c r="HTS2" s="1815"/>
      <c r="HTT2" s="1815"/>
      <c r="HTU2" s="1815"/>
      <c r="HTV2" s="1815"/>
      <c r="HTW2" s="1815"/>
      <c r="HTX2" s="1815"/>
      <c r="HTY2" s="1815"/>
      <c r="HTZ2" s="1815"/>
      <c r="HUA2" s="1815"/>
      <c r="HUB2" s="1815"/>
      <c r="HUC2" s="1815"/>
      <c r="HUD2" s="1815"/>
      <c r="HUE2" s="1815"/>
      <c r="HUF2" s="1815"/>
      <c r="HUG2" s="1815"/>
      <c r="HUH2" s="1815"/>
      <c r="HUI2" s="1815"/>
      <c r="HUJ2" s="1815"/>
      <c r="HUK2" s="1815"/>
      <c r="HUL2" s="1815"/>
      <c r="HUM2" s="1815"/>
      <c r="HUN2" s="1815"/>
      <c r="HUO2" s="1815"/>
      <c r="HUP2" s="1815"/>
      <c r="HUQ2" s="1815"/>
      <c r="HUR2" s="1815"/>
      <c r="HUS2" s="1815"/>
      <c r="HUT2" s="1815"/>
      <c r="HUU2" s="1815"/>
      <c r="HUV2" s="1815"/>
      <c r="HUW2" s="1815"/>
      <c r="HUX2" s="1815"/>
      <c r="HUY2" s="1815"/>
      <c r="HUZ2" s="1815"/>
      <c r="HVA2" s="1815"/>
      <c r="HVB2" s="1815"/>
      <c r="HVC2" s="1815"/>
      <c r="HVD2" s="1815"/>
      <c r="HVE2" s="1815"/>
      <c r="HVF2" s="1815"/>
      <c r="HVG2" s="1815"/>
      <c r="HVH2" s="1815"/>
      <c r="HVI2" s="1815"/>
      <c r="HVJ2" s="1815"/>
      <c r="HVK2" s="1815"/>
      <c r="HVL2" s="1815"/>
      <c r="HVM2" s="1815"/>
      <c r="HVN2" s="1815"/>
      <c r="HVO2" s="1815"/>
      <c r="HVP2" s="1815"/>
      <c r="HVQ2" s="1815"/>
      <c r="HVR2" s="1815"/>
      <c r="HVS2" s="1815"/>
      <c r="HVT2" s="1815"/>
      <c r="HVU2" s="1815"/>
      <c r="HVV2" s="1815"/>
      <c r="HVW2" s="1815"/>
      <c r="HVX2" s="1815"/>
      <c r="HVY2" s="1815"/>
      <c r="HVZ2" s="1815"/>
      <c r="HWA2" s="1815"/>
      <c r="HWB2" s="1815"/>
      <c r="HWC2" s="1815"/>
      <c r="HWD2" s="1815"/>
      <c r="HWE2" s="1815"/>
      <c r="HWF2" s="1815"/>
      <c r="HWG2" s="1815"/>
      <c r="HWH2" s="1815"/>
      <c r="HWI2" s="1815"/>
      <c r="HWJ2" s="1815"/>
      <c r="HWK2" s="1815"/>
      <c r="HWL2" s="1815"/>
      <c r="HWM2" s="1815"/>
      <c r="HWN2" s="1815"/>
      <c r="HWO2" s="1815"/>
      <c r="HWP2" s="1815"/>
      <c r="HWQ2" s="1815"/>
      <c r="HWR2" s="1815"/>
      <c r="HWS2" s="1815"/>
      <c r="HWT2" s="1815"/>
      <c r="HWU2" s="1815"/>
      <c r="HWV2" s="1815"/>
      <c r="HWW2" s="1815"/>
      <c r="HWX2" s="1815"/>
      <c r="HWY2" s="1815"/>
      <c r="HWZ2" s="1815"/>
      <c r="HXA2" s="1815"/>
      <c r="HXB2" s="1815"/>
      <c r="HXC2" s="1815"/>
      <c r="HXD2" s="1815"/>
      <c r="HXE2" s="1815"/>
      <c r="HXF2" s="1815"/>
      <c r="HXG2" s="1815"/>
      <c r="HXH2" s="1815"/>
      <c r="HXI2" s="1815"/>
      <c r="HXJ2" s="1815"/>
      <c r="HXK2" s="1815"/>
      <c r="HXL2" s="1815"/>
      <c r="HXM2" s="1815"/>
      <c r="HXN2" s="1815"/>
      <c r="HXO2" s="1815"/>
      <c r="HXP2" s="1815"/>
      <c r="HXQ2" s="1815"/>
      <c r="HXR2" s="1815"/>
      <c r="HXS2" s="1815"/>
      <c r="HXT2" s="1815"/>
      <c r="HXU2" s="1815"/>
      <c r="HXV2" s="1815"/>
      <c r="HXW2" s="1815"/>
      <c r="HXX2" s="1815"/>
      <c r="HXY2" s="1815"/>
      <c r="HXZ2" s="1815"/>
      <c r="HYA2" s="1815"/>
      <c r="HYB2" s="1815"/>
      <c r="HYC2" s="1815"/>
      <c r="HYD2" s="1815"/>
      <c r="HYE2" s="1815"/>
      <c r="HYF2" s="1815"/>
      <c r="HYG2" s="1815"/>
      <c r="HYH2" s="1815"/>
      <c r="HYI2" s="1815"/>
      <c r="HYJ2" s="1815"/>
      <c r="HYK2" s="1815"/>
      <c r="HYL2" s="1815"/>
      <c r="HYM2" s="1815"/>
      <c r="HYN2" s="1815"/>
      <c r="HYO2" s="1815"/>
      <c r="HYP2" s="1815"/>
      <c r="HYQ2" s="1815"/>
      <c r="HYR2" s="1815"/>
      <c r="HYS2" s="1815"/>
      <c r="HYT2" s="1815"/>
      <c r="HYU2" s="1815"/>
      <c r="HYV2" s="1815"/>
      <c r="HYW2" s="1815"/>
      <c r="HYX2" s="1815"/>
      <c r="HYY2" s="1815"/>
      <c r="HYZ2" s="1815"/>
      <c r="HZA2" s="1815"/>
      <c r="HZB2" s="1815"/>
      <c r="HZC2" s="1815"/>
      <c r="HZD2" s="1815"/>
      <c r="HZE2" s="1815"/>
      <c r="HZF2" s="1815"/>
      <c r="HZG2" s="1815"/>
      <c r="HZH2" s="1815"/>
      <c r="HZI2" s="1815"/>
      <c r="HZJ2" s="1815"/>
      <c r="HZK2" s="1815"/>
      <c r="HZL2" s="1815"/>
      <c r="HZM2" s="1815"/>
      <c r="HZN2" s="1815"/>
      <c r="HZO2" s="1815"/>
      <c r="HZP2" s="1815"/>
      <c r="HZQ2" s="1815"/>
      <c r="HZR2" s="1815"/>
      <c r="HZS2" s="1815"/>
      <c r="HZT2" s="1815"/>
      <c r="HZU2" s="1815"/>
      <c r="HZV2" s="1815"/>
      <c r="HZW2" s="1815"/>
      <c r="HZX2" s="1815"/>
      <c r="HZY2" s="1815"/>
      <c r="HZZ2" s="1815"/>
      <c r="IAA2" s="1815"/>
      <c r="IAB2" s="1815"/>
      <c r="IAC2" s="1815"/>
      <c r="IAD2" s="1815"/>
      <c r="IAE2" s="1815"/>
      <c r="IAF2" s="1815"/>
      <c r="IAG2" s="1815"/>
      <c r="IAH2" s="1815"/>
      <c r="IAI2" s="1815"/>
      <c r="IAJ2" s="1815"/>
      <c r="IAK2" s="1815"/>
      <c r="IAL2" s="1815"/>
      <c r="IAM2" s="1815"/>
      <c r="IAN2" s="1815"/>
      <c r="IAO2" s="1815"/>
      <c r="IAP2" s="1815"/>
      <c r="IAQ2" s="1815"/>
      <c r="IAR2" s="1815"/>
      <c r="IAS2" s="1815"/>
      <c r="IAT2" s="1815"/>
      <c r="IAU2" s="1815"/>
      <c r="IAV2" s="1815"/>
      <c r="IAW2" s="1815"/>
      <c r="IAX2" s="1815"/>
      <c r="IAY2" s="1815"/>
      <c r="IAZ2" s="1815"/>
      <c r="IBA2" s="1815"/>
      <c r="IBB2" s="1815"/>
      <c r="IBC2" s="1815"/>
      <c r="IBD2" s="1815"/>
      <c r="IBE2" s="1815"/>
      <c r="IBF2" s="1815"/>
      <c r="IBG2" s="1815"/>
      <c r="IBH2" s="1815"/>
      <c r="IBI2" s="1815"/>
      <c r="IBJ2" s="1815"/>
      <c r="IBK2" s="1815"/>
      <c r="IBL2" s="1815"/>
      <c r="IBM2" s="1815"/>
      <c r="IBN2" s="1815"/>
      <c r="IBO2" s="1815"/>
      <c r="IBP2" s="1815"/>
      <c r="IBQ2" s="1815"/>
      <c r="IBR2" s="1815"/>
      <c r="IBS2" s="1815"/>
      <c r="IBT2" s="1815"/>
      <c r="IBU2" s="1815"/>
      <c r="IBV2" s="1815"/>
      <c r="IBW2" s="1815"/>
      <c r="IBX2" s="1815"/>
      <c r="IBY2" s="1815"/>
      <c r="IBZ2" s="1815"/>
      <c r="ICA2" s="1815"/>
      <c r="ICB2" s="1815"/>
      <c r="ICC2" s="1815"/>
      <c r="ICD2" s="1815"/>
      <c r="ICE2" s="1815"/>
      <c r="ICF2" s="1815"/>
      <c r="ICG2" s="1815"/>
      <c r="ICH2" s="1815"/>
      <c r="ICI2" s="1815"/>
      <c r="ICJ2" s="1815"/>
      <c r="ICK2" s="1815"/>
      <c r="ICL2" s="1815"/>
      <c r="ICM2" s="1815"/>
      <c r="ICN2" s="1815"/>
      <c r="ICO2" s="1815"/>
      <c r="ICP2" s="1815"/>
      <c r="ICQ2" s="1815"/>
      <c r="ICR2" s="1815"/>
      <c r="ICS2" s="1815"/>
      <c r="ICT2" s="1815"/>
      <c r="ICU2" s="1815"/>
      <c r="ICV2" s="1815"/>
      <c r="ICW2" s="1815"/>
      <c r="ICX2" s="1815"/>
      <c r="ICY2" s="1815"/>
      <c r="ICZ2" s="1815"/>
      <c r="IDA2" s="1815"/>
      <c r="IDB2" s="1815"/>
      <c r="IDC2" s="1815"/>
      <c r="IDD2" s="1815"/>
      <c r="IDE2" s="1815"/>
      <c r="IDF2" s="1815"/>
      <c r="IDG2" s="1815"/>
      <c r="IDH2" s="1815"/>
      <c r="IDI2" s="1815"/>
      <c r="IDJ2" s="1815"/>
      <c r="IDK2" s="1815"/>
      <c r="IDL2" s="1815"/>
      <c r="IDM2" s="1815"/>
      <c r="IDN2" s="1815"/>
      <c r="IDO2" s="1815"/>
      <c r="IDP2" s="1815"/>
      <c r="IDQ2" s="1815"/>
      <c r="IDR2" s="1815"/>
      <c r="IDS2" s="1815"/>
      <c r="IDT2" s="1815"/>
      <c r="IDU2" s="1815"/>
      <c r="IDV2" s="1815"/>
      <c r="IDW2" s="1815"/>
      <c r="IDX2" s="1815"/>
      <c r="IDY2" s="1815"/>
      <c r="IDZ2" s="1815"/>
      <c r="IEA2" s="1815"/>
      <c r="IEB2" s="1815"/>
      <c r="IEC2" s="1815"/>
      <c r="IED2" s="1815"/>
      <c r="IEE2" s="1815"/>
      <c r="IEF2" s="1815"/>
      <c r="IEG2" s="1815"/>
      <c r="IEH2" s="1815"/>
      <c r="IEI2" s="1815"/>
      <c r="IEJ2" s="1815"/>
      <c r="IEK2" s="1815"/>
      <c r="IEL2" s="1815"/>
      <c r="IEM2" s="1815"/>
      <c r="IEN2" s="1815"/>
      <c r="IEO2" s="1815"/>
      <c r="IEP2" s="1815"/>
      <c r="IEQ2" s="1815"/>
      <c r="IER2" s="1815"/>
      <c r="IES2" s="1815"/>
      <c r="IET2" s="1815"/>
      <c r="IEU2" s="1815"/>
      <c r="IEV2" s="1815"/>
      <c r="IEW2" s="1815"/>
      <c r="IEX2" s="1815"/>
      <c r="IEY2" s="1815"/>
      <c r="IEZ2" s="1815"/>
      <c r="IFA2" s="1815"/>
      <c r="IFB2" s="1815"/>
      <c r="IFC2" s="1815"/>
      <c r="IFD2" s="1815"/>
      <c r="IFE2" s="1815"/>
      <c r="IFF2" s="1815"/>
      <c r="IFG2" s="1815"/>
      <c r="IFH2" s="1815"/>
      <c r="IFI2" s="1815"/>
      <c r="IFJ2" s="1815"/>
      <c r="IFK2" s="1815"/>
      <c r="IFL2" s="1815"/>
      <c r="IFM2" s="1815"/>
      <c r="IFN2" s="1815"/>
      <c r="IFO2" s="1815"/>
      <c r="IFP2" s="1815"/>
      <c r="IFQ2" s="1815"/>
      <c r="IFR2" s="1815"/>
      <c r="IFS2" s="1815"/>
      <c r="IFT2" s="1815"/>
      <c r="IFU2" s="1815"/>
      <c r="IFV2" s="1815"/>
      <c r="IFW2" s="1815"/>
      <c r="IFX2" s="1815"/>
      <c r="IFY2" s="1815"/>
      <c r="IFZ2" s="1815"/>
      <c r="IGA2" s="1815"/>
      <c r="IGB2" s="1815"/>
      <c r="IGC2" s="1815"/>
      <c r="IGD2" s="1815"/>
      <c r="IGE2" s="1815"/>
      <c r="IGF2" s="1815"/>
      <c r="IGG2" s="1815"/>
      <c r="IGH2" s="1815"/>
      <c r="IGI2" s="1815"/>
      <c r="IGJ2" s="1815"/>
      <c r="IGK2" s="1815"/>
      <c r="IGL2" s="1815"/>
      <c r="IGM2" s="1815"/>
      <c r="IGN2" s="1815"/>
      <c r="IGO2" s="1815"/>
      <c r="IGP2" s="1815"/>
      <c r="IGQ2" s="1815"/>
      <c r="IGR2" s="1815"/>
      <c r="IGS2" s="1815"/>
      <c r="IGT2" s="1815"/>
      <c r="IGU2" s="1815"/>
      <c r="IGV2" s="1815"/>
      <c r="IGW2" s="1815"/>
      <c r="IGX2" s="1815"/>
      <c r="IGY2" s="1815"/>
      <c r="IGZ2" s="1815"/>
      <c r="IHA2" s="1815"/>
      <c r="IHB2" s="1815"/>
      <c r="IHC2" s="1815"/>
      <c r="IHD2" s="1815"/>
      <c r="IHE2" s="1815"/>
      <c r="IHF2" s="1815"/>
      <c r="IHG2" s="1815"/>
      <c r="IHH2" s="1815"/>
      <c r="IHI2" s="1815"/>
      <c r="IHJ2" s="1815"/>
      <c r="IHK2" s="1815"/>
      <c r="IHL2" s="1815"/>
      <c r="IHM2" s="1815"/>
      <c r="IHN2" s="1815"/>
      <c r="IHO2" s="1815"/>
      <c r="IHP2" s="1815"/>
      <c r="IHQ2" s="1815"/>
      <c r="IHR2" s="1815"/>
      <c r="IHS2" s="1815"/>
      <c r="IHT2" s="1815"/>
      <c r="IHU2" s="1815"/>
      <c r="IHV2" s="1815"/>
      <c r="IHW2" s="1815"/>
      <c r="IHX2" s="1815"/>
      <c r="IHY2" s="1815"/>
      <c r="IHZ2" s="1815"/>
      <c r="IIA2" s="1815"/>
      <c r="IIB2" s="1815"/>
      <c r="IIC2" s="1815"/>
      <c r="IID2" s="1815"/>
      <c r="IIE2" s="1815"/>
      <c r="IIF2" s="1815"/>
      <c r="IIG2" s="1815"/>
      <c r="IIH2" s="1815"/>
      <c r="III2" s="1815"/>
      <c r="IIJ2" s="1815"/>
      <c r="IIK2" s="1815"/>
      <c r="IIL2" s="1815"/>
      <c r="IIM2" s="1815"/>
      <c r="IIN2" s="1815"/>
      <c r="IIO2" s="1815"/>
      <c r="IIP2" s="1815"/>
      <c r="IIQ2" s="1815"/>
      <c r="IIR2" s="1815"/>
      <c r="IIS2" s="1815"/>
      <c r="IIT2" s="1815"/>
      <c r="IIU2" s="1815"/>
      <c r="IIV2" s="1815"/>
      <c r="IIW2" s="1815"/>
      <c r="IIX2" s="1815"/>
      <c r="IIY2" s="1815"/>
      <c r="IIZ2" s="1815"/>
      <c r="IJA2" s="1815"/>
      <c r="IJB2" s="1815"/>
      <c r="IJC2" s="1815"/>
      <c r="IJD2" s="1815"/>
      <c r="IJE2" s="1815"/>
      <c r="IJF2" s="1815"/>
      <c r="IJG2" s="1815"/>
      <c r="IJH2" s="1815"/>
      <c r="IJI2" s="1815"/>
      <c r="IJJ2" s="1815"/>
      <c r="IJK2" s="1815"/>
      <c r="IJL2" s="1815"/>
      <c r="IJM2" s="1815"/>
      <c r="IJN2" s="1815"/>
      <c r="IJO2" s="1815"/>
      <c r="IJP2" s="1815"/>
      <c r="IJQ2" s="1815"/>
      <c r="IJR2" s="1815"/>
      <c r="IJS2" s="1815"/>
      <c r="IJT2" s="1815"/>
      <c r="IJU2" s="1815"/>
      <c r="IJV2" s="1815"/>
      <c r="IJW2" s="1815"/>
      <c r="IJX2" s="1815"/>
      <c r="IJY2" s="1815"/>
      <c r="IJZ2" s="1815"/>
      <c r="IKA2" s="1815"/>
      <c r="IKB2" s="1815"/>
      <c r="IKC2" s="1815"/>
      <c r="IKD2" s="1815"/>
      <c r="IKE2" s="1815"/>
      <c r="IKF2" s="1815"/>
      <c r="IKG2" s="1815"/>
      <c r="IKH2" s="1815"/>
      <c r="IKI2" s="1815"/>
      <c r="IKJ2" s="1815"/>
      <c r="IKK2" s="1815"/>
      <c r="IKL2" s="1815"/>
      <c r="IKM2" s="1815"/>
      <c r="IKN2" s="1815"/>
      <c r="IKO2" s="1815"/>
      <c r="IKP2" s="1815"/>
      <c r="IKQ2" s="1815"/>
      <c r="IKR2" s="1815"/>
      <c r="IKS2" s="1815"/>
      <c r="IKT2" s="1815"/>
      <c r="IKU2" s="1815"/>
      <c r="IKV2" s="1815"/>
      <c r="IKW2" s="1815"/>
      <c r="IKX2" s="1815"/>
      <c r="IKY2" s="1815"/>
      <c r="IKZ2" s="1815"/>
      <c r="ILA2" s="1815"/>
      <c r="ILB2" s="1815"/>
      <c r="ILC2" s="1815"/>
      <c r="ILD2" s="1815"/>
      <c r="ILE2" s="1815"/>
      <c r="ILF2" s="1815"/>
      <c r="ILG2" s="1815"/>
      <c r="ILH2" s="1815"/>
      <c r="ILI2" s="1815"/>
      <c r="ILJ2" s="1815"/>
      <c r="ILK2" s="1815"/>
      <c r="ILL2" s="1815"/>
      <c r="ILM2" s="1815"/>
      <c r="ILN2" s="1815"/>
      <c r="ILO2" s="1815"/>
      <c r="ILP2" s="1815"/>
      <c r="ILQ2" s="1815"/>
      <c r="ILR2" s="1815"/>
      <c r="ILS2" s="1815"/>
      <c r="ILT2" s="1815"/>
      <c r="ILU2" s="1815"/>
      <c r="ILV2" s="1815"/>
      <c r="ILW2" s="1815"/>
      <c r="ILX2" s="1815"/>
      <c r="ILY2" s="1815"/>
      <c r="ILZ2" s="1815"/>
      <c r="IMA2" s="1815"/>
      <c r="IMB2" s="1815"/>
      <c r="IMC2" s="1815"/>
      <c r="IMD2" s="1815"/>
      <c r="IME2" s="1815"/>
      <c r="IMF2" s="1815"/>
      <c r="IMG2" s="1815"/>
      <c r="IMH2" s="1815"/>
      <c r="IMI2" s="1815"/>
      <c r="IMJ2" s="1815"/>
      <c r="IMK2" s="1815"/>
      <c r="IML2" s="1815"/>
      <c r="IMM2" s="1815"/>
      <c r="IMN2" s="1815"/>
      <c r="IMO2" s="1815"/>
      <c r="IMP2" s="1815"/>
      <c r="IMQ2" s="1815"/>
      <c r="IMR2" s="1815"/>
      <c r="IMS2" s="1815"/>
      <c r="IMT2" s="1815"/>
      <c r="IMU2" s="1815"/>
      <c r="IMV2" s="1815"/>
      <c r="IMW2" s="1815"/>
      <c r="IMX2" s="1815"/>
      <c r="IMY2" s="1815"/>
      <c r="IMZ2" s="1815"/>
      <c r="INA2" s="1815"/>
      <c r="INB2" s="1815"/>
      <c r="INC2" s="1815"/>
      <c r="IND2" s="1815"/>
      <c r="INE2" s="1815"/>
      <c r="INF2" s="1815"/>
      <c r="ING2" s="1815"/>
      <c r="INH2" s="1815"/>
      <c r="INI2" s="1815"/>
      <c r="INJ2" s="1815"/>
      <c r="INK2" s="1815"/>
      <c r="INL2" s="1815"/>
      <c r="INM2" s="1815"/>
      <c r="INN2" s="1815"/>
      <c r="INO2" s="1815"/>
      <c r="INP2" s="1815"/>
      <c r="INQ2" s="1815"/>
      <c r="INR2" s="1815"/>
      <c r="INS2" s="1815"/>
      <c r="INT2" s="1815"/>
      <c r="INU2" s="1815"/>
      <c r="INV2" s="1815"/>
      <c r="INW2" s="1815"/>
      <c r="INX2" s="1815"/>
      <c r="INY2" s="1815"/>
      <c r="INZ2" s="1815"/>
      <c r="IOA2" s="1815"/>
      <c r="IOB2" s="1815"/>
      <c r="IOC2" s="1815"/>
      <c r="IOD2" s="1815"/>
      <c r="IOE2" s="1815"/>
      <c r="IOF2" s="1815"/>
      <c r="IOG2" s="1815"/>
      <c r="IOH2" s="1815"/>
      <c r="IOI2" s="1815"/>
      <c r="IOJ2" s="1815"/>
      <c r="IOK2" s="1815"/>
      <c r="IOL2" s="1815"/>
      <c r="IOM2" s="1815"/>
      <c r="ION2" s="1815"/>
      <c r="IOO2" s="1815"/>
      <c r="IOP2" s="1815"/>
      <c r="IOQ2" s="1815"/>
      <c r="IOR2" s="1815"/>
      <c r="IOS2" s="1815"/>
      <c r="IOT2" s="1815"/>
      <c r="IOU2" s="1815"/>
      <c r="IOV2" s="1815"/>
      <c r="IOW2" s="1815"/>
      <c r="IOX2" s="1815"/>
      <c r="IOY2" s="1815"/>
      <c r="IOZ2" s="1815"/>
      <c r="IPA2" s="1815"/>
      <c r="IPB2" s="1815"/>
      <c r="IPC2" s="1815"/>
      <c r="IPD2" s="1815"/>
      <c r="IPE2" s="1815"/>
      <c r="IPF2" s="1815"/>
      <c r="IPG2" s="1815"/>
      <c r="IPH2" s="1815"/>
      <c r="IPI2" s="1815"/>
      <c r="IPJ2" s="1815"/>
      <c r="IPK2" s="1815"/>
      <c r="IPL2" s="1815"/>
      <c r="IPM2" s="1815"/>
      <c r="IPN2" s="1815"/>
      <c r="IPO2" s="1815"/>
      <c r="IPP2" s="1815"/>
      <c r="IPQ2" s="1815"/>
      <c r="IPR2" s="1815"/>
      <c r="IPS2" s="1815"/>
      <c r="IPT2" s="1815"/>
      <c r="IPU2" s="1815"/>
      <c r="IPV2" s="1815"/>
      <c r="IPW2" s="1815"/>
      <c r="IPX2" s="1815"/>
      <c r="IPY2" s="1815"/>
      <c r="IPZ2" s="1815"/>
      <c r="IQA2" s="1815"/>
      <c r="IQB2" s="1815"/>
      <c r="IQC2" s="1815"/>
      <c r="IQD2" s="1815"/>
      <c r="IQE2" s="1815"/>
      <c r="IQF2" s="1815"/>
      <c r="IQG2" s="1815"/>
      <c r="IQH2" s="1815"/>
      <c r="IQI2" s="1815"/>
      <c r="IQJ2" s="1815"/>
      <c r="IQK2" s="1815"/>
      <c r="IQL2" s="1815"/>
      <c r="IQM2" s="1815"/>
      <c r="IQN2" s="1815"/>
      <c r="IQO2" s="1815"/>
      <c r="IQP2" s="1815"/>
      <c r="IQQ2" s="1815"/>
      <c r="IQR2" s="1815"/>
      <c r="IQS2" s="1815"/>
      <c r="IQT2" s="1815"/>
      <c r="IQU2" s="1815"/>
      <c r="IQV2" s="1815"/>
      <c r="IQW2" s="1815"/>
      <c r="IQX2" s="1815"/>
      <c r="IQY2" s="1815"/>
      <c r="IQZ2" s="1815"/>
      <c r="IRA2" s="1815"/>
      <c r="IRB2" s="1815"/>
      <c r="IRC2" s="1815"/>
      <c r="IRD2" s="1815"/>
      <c r="IRE2" s="1815"/>
      <c r="IRF2" s="1815"/>
      <c r="IRG2" s="1815"/>
      <c r="IRH2" s="1815"/>
      <c r="IRI2" s="1815"/>
      <c r="IRJ2" s="1815"/>
      <c r="IRK2" s="1815"/>
      <c r="IRL2" s="1815"/>
      <c r="IRM2" s="1815"/>
      <c r="IRN2" s="1815"/>
      <c r="IRO2" s="1815"/>
      <c r="IRP2" s="1815"/>
      <c r="IRQ2" s="1815"/>
      <c r="IRR2" s="1815"/>
      <c r="IRS2" s="1815"/>
      <c r="IRT2" s="1815"/>
      <c r="IRU2" s="1815"/>
      <c r="IRV2" s="1815"/>
      <c r="IRW2" s="1815"/>
      <c r="IRX2" s="1815"/>
      <c r="IRY2" s="1815"/>
      <c r="IRZ2" s="1815"/>
      <c r="ISA2" s="1815"/>
      <c r="ISB2" s="1815"/>
      <c r="ISC2" s="1815"/>
      <c r="ISD2" s="1815"/>
      <c r="ISE2" s="1815"/>
      <c r="ISF2" s="1815"/>
      <c r="ISG2" s="1815"/>
      <c r="ISH2" s="1815"/>
      <c r="ISI2" s="1815"/>
      <c r="ISJ2" s="1815"/>
      <c r="ISK2" s="1815"/>
      <c r="ISL2" s="1815"/>
      <c r="ISM2" s="1815"/>
      <c r="ISN2" s="1815"/>
      <c r="ISO2" s="1815"/>
      <c r="ISP2" s="1815"/>
      <c r="ISQ2" s="1815"/>
      <c r="ISR2" s="1815"/>
      <c r="ISS2" s="1815"/>
      <c r="IST2" s="1815"/>
      <c r="ISU2" s="1815"/>
      <c r="ISV2" s="1815"/>
      <c r="ISW2" s="1815"/>
      <c r="ISX2" s="1815"/>
      <c r="ISY2" s="1815"/>
      <c r="ISZ2" s="1815"/>
      <c r="ITA2" s="1815"/>
      <c r="ITB2" s="1815"/>
      <c r="ITC2" s="1815"/>
      <c r="ITD2" s="1815"/>
      <c r="ITE2" s="1815"/>
      <c r="ITF2" s="1815"/>
      <c r="ITG2" s="1815"/>
      <c r="ITH2" s="1815"/>
      <c r="ITI2" s="1815"/>
      <c r="ITJ2" s="1815"/>
      <c r="ITK2" s="1815"/>
      <c r="ITL2" s="1815"/>
      <c r="ITM2" s="1815"/>
      <c r="ITN2" s="1815"/>
      <c r="ITO2" s="1815"/>
      <c r="ITP2" s="1815"/>
      <c r="ITQ2" s="1815"/>
      <c r="ITR2" s="1815"/>
      <c r="ITS2" s="1815"/>
      <c r="ITT2" s="1815"/>
      <c r="ITU2" s="1815"/>
      <c r="ITV2" s="1815"/>
      <c r="ITW2" s="1815"/>
      <c r="ITX2" s="1815"/>
      <c r="ITY2" s="1815"/>
      <c r="ITZ2" s="1815"/>
      <c r="IUA2" s="1815"/>
      <c r="IUB2" s="1815"/>
      <c r="IUC2" s="1815"/>
      <c r="IUD2" s="1815"/>
      <c r="IUE2" s="1815"/>
      <c r="IUF2" s="1815"/>
      <c r="IUG2" s="1815"/>
      <c r="IUH2" s="1815"/>
      <c r="IUI2" s="1815"/>
      <c r="IUJ2" s="1815"/>
      <c r="IUK2" s="1815"/>
      <c r="IUL2" s="1815"/>
      <c r="IUM2" s="1815"/>
      <c r="IUN2" s="1815"/>
      <c r="IUO2" s="1815"/>
      <c r="IUP2" s="1815"/>
      <c r="IUQ2" s="1815"/>
      <c r="IUR2" s="1815"/>
      <c r="IUS2" s="1815"/>
      <c r="IUT2" s="1815"/>
      <c r="IUU2" s="1815"/>
      <c r="IUV2" s="1815"/>
      <c r="IUW2" s="1815"/>
      <c r="IUX2" s="1815"/>
      <c r="IUY2" s="1815"/>
      <c r="IUZ2" s="1815"/>
      <c r="IVA2" s="1815"/>
      <c r="IVB2" s="1815"/>
      <c r="IVC2" s="1815"/>
      <c r="IVD2" s="1815"/>
      <c r="IVE2" s="1815"/>
      <c r="IVF2" s="1815"/>
      <c r="IVG2" s="1815"/>
      <c r="IVH2" s="1815"/>
      <c r="IVI2" s="1815"/>
      <c r="IVJ2" s="1815"/>
      <c r="IVK2" s="1815"/>
      <c r="IVL2" s="1815"/>
      <c r="IVM2" s="1815"/>
      <c r="IVN2" s="1815"/>
      <c r="IVO2" s="1815"/>
      <c r="IVP2" s="1815"/>
      <c r="IVQ2" s="1815"/>
      <c r="IVR2" s="1815"/>
      <c r="IVS2" s="1815"/>
      <c r="IVT2" s="1815"/>
      <c r="IVU2" s="1815"/>
      <c r="IVV2" s="1815"/>
      <c r="IVW2" s="1815"/>
      <c r="IVX2" s="1815"/>
      <c r="IVY2" s="1815"/>
      <c r="IVZ2" s="1815"/>
      <c r="IWA2" s="1815"/>
      <c r="IWB2" s="1815"/>
      <c r="IWC2" s="1815"/>
      <c r="IWD2" s="1815"/>
      <c r="IWE2" s="1815"/>
      <c r="IWF2" s="1815"/>
      <c r="IWG2" s="1815"/>
      <c r="IWH2" s="1815"/>
      <c r="IWI2" s="1815"/>
      <c r="IWJ2" s="1815"/>
      <c r="IWK2" s="1815"/>
      <c r="IWL2" s="1815"/>
      <c r="IWM2" s="1815"/>
      <c r="IWN2" s="1815"/>
      <c r="IWO2" s="1815"/>
      <c r="IWP2" s="1815"/>
      <c r="IWQ2" s="1815"/>
      <c r="IWR2" s="1815"/>
      <c r="IWS2" s="1815"/>
      <c r="IWT2" s="1815"/>
      <c r="IWU2" s="1815"/>
      <c r="IWV2" s="1815"/>
      <c r="IWW2" s="1815"/>
      <c r="IWX2" s="1815"/>
      <c r="IWY2" s="1815"/>
      <c r="IWZ2" s="1815"/>
      <c r="IXA2" s="1815"/>
      <c r="IXB2" s="1815"/>
      <c r="IXC2" s="1815"/>
      <c r="IXD2" s="1815"/>
      <c r="IXE2" s="1815"/>
      <c r="IXF2" s="1815"/>
      <c r="IXG2" s="1815"/>
      <c r="IXH2" s="1815"/>
      <c r="IXI2" s="1815"/>
      <c r="IXJ2" s="1815"/>
      <c r="IXK2" s="1815"/>
      <c r="IXL2" s="1815"/>
      <c r="IXM2" s="1815"/>
      <c r="IXN2" s="1815"/>
      <c r="IXO2" s="1815"/>
      <c r="IXP2" s="1815"/>
      <c r="IXQ2" s="1815"/>
      <c r="IXR2" s="1815"/>
      <c r="IXS2" s="1815"/>
      <c r="IXT2" s="1815"/>
      <c r="IXU2" s="1815"/>
      <c r="IXV2" s="1815"/>
      <c r="IXW2" s="1815"/>
      <c r="IXX2" s="1815"/>
      <c r="IXY2" s="1815"/>
      <c r="IXZ2" s="1815"/>
      <c r="IYA2" s="1815"/>
      <c r="IYB2" s="1815"/>
      <c r="IYC2" s="1815"/>
      <c r="IYD2" s="1815"/>
      <c r="IYE2" s="1815"/>
      <c r="IYF2" s="1815"/>
      <c r="IYG2" s="1815"/>
      <c r="IYH2" s="1815"/>
      <c r="IYI2" s="1815"/>
      <c r="IYJ2" s="1815"/>
      <c r="IYK2" s="1815"/>
      <c r="IYL2" s="1815"/>
      <c r="IYM2" s="1815"/>
      <c r="IYN2" s="1815"/>
      <c r="IYO2" s="1815"/>
      <c r="IYP2" s="1815"/>
      <c r="IYQ2" s="1815"/>
      <c r="IYR2" s="1815"/>
      <c r="IYS2" s="1815"/>
      <c r="IYT2" s="1815"/>
      <c r="IYU2" s="1815"/>
      <c r="IYV2" s="1815"/>
      <c r="IYW2" s="1815"/>
      <c r="IYX2" s="1815"/>
      <c r="IYY2" s="1815"/>
      <c r="IYZ2" s="1815"/>
      <c r="IZA2" s="1815"/>
      <c r="IZB2" s="1815"/>
      <c r="IZC2" s="1815"/>
      <c r="IZD2" s="1815"/>
      <c r="IZE2" s="1815"/>
      <c r="IZF2" s="1815"/>
      <c r="IZG2" s="1815"/>
      <c r="IZH2" s="1815"/>
      <c r="IZI2" s="1815"/>
      <c r="IZJ2" s="1815"/>
      <c r="IZK2" s="1815"/>
      <c r="IZL2" s="1815"/>
      <c r="IZM2" s="1815"/>
      <c r="IZN2" s="1815"/>
      <c r="IZO2" s="1815"/>
      <c r="IZP2" s="1815"/>
      <c r="IZQ2" s="1815"/>
      <c r="IZR2" s="1815"/>
      <c r="IZS2" s="1815"/>
      <c r="IZT2" s="1815"/>
      <c r="IZU2" s="1815"/>
      <c r="IZV2" s="1815"/>
      <c r="IZW2" s="1815"/>
      <c r="IZX2" s="1815"/>
      <c r="IZY2" s="1815"/>
      <c r="IZZ2" s="1815"/>
      <c r="JAA2" s="1815"/>
      <c r="JAB2" s="1815"/>
      <c r="JAC2" s="1815"/>
      <c r="JAD2" s="1815"/>
      <c r="JAE2" s="1815"/>
      <c r="JAF2" s="1815"/>
      <c r="JAG2" s="1815"/>
      <c r="JAH2" s="1815"/>
      <c r="JAI2" s="1815"/>
      <c r="JAJ2" s="1815"/>
      <c r="JAK2" s="1815"/>
      <c r="JAL2" s="1815"/>
      <c r="JAM2" s="1815"/>
      <c r="JAN2" s="1815"/>
      <c r="JAO2" s="1815"/>
      <c r="JAP2" s="1815"/>
      <c r="JAQ2" s="1815"/>
      <c r="JAR2" s="1815"/>
      <c r="JAS2" s="1815"/>
      <c r="JAT2" s="1815"/>
      <c r="JAU2" s="1815"/>
      <c r="JAV2" s="1815"/>
      <c r="JAW2" s="1815"/>
      <c r="JAX2" s="1815"/>
      <c r="JAY2" s="1815"/>
      <c r="JAZ2" s="1815"/>
      <c r="JBA2" s="1815"/>
      <c r="JBB2" s="1815"/>
      <c r="JBC2" s="1815"/>
      <c r="JBD2" s="1815"/>
      <c r="JBE2" s="1815"/>
      <c r="JBF2" s="1815"/>
      <c r="JBG2" s="1815"/>
      <c r="JBH2" s="1815"/>
      <c r="JBI2" s="1815"/>
      <c r="JBJ2" s="1815"/>
      <c r="JBK2" s="1815"/>
      <c r="JBL2" s="1815"/>
      <c r="JBM2" s="1815"/>
      <c r="JBN2" s="1815"/>
      <c r="JBO2" s="1815"/>
      <c r="JBP2" s="1815"/>
      <c r="JBQ2" s="1815"/>
      <c r="JBR2" s="1815"/>
      <c r="JBS2" s="1815"/>
      <c r="JBT2" s="1815"/>
      <c r="JBU2" s="1815"/>
      <c r="JBV2" s="1815"/>
      <c r="JBW2" s="1815"/>
      <c r="JBX2" s="1815"/>
      <c r="JBY2" s="1815"/>
      <c r="JBZ2" s="1815"/>
      <c r="JCA2" s="1815"/>
      <c r="JCB2" s="1815"/>
      <c r="JCC2" s="1815"/>
      <c r="JCD2" s="1815"/>
      <c r="JCE2" s="1815"/>
      <c r="JCF2" s="1815"/>
      <c r="JCG2" s="1815"/>
      <c r="JCH2" s="1815"/>
      <c r="JCI2" s="1815"/>
      <c r="JCJ2" s="1815"/>
      <c r="JCK2" s="1815"/>
      <c r="JCL2" s="1815"/>
      <c r="JCM2" s="1815"/>
      <c r="JCN2" s="1815"/>
      <c r="JCO2" s="1815"/>
      <c r="JCP2" s="1815"/>
      <c r="JCQ2" s="1815"/>
      <c r="JCR2" s="1815"/>
      <c r="JCS2" s="1815"/>
      <c r="JCT2" s="1815"/>
      <c r="JCU2" s="1815"/>
      <c r="JCV2" s="1815"/>
      <c r="JCW2" s="1815"/>
      <c r="JCX2" s="1815"/>
      <c r="JCY2" s="1815"/>
      <c r="JCZ2" s="1815"/>
      <c r="JDA2" s="1815"/>
      <c r="JDB2" s="1815"/>
      <c r="JDC2" s="1815"/>
      <c r="JDD2" s="1815"/>
      <c r="JDE2" s="1815"/>
      <c r="JDF2" s="1815"/>
      <c r="JDG2" s="1815"/>
      <c r="JDH2" s="1815"/>
      <c r="JDI2" s="1815"/>
      <c r="JDJ2" s="1815"/>
      <c r="JDK2" s="1815"/>
      <c r="JDL2" s="1815"/>
      <c r="JDM2" s="1815"/>
      <c r="JDN2" s="1815"/>
      <c r="JDO2" s="1815"/>
      <c r="JDP2" s="1815"/>
      <c r="JDQ2" s="1815"/>
      <c r="JDR2" s="1815"/>
      <c r="JDS2" s="1815"/>
      <c r="JDT2" s="1815"/>
      <c r="JDU2" s="1815"/>
      <c r="JDV2" s="1815"/>
      <c r="JDW2" s="1815"/>
      <c r="JDX2" s="1815"/>
      <c r="JDY2" s="1815"/>
      <c r="JDZ2" s="1815"/>
      <c r="JEA2" s="1815"/>
      <c r="JEB2" s="1815"/>
      <c r="JEC2" s="1815"/>
      <c r="JED2" s="1815"/>
      <c r="JEE2" s="1815"/>
      <c r="JEF2" s="1815"/>
      <c r="JEG2" s="1815"/>
      <c r="JEH2" s="1815"/>
      <c r="JEI2" s="1815"/>
      <c r="JEJ2" s="1815"/>
      <c r="JEK2" s="1815"/>
      <c r="JEL2" s="1815"/>
      <c r="JEM2" s="1815"/>
      <c r="JEN2" s="1815"/>
      <c r="JEO2" s="1815"/>
      <c r="JEP2" s="1815"/>
      <c r="JEQ2" s="1815"/>
      <c r="JER2" s="1815"/>
      <c r="JES2" s="1815"/>
      <c r="JET2" s="1815"/>
      <c r="JEU2" s="1815"/>
      <c r="JEV2" s="1815"/>
      <c r="JEW2" s="1815"/>
      <c r="JEX2" s="1815"/>
      <c r="JEY2" s="1815"/>
      <c r="JEZ2" s="1815"/>
      <c r="JFA2" s="1815"/>
      <c r="JFB2" s="1815"/>
      <c r="JFC2" s="1815"/>
      <c r="JFD2" s="1815"/>
      <c r="JFE2" s="1815"/>
      <c r="JFF2" s="1815"/>
      <c r="JFG2" s="1815"/>
      <c r="JFH2" s="1815"/>
      <c r="JFI2" s="1815"/>
      <c r="JFJ2" s="1815"/>
      <c r="JFK2" s="1815"/>
      <c r="JFL2" s="1815"/>
      <c r="JFM2" s="1815"/>
      <c r="JFN2" s="1815"/>
      <c r="JFO2" s="1815"/>
      <c r="JFP2" s="1815"/>
      <c r="JFQ2" s="1815"/>
      <c r="JFR2" s="1815"/>
      <c r="JFS2" s="1815"/>
      <c r="JFT2" s="1815"/>
      <c r="JFU2" s="1815"/>
      <c r="JFV2" s="1815"/>
      <c r="JFW2" s="1815"/>
      <c r="JFX2" s="1815"/>
      <c r="JFY2" s="1815"/>
      <c r="JFZ2" s="1815"/>
      <c r="JGA2" s="1815"/>
      <c r="JGB2" s="1815"/>
      <c r="JGC2" s="1815"/>
      <c r="JGD2" s="1815"/>
      <c r="JGE2" s="1815"/>
      <c r="JGF2" s="1815"/>
      <c r="JGG2" s="1815"/>
      <c r="JGH2" s="1815"/>
      <c r="JGI2" s="1815"/>
      <c r="JGJ2" s="1815"/>
      <c r="JGK2" s="1815"/>
      <c r="JGL2" s="1815"/>
      <c r="JGM2" s="1815"/>
      <c r="JGN2" s="1815"/>
      <c r="JGO2" s="1815"/>
      <c r="JGP2" s="1815"/>
      <c r="JGQ2" s="1815"/>
      <c r="JGR2" s="1815"/>
      <c r="JGS2" s="1815"/>
      <c r="JGT2" s="1815"/>
      <c r="JGU2" s="1815"/>
      <c r="JGV2" s="1815"/>
      <c r="JGW2" s="1815"/>
      <c r="JGX2" s="1815"/>
      <c r="JGY2" s="1815"/>
      <c r="JGZ2" s="1815"/>
      <c r="JHA2" s="1815"/>
      <c r="JHB2" s="1815"/>
      <c r="JHC2" s="1815"/>
      <c r="JHD2" s="1815"/>
      <c r="JHE2" s="1815"/>
      <c r="JHF2" s="1815"/>
      <c r="JHG2" s="1815"/>
      <c r="JHH2" s="1815"/>
      <c r="JHI2" s="1815"/>
      <c r="JHJ2" s="1815"/>
      <c r="JHK2" s="1815"/>
      <c r="JHL2" s="1815"/>
      <c r="JHM2" s="1815"/>
      <c r="JHN2" s="1815"/>
      <c r="JHO2" s="1815"/>
      <c r="JHP2" s="1815"/>
      <c r="JHQ2" s="1815"/>
      <c r="JHR2" s="1815"/>
      <c r="JHS2" s="1815"/>
      <c r="JHT2" s="1815"/>
      <c r="JHU2" s="1815"/>
      <c r="JHV2" s="1815"/>
      <c r="JHW2" s="1815"/>
      <c r="JHX2" s="1815"/>
      <c r="JHY2" s="1815"/>
      <c r="JHZ2" s="1815"/>
      <c r="JIA2" s="1815"/>
      <c r="JIB2" s="1815"/>
      <c r="JIC2" s="1815"/>
      <c r="JID2" s="1815"/>
      <c r="JIE2" s="1815"/>
      <c r="JIF2" s="1815"/>
      <c r="JIG2" s="1815"/>
      <c r="JIH2" s="1815"/>
      <c r="JII2" s="1815"/>
      <c r="JIJ2" s="1815"/>
      <c r="JIK2" s="1815"/>
      <c r="JIL2" s="1815"/>
      <c r="JIM2" s="1815"/>
      <c r="JIN2" s="1815"/>
      <c r="JIO2" s="1815"/>
      <c r="JIP2" s="1815"/>
      <c r="JIQ2" s="1815"/>
      <c r="JIR2" s="1815"/>
      <c r="JIS2" s="1815"/>
      <c r="JIT2" s="1815"/>
      <c r="JIU2" s="1815"/>
      <c r="JIV2" s="1815"/>
      <c r="JIW2" s="1815"/>
      <c r="JIX2" s="1815"/>
      <c r="JIY2" s="1815"/>
      <c r="JIZ2" s="1815"/>
      <c r="JJA2" s="1815"/>
      <c r="JJB2" s="1815"/>
      <c r="JJC2" s="1815"/>
      <c r="JJD2" s="1815"/>
      <c r="JJE2" s="1815"/>
      <c r="JJF2" s="1815"/>
      <c r="JJG2" s="1815"/>
      <c r="JJH2" s="1815"/>
      <c r="JJI2" s="1815"/>
      <c r="JJJ2" s="1815"/>
      <c r="JJK2" s="1815"/>
      <c r="JJL2" s="1815"/>
      <c r="JJM2" s="1815"/>
      <c r="JJN2" s="1815"/>
      <c r="JJO2" s="1815"/>
      <c r="JJP2" s="1815"/>
      <c r="JJQ2" s="1815"/>
      <c r="JJR2" s="1815"/>
      <c r="JJS2" s="1815"/>
      <c r="JJT2" s="1815"/>
      <c r="JJU2" s="1815"/>
      <c r="JJV2" s="1815"/>
      <c r="JJW2" s="1815"/>
      <c r="JJX2" s="1815"/>
      <c r="JJY2" s="1815"/>
      <c r="JJZ2" s="1815"/>
      <c r="JKA2" s="1815"/>
      <c r="JKB2" s="1815"/>
      <c r="JKC2" s="1815"/>
      <c r="JKD2" s="1815"/>
      <c r="JKE2" s="1815"/>
      <c r="JKF2" s="1815"/>
      <c r="JKG2" s="1815"/>
      <c r="JKH2" s="1815"/>
      <c r="JKI2" s="1815"/>
      <c r="JKJ2" s="1815"/>
      <c r="JKK2" s="1815"/>
      <c r="JKL2" s="1815"/>
      <c r="JKM2" s="1815"/>
      <c r="JKN2" s="1815"/>
      <c r="JKO2" s="1815"/>
      <c r="JKP2" s="1815"/>
      <c r="JKQ2" s="1815"/>
      <c r="JKR2" s="1815"/>
      <c r="JKS2" s="1815"/>
      <c r="JKT2" s="1815"/>
      <c r="JKU2" s="1815"/>
      <c r="JKV2" s="1815"/>
      <c r="JKW2" s="1815"/>
      <c r="JKX2" s="1815"/>
      <c r="JKY2" s="1815"/>
      <c r="JKZ2" s="1815"/>
      <c r="JLA2" s="1815"/>
      <c r="JLB2" s="1815"/>
      <c r="JLC2" s="1815"/>
      <c r="JLD2" s="1815"/>
      <c r="JLE2" s="1815"/>
      <c r="JLF2" s="1815"/>
      <c r="JLG2" s="1815"/>
      <c r="JLH2" s="1815"/>
      <c r="JLI2" s="1815"/>
      <c r="JLJ2" s="1815"/>
      <c r="JLK2" s="1815"/>
      <c r="JLL2" s="1815"/>
      <c r="JLM2" s="1815"/>
      <c r="JLN2" s="1815"/>
      <c r="JLO2" s="1815"/>
      <c r="JLP2" s="1815"/>
      <c r="JLQ2" s="1815"/>
      <c r="JLR2" s="1815"/>
      <c r="JLS2" s="1815"/>
      <c r="JLT2" s="1815"/>
      <c r="JLU2" s="1815"/>
      <c r="JLV2" s="1815"/>
      <c r="JLW2" s="1815"/>
      <c r="JLX2" s="1815"/>
      <c r="JLY2" s="1815"/>
      <c r="JLZ2" s="1815"/>
      <c r="JMA2" s="1815"/>
      <c r="JMB2" s="1815"/>
      <c r="JMC2" s="1815"/>
      <c r="JMD2" s="1815"/>
      <c r="JME2" s="1815"/>
      <c r="JMF2" s="1815"/>
      <c r="JMG2" s="1815"/>
      <c r="JMH2" s="1815"/>
      <c r="JMI2" s="1815"/>
      <c r="JMJ2" s="1815"/>
      <c r="JMK2" s="1815"/>
      <c r="JML2" s="1815"/>
      <c r="JMM2" s="1815"/>
      <c r="JMN2" s="1815"/>
      <c r="JMO2" s="1815"/>
      <c r="JMP2" s="1815"/>
      <c r="JMQ2" s="1815"/>
      <c r="JMR2" s="1815"/>
      <c r="JMS2" s="1815"/>
      <c r="JMT2" s="1815"/>
      <c r="JMU2" s="1815"/>
      <c r="JMV2" s="1815"/>
      <c r="JMW2" s="1815"/>
      <c r="JMX2" s="1815"/>
      <c r="JMY2" s="1815"/>
      <c r="JMZ2" s="1815"/>
      <c r="JNA2" s="1815"/>
      <c r="JNB2" s="1815"/>
      <c r="JNC2" s="1815"/>
      <c r="JND2" s="1815"/>
      <c r="JNE2" s="1815"/>
      <c r="JNF2" s="1815"/>
      <c r="JNG2" s="1815"/>
      <c r="JNH2" s="1815"/>
      <c r="JNI2" s="1815"/>
      <c r="JNJ2" s="1815"/>
      <c r="JNK2" s="1815"/>
      <c r="JNL2" s="1815"/>
      <c r="JNM2" s="1815"/>
      <c r="JNN2" s="1815"/>
      <c r="JNO2" s="1815"/>
      <c r="JNP2" s="1815"/>
      <c r="JNQ2" s="1815"/>
      <c r="JNR2" s="1815"/>
      <c r="JNS2" s="1815"/>
      <c r="JNT2" s="1815"/>
      <c r="JNU2" s="1815"/>
      <c r="JNV2" s="1815"/>
      <c r="JNW2" s="1815"/>
      <c r="JNX2" s="1815"/>
      <c r="JNY2" s="1815"/>
      <c r="JNZ2" s="1815"/>
      <c r="JOA2" s="1815"/>
      <c r="JOB2" s="1815"/>
      <c r="JOC2" s="1815"/>
      <c r="JOD2" s="1815"/>
      <c r="JOE2" s="1815"/>
      <c r="JOF2" s="1815"/>
      <c r="JOG2" s="1815"/>
      <c r="JOH2" s="1815"/>
      <c r="JOI2" s="1815"/>
      <c r="JOJ2" s="1815"/>
      <c r="JOK2" s="1815"/>
      <c r="JOL2" s="1815"/>
      <c r="JOM2" s="1815"/>
      <c r="JON2" s="1815"/>
      <c r="JOO2" s="1815"/>
      <c r="JOP2" s="1815"/>
      <c r="JOQ2" s="1815"/>
      <c r="JOR2" s="1815"/>
      <c r="JOS2" s="1815"/>
      <c r="JOT2" s="1815"/>
      <c r="JOU2" s="1815"/>
      <c r="JOV2" s="1815"/>
      <c r="JOW2" s="1815"/>
      <c r="JOX2" s="1815"/>
      <c r="JOY2" s="1815"/>
      <c r="JOZ2" s="1815"/>
      <c r="JPA2" s="1815"/>
      <c r="JPB2" s="1815"/>
      <c r="JPC2" s="1815"/>
      <c r="JPD2" s="1815"/>
      <c r="JPE2" s="1815"/>
      <c r="JPF2" s="1815"/>
      <c r="JPG2" s="1815"/>
      <c r="JPH2" s="1815"/>
      <c r="JPI2" s="1815"/>
      <c r="JPJ2" s="1815"/>
      <c r="JPK2" s="1815"/>
      <c r="JPL2" s="1815"/>
      <c r="JPM2" s="1815"/>
      <c r="JPN2" s="1815"/>
      <c r="JPO2" s="1815"/>
      <c r="JPP2" s="1815"/>
      <c r="JPQ2" s="1815"/>
      <c r="JPR2" s="1815"/>
      <c r="JPS2" s="1815"/>
      <c r="JPT2" s="1815"/>
      <c r="JPU2" s="1815"/>
      <c r="JPV2" s="1815"/>
      <c r="JPW2" s="1815"/>
      <c r="JPX2" s="1815"/>
      <c r="JPY2" s="1815"/>
      <c r="JPZ2" s="1815"/>
      <c r="JQA2" s="1815"/>
      <c r="JQB2" s="1815"/>
      <c r="JQC2" s="1815"/>
      <c r="JQD2" s="1815"/>
      <c r="JQE2" s="1815"/>
      <c r="JQF2" s="1815"/>
      <c r="JQG2" s="1815"/>
      <c r="JQH2" s="1815"/>
      <c r="JQI2" s="1815"/>
      <c r="JQJ2" s="1815"/>
      <c r="JQK2" s="1815"/>
      <c r="JQL2" s="1815"/>
      <c r="JQM2" s="1815"/>
      <c r="JQN2" s="1815"/>
      <c r="JQO2" s="1815"/>
      <c r="JQP2" s="1815"/>
      <c r="JQQ2" s="1815"/>
      <c r="JQR2" s="1815"/>
      <c r="JQS2" s="1815"/>
      <c r="JQT2" s="1815"/>
      <c r="JQU2" s="1815"/>
      <c r="JQV2" s="1815"/>
      <c r="JQW2" s="1815"/>
      <c r="JQX2" s="1815"/>
      <c r="JQY2" s="1815"/>
      <c r="JQZ2" s="1815"/>
      <c r="JRA2" s="1815"/>
      <c r="JRB2" s="1815"/>
      <c r="JRC2" s="1815"/>
      <c r="JRD2" s="1815"/>
      <c r="JRE2" s="1815"/>
      <c r="JRF2" s="1815"/>
      <c r="JRG2" s="1815"/>
      <c r="JRH2" s="1815"/>
      <c r="JRI2" s="1815"/>
      <c r="JRJ2" s="1815"/>
      <c r="JRK2" s="1815"/>
      <c r="JRL2" s="1815"/>
      <c r="JRM2" s="1815"/>
      <c r="JRN2" s="1815"/>
      <c r="JRO2" s="1815"/>
      <c r="JRP2" s="1815"/>
      <c r="JRQ2" s="1815"/>
      <c r="JRR2" s="1815"/>
      <c r="JRS2" s="1815"/>
      <c r="JRT2" s="1815"/>
      <c r="JRU2" s="1815"/>
      <c r="JRV2" s="1815"/>
      <c r="JRW2" s="1815"/>
      <c r="JRX2" s="1815"/>
      <c r="JRY2" s="1815"/>
      <c r="JRZ2" s="1815"/>
      <c r="JSA2" s="1815"/>
      <c r="JSB2" s="1815"/>
      <c r="JSC2" s="1815"/>
      <c r="JSD2" s="1815"/>
      <c r="JSE2" s="1815"/>
      <c r="JSF2" s="1815"/>
      <c r="JSG2" s="1815"/>
      <c r="JSH2" s="1815"/>
      <c r="JSI2" s="1815"/>
      <c r="JSJ2" s="1815"/>
      <c r="JSK2" s="1815"/>
      <c r="JSL2" s="1815"/>
      <c r="JSM2" s="1815"/>
      <c r="JSN2" s="1815"/>
      <c r="JSO2" s="1815"/>
      <c r="JSP2" s="1815"/>
      <c r="JSQ2" s="1815"/>
      <c r="JSR2" s="1815"/>
      <c r="JSS2" s="1815"/>
      <c r="JST2" s="1815"/>
      <c r="JSU2" s="1815"/>
      <c r="JSV2" s="1815"/>
      <c r="JSW2" s="1815"/>
      <c r="JSX2" s="1815"/>
      <c r="JSY2" s="1815"/>
      <c r="JSZ2" s="1815"/>
      <c r="JTA2" s="1815"/>
      <c r="JTB2" s="1815"/>
      <c r="JTC2" s="1815"/>
      <c r="JTD2" s="1815"/>
      <c r="JTE2" s="1815"/>
      <c r="JTF2" s="1815"/>
      <c r="JTG2" s="1815"/>
      <c r="JTH2" s="1815"/>
      <c r="JTI2" s="1815"/>
      <c r="JTJ2" s="1815"/>
      <c r="JTK2" s="1815"/>
      <c r="JTL2" s="1815"/>
      <c r="JTM2" s="1815"/>
      <c r="JTN2" s="1815"/>
      <c r="JTO2" s="1815"/>
      <c r="JTP2" s="1815"/>
      <c r="JTQ2" s="1815"/>
      <c r="JTR2" s="1815"/>
      <c r="JTS2" s="1815"/>
      <c r="JTT2" s="1815"/>
      <c r="JTU2" s="1815"/>
      <c r="JTV2" s="1815"/>
      <c r="JTW2" s="1815"/>
      <c r="JTX2" s="1815"/>
      <c r="JTY2" s="1815"/>
      <c r="JTZ2" s="1815"/>
      <c r="JUA2" s="1815"/>
      <c r="JUB2" s="1815"/>
      <c r="JUC2" s="1815"/>
      <c r="JUD2" s="1815"/>
      <c r="JUE2" s="1815"/>
      <c r="JUF2" s="1815"/>
      <c r="JUG2" s="1815"/>
      <c r="JUH2" s="1815"/>
      <c r="JUI2" s="1815"/>
      <c r="JUJ2" s="1815"/>
      <c r="JUK2" s="1815"/>
      <c r="JUL2" s="1815"/>
      <c r="JUM2" s="1815"/>
      <c r="JUN2" s="1815"/>
      <c r="JUO2" s="1815"/>
      <c r="JUP2" s="1815"/>
      <c r="JUQ2" s="1815"/>
      <c r="JUR2" s="1815"/>
      <c r="JUS2" s="1815"/>
      <c r="JUT2" s="1815"/>
      <c r="JUU2" s="1815"/>
      <c r="JUV2" s="1815"/>
      <c r="JUW2" s="1815"/>
      <c r="JUX2" s="1815"/>
      <c r="JUY2" s="1815"/>
      <c r="JUZ2" s="1815"/>
      <c r="JVA2" s="1815"/>
      <c r="JVB2" s="1815"/>
      <c r="JVC2" s="1815"/>
      <c r="JVD2" s="1815"/>
      <c r="JVE2" s="1815"/>
      <c r="JVF2" s="1815"/>
      <c r="JVG2" s="1815"/>
      <c r="JVH2" s="1815"/>
      <c r="JVI2" s="1815"/>
      <c r="JVJ2" s="1815"/>
      <c r="JVK2" s="1815"/>
      <c r="JVL2" s="1815"/>
      <c r="JVM2" s="1815"/>
      <c r="JVN2" s="1815"/>
      <c r="JVO2" s="1815"/>
      <c r="JVP2" s="1815"/>
      <c r="JVQ2" s="1815"/>
      <c r="JVR2" s="1815"/>
      <c r="JVS2" s="1815"/>
      <c r="JVT2" s="1815"/>
      <c r="JVU2" s="1815"/>
      <c r="JVV2" s="1815"/>
      <c r="JVW2" s="1815"/>
      <c r="JVX2" s="1815"/>
      <c r="JVY2" s="1815"/>
      <c r="JVZ2" s="1815"/>
      <c r="JWA2" s="1815"/>
      <c r="JWB2" s="1815"/>
      <c r="JWC2" s="1815"/>
      <c r="JWD2" s="1815"/>
      <c r="JWE2" s="1815"/>
      <c r="JWF2" s="1815"/>
      <c r="JWG2" s="1815"/>
      <c r="JWH2" s="1815"/>
      <c r="JWI2" s="1815"/>
      <c r="JWJ2" s="1815"/>
      <c r="JWK2" s="1815"/>
      <c r="JWL2" s="1815"/>
      <c r="JWM2" s="1815"/>
      <c r="JWN2" s="1815"/>
      <c r="JWO2" s="1815"/>
      <c r="JWP2" s="1815"/>
      <c r="JWQ2" s="1815"/>
      <c r="JWR2" s="1815"/>
      <c r="JWS2" s="1815"/>
      <c r="JWT2" s="1815"/>
      <c r="JWU2" s="1815"/>
      <c r="JWV2" s="1815"/>
      <c r="JWW2" s="1815"/>
      <c r="JWX2" s="1815"/>
      <c r="JWY2" s="1815"/>
      <c r="JWZ2" s="1815"/>
      <c r="JXA2" s="1815"/>
      <c r="JXB2" s="1815"/>
      <c r="JXC2" s="1815"/>
      <c r="JXD2" s="1815"/>
      <c r="JXE2" s="1815"/>
      <c r="JXF2" s="1815"/>
      <c r="JXG2" s="1815"/>
      <c r="JXH2" s="1815"/>
      <c r="JXI2" s="1815"/>
      <c r="JXJ2" s="1815"/>
      <c r="JXK2" s="1815"/>
      <c r="JXL2" s="1815"/>
      <c r="JXM2" s="1815"/>
      <c r="JXN2" s="1815"/>
      <c r="JXO2" s="1815"/>
      <c r="JXP2" s="1815"/>
      <c r="JXQ2" s="1815"/>
      <c r="JXR2" s="1815"/>
      <c r="JXS2" s="1815"/>
      <c r="JXT2" s="1815"/>
      <c r="JXU2" s="1815"/>
      <c r="JXV2" s="1815"/>
      <c r="JXW2" s="1815"/>
      <c r="JXX2" s="1815"/>
      <c r="JXY2" s="1815"/>
      <c r="JXZ2" s="1815"/>
      <c r="JYA2" s="1815"/>
      <c r="JYB2" s="1815"/>
      <c r="JYC2" s="1815"/>
      <c r="JYD2" s="1815"/>
      <c r="JYE2" s="1815"/>
      <c r="JYF2" s="1815"/>
      <c r="JYG2" s="1815"/>
      <c r="JYH2" s="1815"/>
      <c r="JYI2" s="1815"/>
      <c r="JYJ2" s="1815"/>
      <c r="JYK2" s="1815"/>
      <c r="JYL2" s="1815"/>
      <c r="JYM2" s="1815"/>
      <c r="JYN2" s="1815"/>
      <c r="JYO2" s="1815"/>
      <c r="JYP2" s="1815"/>
      <c r="JYQ2" s="1815"/>
      <c r="JYR2" s="1815"/>
      <c r="JYS2" s="1815"/>
      <c r="JYT2" s="1815"/>
      <c r="JYU2" s="1815"/>
      <c r="JYV2" s="1815"/>
      <c r="JYW2" s="1815"/>
      <c r="JYX2" s="1815"/>
      <c r="JYY2" s="1815"/>
      <c r="JYZ2" s="1815"/>
      <c r="JZA2" s="1815"/>
      <c r="JZB2" s="1815"/>
      <c r="JZC2" s="1815"/>
      <c r="JZD2" s="1815"/>
      <c r="JZE2" s="1815"/>
      <c r="JZF2" s="1815"/>
      <c r="JZG2" s="1815"/>
      <c r="JZH2" s="1815"/>
      <c r="JZI2" s="1815"/>
      <c r="JZJ2" s="1815"/>
      <c r="JZK2" s="1815"/>
      <c r="JZL2" s="1815"/>
      <c r="JZM2" s="1815"/>
      <c r="JZN2" s="1815"/>
      <c r="JZO2" s="1815"/>
      <c r="JZP2" s="1815"/>
      <c r="JZQ2" s="1815"/>
      <c r="JZR2" s="1815"/>
      <c r="JZS2" s="1815"/>
      <c r="JZT2" s="1815"/>
      <c r="JZU2" s="1815"/>
      <c r="JZV2" s="1815"/>
      <c r="JZW2" s="1815"/>
      <c r="JZX2" s="1815"/>
      <c r="JZY2" s="1815"/>
      <c r="JZZ2" s="1815"/>
      <c r="KAA2" s="1815"/>
      <c r="KAB2" s="1815"/>
      <c r="KAC2" s="1815"/>
      <c r="KAD2" s="1815"/>
      <c r="KAE2" s="1815"/>
      <c r="KAF2" s="1815"/>
      <c r="KAG2" s="1815"/>
      <c r="KAH2" s="1815"/>
      <c r="KAI2" s="1815"/>
      <c r="KAJ2" s="1815"/>
      <c r="KAK2" s="1815"/>
      <c r="KAL2" s="1815"/>
      <c r="KAM2" s="1815"/>
      <c r="KAN2" s="1815"/>
      <c r="KAO2" s="1815"/>
      <c r="KAP2" s="1815"/>
      <c r="KAQ2" s="1815"/>
      <c r="KAR2" s="1815"/>
      <c r="KAS2" s="1815"/>
      <c r="KAT2" s="1815"/>
      <c r="KAU2" s="1815"/>
      <c r="KAV2" s="1815"/>
      <c r="KAW2" s="1815"/>
      <c r="KAX2" s="1815"/>
      <c r="KAY2" s="1815"/>
      <c r="KAZ2" s="1815"/>
      <c r="KBA2" s="1815"/>
      <c r="KBB2" s="1815"/>
      <c r="KBC2" s="1815"/>
      <c r="KBD2" s="1815"/>
      <c r="KBE2" s="1815"/>
      <c r="KBF2" s="1815"/>
      <c r="KBG2" s="1815"/>
      <c r="KBH2" s="1815"/>
      <c r="KBI2" s="1815"/>
      <c r="KBJ2" s="1815"/>
      <c r="KBK2" s="1815"/>
      <c r="KBL2" s="1815"/>
      <c r="KBM2" s="1815"/>
      <c r="KBN2" s="1815"/>
      <c r="KBO2" s="1815"/>
      <c r="KBP2" s="1815"/>
      <c r="KBQ2" s="1815"/>
      <c r="KBR2" s="1815"/>
      <c r="KBS2" s="1815"/>
      <c r="KBT2" s="1815"/>
      <c r="KBU2" s="1815"/>
      <c r="KBV2" s="1815"/>
      <c r="KBW2" s="1815"/>
      <c r="KBX2" s="1815"/>
      <c r="KBY2" s="1815"/>
      <c r="KBZ2" s="1815"/>
      <c r="KCA2" s="1815"/>
      <c r="KCB2" s="1815"/>
      <c r="KCC2" s="1815"/>
      <c r="KCD2" s="1815"/>
      <c r="KCE2" s="1815"/>
      <c r="KCF2" s="1815"/>
      <c r="KCG2" s="1815"/>
      <c r="KCH2" s="1815"/>
      <c r="KCI2" s="1815"/>
      <c r="KCJ2" s="1815"/>
      <c r="KCK2" s="1815"/>
      <c r="KCL2" s="1815"/>
      <c r="KCM2" s="1815"/>
      <c r="KCN2" s="1815"/>
      <c r="KCO2" s="1815"/>
      <c r="KCP2" s="1815"/>
      <c r="KCQ2" s="1815"/>
      <c r="KCR2" s="1815"/>
      <c r="KCS2" s="1815"/>
      <c r="KCT2" s="1815"/>
      <c r="KCU2" s="1815"/>
      <c r="KCV2" s="1815"/>
      <c r="KCW2" s="1815"/>
      <c r="KCX2" s="1815"/>
      <c r="KCY2" s="1815"/>
      <c r="KCZ2" s="1815"/>
      <c r="KDA2" s="1815"/>
      <c r="KDB2" s="1815"/>
      <c r="KDC2" s="1815"/>
      <c r="KDD2" s="1815"/>
      <c r="KDE2" s="1815"/>
      <c r="KDF2" s="1815"/>
      <c r="KDG2" s="1815"/>
      <c r="KDH2" s="1815"/>
      <c r="KDI2" s="1815"/>
      <c r="KDJ2" s="1815"/>
      <c r="KDK2" s="1815"/>
      <c r="KDL2" s="1815"/>
      <c r="KDM2" s="1815"/>
      <c r="KDN2" s="1815"/>
      <c r="KDO2" s="1815"/>
      <c r="KDP2" s="1815"/>
      <c r="KDQ2" s="1815"/>
      <c r="KDR2" s="1815"/>
      <c r="KDS2" s="1815"/>
      <c r="KDT2" s="1815"/>
      <c r="KDU2" s="1815"/>
      <c r="KDV2" s="1815"/>
      <c r="KDW2" s="1815"/>
      <c r="KDX2" s="1815"/>
      <c r="KDY2" s="1815"/>
      <c r="KDZ2" s="1815"/>
      <c r="KEA2" s="1815"/>
      <c r="KEB2" s="1815"/>
      <c r="KEC2" s="1815"/>
      <c r="KED2" s="1815"/>
      <c r="KEE2" s="1815"/>
      <c r="KEF2" s="1815"/>
      <c r="KEG2" s="1815"/>
      <c r="KEH2" s="1815"/>
      <c r="KEI2" s="1815"/>
      <c r="KEJ2" s="1815"/>
      <c r="KEK2" s="1815"/>
      <c r="KEL2" s="1815"/>
      <c r="KEM2" s="1815"/>
      <c r="KEN2" s="1815"/>
      <c r="KEO2" s="1815"/>
      <c r="KEP2" s="1815"/>
      <c r="KEQ2" s="1815"/>
      <c r="KER2" s="1815"/>
      <c r="KES2" s="1815"/>
      <c r="KET2" s="1815"/>
      <c r="KEU2" s="1815"/>
      <c r="KEV2" s="1815"/>
      <c r="KEW2" s="1815"/>
      <c r="KEX2" s="1815"/>
      <c r="KEY2" s="1815"/>
      <c r="KEZ2" s="1815"/>
      <c r="KFA2" s="1815"/>
      <c r="KFB2" s="1815"/>
      <c r="KFC2" s="1815"/>
      <c r="KFD2" s="1815"/>
      <c r="KFE2" s="1815"/>
      <c r="KFF2" s="1815"/>
      <c r="KFG2" s="1815"/>
      <c r="KFH2" s="1815"/>
      <c r="KFI2" s="1815"/>
      <c r="KFJ2" s="1815"/>
      <c r="KFK2" s="1815"/>
      <c r="KFL2" s="1815"/>
      <c r="KFM2" s="1815"/>
      <c r="KFN2" s="1815"/>
      <c r="KFO2" s="1815"/>
      <c r="KFP2" s="1815"/>
      <c r="KFQ2" s="1815"/>
      <c r="KFR2" s="1815"/>
      <c r="KFS2" s="1815"/>
      <c r="KFT2" s="1815"/>
      <c r="KFU2" s="1815"/>
      <c r="KFV2" s="1815"/>
      <c r="KFW2" s="1815"/>
      <c r="KFX2" s="1815"/>
      <c r="KFY2" s="1815"/>
      <c r="KFZ2" s="1815"/>
      <c r="KGA2" s="1815"/>
      <c r="KGB2" s="1815"/>
      <c r="KGC2" s="1815"/>
      <c r="KGD2" s="1815"/>
      <c r="KGE2" s="1815"/>
      <c r="KGF2" s="1815"/>
      <c r="KGG2" s="1815"/>
      <c r="KGH2" s="1815"/>
      <c r="KGI2" s="1815"/>
      <c r="KGJ2" s="1815"/>
      <c r="KGK2" s="1815"/>
      <c r="KGL2" s="1815"/>
      <c r="KGM2" s="1815"/>
      <c r="KGN2" s="1815"/>
      <c r="KGO2" s="1815"/>
      <c r="KGP2" s="1815"/>
      <c r="KGQ2" s="1815"/>
      <c r="KGR2" s="1815"/>
      <c r="KGS2" s="1815"/>
      <c r="KGT2" s="1815"/>
      <c r="KGU2" s="1815"/>
      <c r="KGV2" s="1815"/>
      <c r="KGW2" s="1815"/>
      <c r="KGX2" s="1815"/>
      <c r="KGY2" s="1815"/>
      <c r="KGZ2" s="1815"/>
      <c r="KHA2" s="1815"/>
      <c r="KHB2" s="1815"/>
      <c r="KHC2" s="1815"/>
      <c r="KHD2" s="1815"/>
      <c r="KHE2" s="1815"/>
      <c r="KHF2" s="1815"/>
      <c r="KHG2" s="1815"/>
      <c r="KHH2" s="1815"/>
      <c r="KHI2" s="1815"/>
      <c r="KHJ2" s="1815"/>
      <c r="KHK2" s="1815"/>
      <c r="KHL2" s="1815"/>
      <c r="KHM2" s="1815"/>
      <c r="KHN2" s="1815"/>
      <c r="KHO2" s="1815"/>
      <c r="KHP2" s="1815"/>
      <c r="KHQ2" s="1815"/>
      <c r="KHR2" s="1815"/>
      <c r="KHS2" s="1815"/>
      <c r="KHT2" s="1815"/>
      <c r="KHU2" s="1815"/>
      <c r="KHV2" s="1815"/>
      <c r="KHW2" s="1815"/>
      <c r="KHX2" s="1815"/>
      <c r="KHY2" s="1815"/>
      <c r="KHZ2" s="1815"/>
      <c r="KIA2" s="1815"/>
      <c r="KIB2" s="1815"/>
      <c r="KIC2" s="1815"/>
      <c r="KID2" s="1815"/>
      <c r="KIE2" s="1815"/>
      <c r="KIF2" s="1815"/>
      <c r="KIG2" s="1815"/>
      <c r="KIH2" s="1815"/>
      <c r="KII2" s="1815"/>
      <c r="KIJ2" s="1815"/>
      <c r="KIK2" s="1815"/>
      <c r="KIL2" s="1815"/>
      <c r="KIM2" s="1815"/>
      <c r="KIN2" s="1815"/>
      <c r="KIO2" s="1815"/>
      <c r="KIP2" s="1815"/>
      <c r="KIQ2" s="1815"/>
      <c r="KIR2" s="1815"/>
      <c r="KIS2" s="1815"/>
      <c r="KIT2" s="1815"/>
      <c r="KIU2" s="1815"/>
      <c r="KIV2" s="1815"/>
      <c r="KIW2" s="1815"/>
      <c r="KIX2" s="1815"/>
      <c r="KIY2" s="1815"/>
      <c r="KIZ2" s="1815"/>
      <c r="KJA2" s="1815"/>
      <c r="KJB2" s="1815"/>
      <c r="KJC2" s="1815"/>
      <c r="KJD2" s="1815"/>
      <c r="KJE2" s="1815"/>
      <c r="KJF2" s="1815"/>
      <c r="KJG2" s="1815"/>
      <c r="KJH2" s="1815"/>
      <c r="KJI2" s="1815"/>
      <c r="KJJ2" s="1815"/>
      <c r="KJK2" s="1815"/>
      <c r="KJL2" s="1815"/>
      <c r="KJM2" s="1815"/>
      <c r="KJN2" s="1815"/>
      <c r="KJO2" s="1815"/>
      <c r="KJP2" s="1815"/>
      <c r="KJQ2" s="1815"/>
      <c r="KJR2" s="1815"/>
      <c r="KJS2" s="1815"/>
      <c r="KJT2" s="1815"/>
      <c r="KJU2" s="1815"/>
      <c r="KJV2" s="1815"/>
      <c r="KJW2" s="1815"/>
      <c r="KJX2" s="1815"/>
      <c r="KJY2" s="1815"/>
      <c r="KJZ2" s="1815"/>
      <c r="KKA2" s="1815"/>
      <c r="KKB2" s="1815"/>
      <c r="KKC2" s="1815"/>
      <c r="KKD2" s="1815"/>
      <c r="KKE2" s="1815"/>
      <c r="KKF2" s="1815"/>
      <c r="KKG2" s="1815"/>
      <c r="KKH2" s="1815"/>
      <c r="KKI2" s="1815"/>
      <c r="KKJ2" s="1815"/>
      <c r="KKK2" s="1815"/>
      <c r="KKL2" s="1815"/>
      <c r="KKM2" s="1815"/>
      <c r="KKN2" s="1815"/>
      <c r="KKO2" s="1815"/>
      <c r="KKP2" s="1815"/>
      <c r="KKQ2" s="1815"/>
      <c r="KKR2" s="1815"/>
      <c r="KKS2" s="1815"/>
      <c r="KKT2" s="1815"/>
      <c r="KKU2" s="1815"/>
      <c r="KKV2" s="1815"/>
      <c r="KKW2" s="1815"/>
      <c r="KKX2" s="1815"/>
      <c r="KKY2" s="1815"/>
      <c r="KKZ2" s="1815"/>
      <c r="KLA2" s="1815"/>
      <c r="KLB2" s="1815"/>
      <c r="KLC2" s="1815"/>
      <c r="KLD2" s="1815"/>
      <c r="KLE2" s="1815"/>
      <c r="KLF2" s="1815"/>
      <c r="KLG2" s="1815"/>
      <c r="KLH2" s="1815"/>
      <c r="KLI2" s="1815"/>
      <c r="KLJ2" s="1815"/>
      <c r="KLK2" s="1815"/>
      <c r="KLL2" s="1815"/>
      <c r="KLM2" s="1815"/>
      <c r="KLN2" s="1815"/>
      <c r="KLO2" s="1815"/>
      <c r="KLP2" s="1815"/>
      <c r="KLQ2" s="1815"/>
      <c r="KLR2" s="1815"/>
      <c r="KLS2" s="1815"/>
      <c r="KLT2" s="1815"/>
      <c r="KLU2" s="1815"/>
      <c r="KLV2" s="1815"/>
      <c r="KLW2" s="1815"/>
      <c r="KLX2" s="1815"/>
      <c r="KLY2" s="1815"/>
      <c r="KLZ2" s="1815"/>
      <c r="KMA2" s="1815"/>
      <c r="KMB2" s="1815"/>
      <c r="KMC2" s="1815"/>
      <c r="KMD2" s="1815"/>
      <c r="KME2" s="1815"/>
      <c r="KMF2" s="1815"/>
      <c r="KMG2" s="1815"/>
      <c r="KMH2" s="1815"/>
      <c r="KMI2" s="1815"/>
      <c r="KMJ2" s="1815"/>
      <c r="KMK2" s="1815"/>
      <c r="KML2" s="1815"/>
      <c r="KMM2" s="1815"/>
      <c r="KMN2" s="1815"/>
      <c r="KMO2" s="1815"/>
      <c r="KMP2" s="1815"/>
      <c r="KMQ2" s="1815"/>
      <c r="KMR2" s="1815"/>
      <c r="KMS2" s="1815"/>
      <c r="KMT2" s="1815"/>
      <c r="KMU2" s="1815"/>
      <c r="KMV2" s="1815"/>
      <c r="KMW2" s="1815"/>
      <c r="KMX2" s="1815"/>
      <c r="KMY2" s="1815"/>
      <c r="KMZ2" s="1815"/>
      <c r="KNA2" s="1815"/>
      <c r="KNB2" s="1815"/>
      <c r="KNC2" s="1815"/>
      <c r="KND2" s="1815"/>
      <c r="KNE2" s="1815"/>
      <c r="KNF2" s="1815"/>
      <c r="KNG2" s="1815"/>
      <c r="KNH2" s="1815"/>
      <c r="KNI2" s="1815"/>
      <c r="KNJ2" s="1815"/>
      <c r="KNK2" s="1815"/>
      <c r="KNL2" s="1815"/>
      <c r="KNM2" s="1815"/>
      <c r="KNN2" s="1815"/>
      <c r="KNO2" s="1815"/>
      <c r="KNP2" s="1815"/>
      <c r="KNQ2" s="1815"/>
      <c r="KNR2" s="1815"/>
      <c r="KNS2" s="1815"/>
      <c r="KNT2" s="1815"/>
      <c r="KNU2" s="1815"/>
      <c r="KNV2" s="1815"/>
      <c r="KNW2" s="1815"/>
      <c r="KNX2" s="1815"/>
      <c r="KNY2" s="1815"/>
      <c r="KNZ2" s="1815"/>
      <c r="KOA2" s="1815"/>
      <c r="KOB2" s="1815"/>
      <c r="KOC2" s="1815"/>
      <c r="KOD2" s="1815"/>
      <c r="KOE2" s="1815"/>
      <c r="KOF2" s="1815"/>
      <c r="KOG2" s="1815"/>
      <c r="KOH2" s="1815"/>
      <c r="KOI2" s="1815"/>
      <c r="KOJ2" s="1815"/>
      <c r="KOK2" s="1815"/>
      <c r="KOL2" s="1815"/>
      <c r="KOM2" s="1815"/>
      <c r="KON2" s="1815"/>
      <c r="KOO2" s="1815"/>
      <c r="KOP2" s="1815"/>
      <c r="KOQ2" s="1815"/>
      <c r="KOR2" s="1815"/>
      <c r="KOS2" s="1815"/>
      <c r="KOT2" s="1815"/>
      <c r="KOU2" s="1815"/>
      <c r="KOV2" s="1815"/>
      <c r="KOW2" s="1815"/>
      <c r="KOX2" s="1815"/>
      <c r="KOY2" s="1815"/>
      <c r="KOZ2" s="1815"/>
      <c r="KPA2" s="1815"/>
      <c r="KPB2" s="1815"/>
      <c r="KPC2" s="1815"/>
      <c r="KPD2" s="1815"/>
      <c r="KPE2" s="1815"/>
      <c r="KPF2" s="1815"/>
      <c r="KPG2" s="1815"/>
      <c r="KPH2" s="1815"/>
      <c r="KPI2" s="1815"/>
      <c r="KPJ2" s="1815"/>
      <c r="KPK2" s="1815"/>
      <c r="KPL2" s="1815"/>
      <c r="KPM2" s="1815"/>
      <c r="KPN2" s="1815"/>
      <c r="KPO2" s="1815"/>
      <c r="KPP2" s="1815"/>
      <c r="KPQ2" s="1815"/>
      <c r="KPR2" s="1815"/>
      <c r="KPS2" s="1815"/>
      <c r="KPT2" s="1815"/>
      <c r="KPU2" s="1815"/>
      <c r="KPV2" s="1815"/>
      <c r="KPW2" s="1815"/>
      <c r="KPX2" s="1815"/>
      <c r="KPY2" s="1815"/>
      <c r="KPZ2" s="1815"/>
      <c r="KQA2" s="1815"/>
      <c r="KQB2" s="1815"/>
      <c r="KQC2" s="1815"/>
      <c r="KQD2" s="1815"/>
      <c r="KQE2" s="1815"/>
      <c r="KQF2" s="1815"/>
      <c r="KQG2" s="1815"/>
      <c r="KQH2" s="1815"/>
      <c r="KQI2" s="1815"/>
      <c r="KQJ2" s="1815"/>
      <c r="KQK2" s="1815"/>
      <c r="KQL2" s="1815"/>
      <c r="KQM2" s="1815"/>
      <c r="KQN2" s="1815"/>
      <c r="KQO2" s="1815"/>
      <c r="KQP2" s="1815"/>
      <c r="KQQ2" s="1815"/>
      <c r="KQR2" s="1815"/>
      <c r="KQS2" s="1815"/>
      <c r="KQT2" s="1815"/>
      <c r="KQU2" s="1815"/>
      <c r="KQV2" s="1815"/>
      <c r="KQW2" s="1815"/>
      <c r="KQX2" s="1815"/>
      <c r="KQY2" s="1815"/>
      <c r="KQZ2" s="1815"/>
      <c r="KRA2" s="1815"/>
      <c r="KRB2" s="1815"/>
      <c r="KRC2" s="1815"/>
      <c r="KRD2" s="1815"/>
      <c r="KRE2" s="1815"/>
      <c r="KRF2" s="1815"/>
      <c r="KRG2" s="1815"/>
      <c r="KRH2" s="1815"/>
      <c r="KRI2" s="1815"/>
      <c r="KRJ2" s="1815"/>
      <c r="KRK2" s="1815"/>
      <c r="KRL2" s="1815"/>
      <c r="KRM2" s="1815"/>
      <c r="KRN2" s="1815"/>
      <c r="KRO2" s="1815"/>
      <c r="KRP2" s="1815"/>
      <c r="KRQ2" s="1815"/>
      <c r="KRR2" s="1815"/>
      <c r="KRS2" s="1815"/>
      <c r="KRT2" s="1815"/>
      <c r="KRU2" s="1815"/>
      <c r="KRV2" s="1815"/>
      <c r="KRW2" s="1815"/>
      <c r="KRX2" s="1815"/>
      <c r="KRY2" s="1815"/>
      <c r="KRZ2" s="1815"/>
      <c r="KSA2" s="1815"/>
      <c r="KSB2" s="1815"/>
      <c r="KSC2" s="1815"/>
      <c r="KSD2" s="1815"/>
      <c r="KSE2" s="1815"/>
      <c r="KSF2" s="1815"/>
      <c r="KSG2" s="1815"/>
      <c r="KSH2" s="1815"/>
      <c r="KSI2" s="1815"/>
      <c r="KSJ2" s="1815"/>
      <c r="KSK2" s="1815"/>
      <c r="KSL2" s="1815"/>
      <c r="KSM2" s="1815"/>
      <c r="KSN2" s="1815"/>
      <c r="KSO2" s="1815"/>
      <c r="KSP2" s="1815"/>
      <c r="KSQ2" s="1815"/>
      <c r="KSR2" s="1815"/>
      <c r="KSS2" s="1815"/>
      <c r="KST2" s="1815"/>
      <c r="KSU2" s="1815"/>
      <c r="KSV2" s="1815"/>
      <c r="KSW2" s="1815"/>
      <c r="KSX2" s="1815"/>
      <c r="KSY2" s="1815"/>
      <c r="KSZ2" s="1815"/>
      <c r="KTA2" s="1815"/>
      <c r="KTB2" s="1815"/>
      <c r="KTC2" s="1815"/>
      <c r="KTD2" s="1815"/>
      <c r="KTE2" s="1815"/>
      <c r="KTF2" s="1815"/>
      <c r="KTG2" s="1815"/>
      <c r="KTH2" s="1815"/>
      <c r="KTI2" s="1815"/>
      <c r="KTJ2" s="1815"/>
      <c r="KTK2" s="1815"/>
      <c r="KTL2" s="1815"/>
      <c r="KTM2" s="1815"/>
      <c r="KTN2" s="1815"/>
      <c r="KTO2" s="1815"/>
      <c r="KTP2" s="1815"/>
      <c r="KTQ2" s="1815"/>
      <c r="KTR2" s="1815"/>
      <c r="KTS2" s="1815"/>
      <c r="KTT2" s="1815"/>
      <c r="KTU2" s="1815"/>
      <c r="KTV2" s="1815"/>
      <c r="KTW2" s="1815"/>
      <c r="KTX2" s="1815"/>
      <c r="KTY2" s="1815"/>
      <c r="KTZ2" s="1815"/>
      <c r="KUA2" s="1815"/>
      <c r="KUB2" s="1815"/>
      <c r="KUC2" s="1815"/>
      <c r="KUD2" s="1815"/>
      <c r="KUE2" s="1815"/>
      <c r="KUF2" s="1815"/>
      <c r="KUG2" s="1815"/>
      <c r="KUH2" s="1815"/>
      <c r="KUI2" s="1815"/>
      <c r="KUJ2" s="1815"/>
      <c r="KUK2" s="1815"/>
      <c r="KUL2" s="1815"/>
      <c r="KUM2" s="1815"/>
      <c r="KUN2" s="1815"/>
      <c r="KUO2" s="1815"/>
      <c r="KUP2" s="1815"/>
      <c r="KUQ2" s="1815"/>
      <c r="KUR2" s="1815"/>
      <c r="KUS2" s="1815"/>
      <c r="KUT2" s="1815"/>
      <c r="KUU2" s="1815"/>
      <c r="KUV2" s="1815"/>
      <c r="KUW2" s="1815"/>
      <c r="KUX2" s="1815"/>
      <c r="KUY2" s="1815"/>
      <c r="KUZ2" s="1815"/>
      <c r="KVA2" s="1815"/>
      <c r="KVB2" s="1815"/>
      <c r="KVC2" s="1815"/>
      <c r="KVD2" s="1815"/>
      <c r="KVE2" s="1815"/>
      <c r="KVF2" s="1815"/>
      <c r="KVG2" s="1815"/>
      <c r="KVH2" s="1815"/>
      <c r="KVI2" s="1815"/>
      <c r="KVJ2" s="1815"/>
      <c r="KVK2" s="1815"/>
      <c r="KVL2" s="1815"/>
      <c r="KVM2" s="1815"/>
      <c r="KVN2" s="1815"/>
      <c r="KVO2" s="1815"/>
      <c r="KVP2" s="1815"/>
      <c r="KVQ2" s="1815"/>
      <c r="KVR2" s="1815"/>
      <c r="KVS2" s="1815"/>
      <c r="KVT2" s="1815"/>
      <c r="KVU2" s="1815"/>
      <c r="KVV2" s="1815"/>
      <c r="KVW2" s="1815"/>
      <c r="KVX2" s="1815"/>
      <c r="KVY2" s="1815"/>
      <c r="KVZ2" s="1815"/>
      <c r="KWA2" s="1815"/>
      <c r="KWB2" s="1815"/>
      <c r="KWC2" s="1815"/>
      <c r="KWD2" s="1815"/>
      <c r="KWE2" s="1815"/>
      <c r="KWF2" s="1815"/>
      <c r="KWG2" s="1815"/>
      <c r="KWH2" s="1815"/>
      <c r="KWI2" s="1815"/>
      <c r="KWJ2" s="1815"/>
      <c r="KWK2" s="1815"/>
      <c r="KWL2" s="1815"/>
      <c r="KWM2" s="1815"/>
      <c r="KWN2" s="1815"/>
      <c r="KWO2" s="1815"/>
      <c r="KWP2" s="1815"/>
      <c r="KWQ2" s="1815"/>
      <c r="KWR2" s="1815"/>
      <c r="KWS2" s="1815"/>
      <c r="KWT2" s="1815"/>
      <c r="KWU2" s="1815"/>
      <c r="KWV2" s="1815"/>
      <c r="KWW2" s="1815"/>
      <c r="KWX2" s="1815"/>
      <c r="KWY2" s="1815"/>
      <c r="KWZ2" s="1815"/>
      <c r="KXA2" s="1815"/>
      <c r="KXB2" s="1815"/>
      <c r="KXC2" s="1815"/>
      <c r="KXD2" s="1815"/>
      <c r="KXE2" s="1815"/>
      <c r="KXF2" s="1815"/>
      <c r="KXG2" s="1815"/>
      <c r="KXH2" s="1815"/>
      <c r="KXI2" s="1815"/>
      <c r="KXJ2" s="1815"/>
      <c r="KXK2" s="1815"/>
      <c r="KXL2" s="1815"/>
      <c r="KXM2" s="1815"/>
      <c r="KXN2" s="1815"/>
      <c r="KXO2" s="1815"/>
      <c r="KXP2" s="1815"/>
      <c r="KXQ2" s="1815"/>
      <c r="KXR2" s="1815"/>
      <c r="KXS2" s="1815"/>
      <c r="KXT2" s="1815"/>
      <c r="KXU2" s="1815"/>
      <c r="KXV2" s="1815"/>
      <c r="KXW2" s="1815"/>
      <c r="KXX2" s="1815"/>
      <c r="KXY2" s="1815"/>
      <c r="KXZ2" s="1815"/>
      <c r="KYA2" s="1815"/>
      <c r="KYB2" s="1815"/>
      <c r="KYC2" s="1815"/>
      <c r="KYD2" s="1815"/>
      <c r="KYE2" s="1815"/>
      <c r="KYF2" s="1815"/>
      <c r="KYG2" s="1815"/>
      <c r="KYH2" s="1815"/>
      <c r="KYI2" s="1815"/>
      <c r="KYJ2" s="1815"/>
      <c r="KYK2" s="1815"/>
      <c r="KYL2" s="1815"/>
      <c r="KYM2" s="1815"/>
      <c r="KYN2" s="1815"/>
      <c r="KYO2" s="1815"/>
      <c r="KYP2" s="1815"/>
      <c r="KYQ2" s="1815"/>
      <c r="KYR2" s="1815"/>
      <c r="KYS2" s="1815"/>
      <c r="KYT2" s="1815"/>
      <c r="KYU2" s="1815"/>
      <c r="KYV2" s="1815"/>
      <c r="KYW2" s="1815"/>
      <c r="KYX2" s="1815"/>
      <c r="KYY2" s="1815"/>
      <c r="KYZ2" s="1815"/>
      <c r="KZA2" s="1815"/>
      <c r="KZB2" s="1815"/>
      <c r="KZC2" s="1815"/>
      <c r="KZD2" s="1815"/>
      <c r="KZE2" s="1815"/>
      <c r="KZF2" s="1815"/>
      <c r="KZG2" s="1815"/>
      <c r="KZH2" s="1815"/>
      <c r="KZI2" s="1815"/>
      <c r="KZJ2" s="1815"/>
      <c r="KZK2" s="1815"/>
      <c r="KZL2" s="1815"/>
      <c r="KZM2" s="1815"/>
      <c r="KZN2" s="1815"/>
      <c r="KZO2" s="1815"/>
      <c r="KZP2" s="1815"/>
      <c r="KZQ2" s="1815"/>
      <c r="KZR2" s="1815"/>
      <c r="KZS2" s="1815"/>
      <c r="KZT2" s="1815"/>
      <c r="KZU2" s="1815"/>
      <c r="KZV2" s="1815"/>
      <c r="KZW2" s="1815"/>
      <c r="KZX2" s="1815"/>
      <c r="KZY2" s="1815"/>
      <c r="KZZ2" s="1815"/>
      <c r="LAA2" s="1815"/>
      <c r="LAB2" s="1815"/>
      <c r="LAC2" s="1815"/>
      <c r="LAD2" s="1815"/>
      <c r="LAE2" s="1815"/>
      <c r="LAF2" s="1815"/>
      <c r="LAG2" s="1815"/>
      <c r="LAH2" s="1815"/>
      <c r="LAI2" s="1815"/>
      <c r="LAJ2" s="1815"/>
      <c r="LAK2" s="1815"/>
      <c r="LAL2" s="1815"/>
      <c r="LAM2" s="1815"/>
      <c r="LAN2" s="1815"/>
      <c r="LAO2" s="1815"/>
      <c r="LAP2" s="1815"/>
      <c r="LAQ2" s="1815"/>
      <c r="LAR2" s="1815"/>
      <c r="LAS2" s="1815"/>
      <c r="LAT2" s="1815"/>
      <c r="LAU2" s="1815"/>
      <c r="LAV2" s="1815"/>
      <c r="LAW2" s="1815"/>
      <c r="LAX2" s="1815"/>
      <c r="LAY2" s="1815"/>
      <c r="LAZ2" s="1815"/>
      <c r="LBA2" s="1815"/>
      <c r="LBB2" s="1815"/>
      <c r="LBC2" s="1815"/>
      <c r="LBD2" s="1815"/>
      <c r="LBE2" s="1815"/>
      <c r="LBF2" s="1815"/>
      <c r="LBG2" s="1815"/>
      <c r="LBH2" s="1815"/>
      <c r="LBI2" s="1815"/>
      <c r="LBJ2" s="1815"/>
      <c r="LBK2" s="1815"/>
      <c r="LBL2" s="1815"/>
      <c r="LBM2" s="1815"/>
      <c r="LBN2" s="1815"/>
      <c r="LBO2" s="1815"/>
      <c r="LBP2" s="1815"/>
      <c r="LBQ2" s="1815"/>
      <c r="LBR2" s="1815"/>
      <c r="LBS2" s="1815"/>
      <c r="LBT2" s="1815"/>
      <c r="LBU2" s="1815"/>
      <c r="LBV2" s="1815"/>
      <c r="LBW2" s="1815"/>
      <c r="LBX2" s="1815"/>
      <c r="LBY2" s="1815"/>
      <c r="LBZ2" s="1815"/>
      <c r="LCA2" s="1815"/>
      <c r="LCB2" s="1815"/>
      <c r="LCC2" s="1815"/>
      <c r="LCD2" s="1815"/>
      <c r="LCE2" s="1815"/>
      <c r="LCF2" s="1815"/>
      <c r="LCG2" s="1815"/>
      <c r="LCH2" s="1815"/>
      <c r="LCI2" s="1815"/>
      <c r="LCJ2" s="1815"/>
      <c r="LCK2" s="1815"/>
      <c r="LCL2" s="1815"/>
      <c r="LCM2" s="1815"/>
      <c r="LCN2" s="1815"/>
      <c r="LCO2" s="1815"/>
      <c r="LCP2" s="1815"/>
      <c r="LCQ2" s="1815"/>
      <c r="LCR2" s="1815"/>
      <c r="LCS2" s="1815"/>
      <c r="LCT2" s="1815"/>
      <c r="LCU2" s="1815"/>
      <c r="LCV2" s="1815"/>
      <c r="LCW2" s="1815"/>
      <c r="LCX2" s="1815"/>
      <c r="LCY2" s="1815"/>
      <c r="LCZ2" s="1815"/>
      <c r="LDA2" s="1815"/>
      <c r="LDB2" s="1815"/>
      <c r="LDC2" s="1815"/>
      <c r="LDD2" s="1815"/>
      <c r="LDE2" s="1815"/>
      <c r="LDF2" s="1815"/>
      <c r="LDG2" s="1815"/>
      <c r="LDH2" s="1815"/>
      <c r="LDI2" s="1815"/>
      <c r="LDJ2" s="1815"/>
      <c r="LDK2" s="1815"/>
      <c r="LDL2" s="1815"/>
      <c r="LDM2" s="1815"/>
      <c r="LDN2" s="1815"/>
      <c r="LDO2" s="1815"/>
      <c r="LDP2" s="1815"/>
      <c r="LDQ2" s="1815"/>
      <c r="LDR2" s="1815"/>
      <c r="LDS2" s="1815"/>
      <c r="LDT2" s="1815"/>
      <c r="LDU2" s="1815"/>
      <c r="LDV2" s="1815"/>
      <c r="LDW2" s="1815"/>
      <c r="LDX2" s="1815"/>
      <c r="LDY2" s="1815"/>
      <c r="LDZ2" s="1815"/>
      <c r="LEA2" s="1815"/>
      <c r="LEB2" s="1815"/>
      <c r="LEC2" s="1815"/>
      <c r="LED2" s="1815"/>
      <c r="LEE2" s="1815"/>
      <c r="LEF2" s="1815"/>
      <c r="LEG2" s="1815"/>
      <c r="LEH2" s="1815"/>
      <c r="LEI2" s="1815"/>
      <c r="LEJ2" s="1815"/>
      <c r="LEK2" s="1815"/>
      <c r="LEL2" s="1815"/>
      <c r="LEM2" s="1815"/>
      <c r="LEN2" s="1815"/>
      <c r="LEO2" s="1815"/>
      <c r="LEP2" s="1815"/>
      <c r="LEQ2" s="1815"/>
      <c r="LER2" s="1815"/>
      <c r="LES2" s="1815"/>
      <c r="LET2" s="1815"/>
      <c r="LEU2" s="1815"/>
      <c r="LEV2" s="1815"/>
      <c r="LEW2" s="1815"/>
      <c r="LEX2" s="1815"/>
      <c r="LEY2" s="1815"/>
      <c r="LEZ2" s="1815"/>
      <c r="LFA2" s="1815"/>
      <c r="LFB2" s="1815"/>
      <c r="LFC2" s="1815"/>
      <c r="LFD2" s="1815"/>
      <c r="LFE2" s="1815"/>
      <c r="LFF2" s="1815"/>
      <c r="LFG2" s="1815"/>
      <c r="LFH2" s="1815"/>
      <c r="LFI2" s="1815"/>
      <c r="LFJ2" s="1815"/>
      <c r="LFK2" s="1815"/>
      <c r="LFL2" s="1815"/>
      <c r="LFM2" s="1815"/>
      <c r="LFN2" s="1815"/>
      <c r="LFO2" s="1815"/>
      <c r="LFP2" s="1815"/>
      <c r="LFQ2" s="1815"/>
      <c r="LFR2" s="1815"/>
      <c r="LFS2" s="1815"/>
      <c r="LFT2" s="1815"/>
      <c r="LFU2" s="1815"/>
      <c r="LFV2" s="1815"/>
      <c r="LFW2" s="1815"/>
      <c r="LFX2" s="1815"/>
      <c r="LFY2" s="1815"/>
      <c r="LFZ2" s="1815"/>
      <c r="LGA2" s="1815"/>
      <c r="LGB2" s="1815"/>
      <c r="LGC2" s="1815"/>
      <c r="LGD2" s="1815"/>
      <c r="LGE2" s="1815"/>
      <c r="LGF2" s="1815"/>
      <c r="LGG2" s="1815"/>
      <c r="LGH2" s="1815"/>
      <c r="LGI2" s="1815"/>
      <c r="LGJ2" s="1815"/>
      <c r="LGK2" s="1815"/>
      <c r="LGL2" s="1815"/>
      <c r="LGM2" s="1815"/>
      <c r="LGN2" s="1815"/>
      <c r="LGO2" s="1815"/>
      <c r="LGP2" s="1815"/>
      <c r="LGQ2" s="1815"/>
      <c r="LGR2" s="1815"/>
      <c r="LGS2" s="1815"/>
      <c r="LGT2" s="1815"/>
      <c r="LGU2" s="1815"/>
      <c r="LGV2" s="1815"/>
      <c r="LGW2" s="1815"/>
      <c r="LGX2" s="1815"/>
      <c r="LGY2" s="1815"/>
      <c r="LGZ2" s="1815"/>
      <c r="LHA2" s="1815"/>
      <c r="LHB2" s="1815"/>
      <c r="LHC2" s="1815"/>
      <c r="LHD2" s="1815"/>
      <c r="LHE2" s="1815"/>
      <c r="LHF2" s="1815"/>
      <c r="LHG2" s="1815"/>
      <c r="LHH2" s="1815"/>
      <c r="LHI2" s="1815"/>
      <c r="LHJ2" s="1815"/>
      <c r="LHK2" s="1815"/>
      <c r="LHL2" s="1815"/>
      <c r="LHM2" s="1815"/>
      <c r="LHN2" s="1815"/>
      <c r="LHO2" s="1815"/>
      <c r="LHP2" s="1815"/>
      <c r="LHQ2" s="1815"/>
      <c r="LHR2" s="1815"/>
      <c r="LHS2" s="1815"/>
      <c r="LHT2" s="1815"/>
      <c r="LHU2" s="1815"/>
      <c r="LHV2" s="1815"/>
      <c r="LHW2" s="1815"/>
      <c r="LHX2" s="1815"/>
      <c r="LHY2" s="1815"/>
      <c r="LHZ2" s="1815"/>
      <c r="LIA2" s="1815"/>
      <c r="LIB2" s="1815"/>
      <c r="LIC2" s="1815"/>
      <c r="LID2" s="1815"/>
      <c r="LIE2" s="1815"/>
      <c r="LIF2" s="1815"/>
      <c r="LIG2" s="1815"/>
      <c r="LIH2" s="1815"/>
      <c r="LII2" s="1815"/>
      <c r="LIJ2" s="1815"/>
      <c r="LIK2" s="1815"/>
      <c r="LIL2" s="1815"/>
      <c r="LIM2" s="1815"/>
      <c r="LIN2" s="1815"/>
      <c r="LIO2" s="1815"/>
      <c r="LIP2" s="1815"/>
      <c r="LIQ2" s="1815"/>
      <c r="LIR2" s="1815"/>
      <c r="LIS2" s="1815"/>
      <c r="LIT2" s="1815"/>
      <c r="LIU2" s="1815"/>
      <c r="LIV2" s="1815"/>
      <c r="LIW2" s="1815"/>
      <c r="LIX2" s="1815"/>
      <c r="LIY2" s="1815"/>
      <c r="LIZ2" s="1815"/>
      <c r="LJA2" s="1815"/>
      <c r="LJB2" s="1815"/>
      <c r="LJC2" s="1815"/>
      <c r="LJD2" s="1815"/>
      <c r="LJE2" s="1815"/>
      <c r="LJF2" s="1815"/>
      <c r="LJG2" s="1815"/>
      <c r="LJH2" s="1815"/>
      <c r="LJI2" s="1815"/>
      <c r="LJJ2" s="1815"/>
      <c r="LJK2" s="1815"/>
      <c r="LJL2" s="1815"/>
      <c r="LJM2" s="1815"/>
      <c r="LJN2" s="1815"/>
      <c r="LJO2" s="1815"/>
      <c r="LJP2" s="1815"/>
      <c r="LJQ2" s="1815"/>
      <c r="LJR2" s="1815"/>
      <c r="LJS2" s="1815"/>
      <c r="LJT2" s="1815"/>
      <c r="LJU2" s="1815"/>
      <c r="LJV2" s="1815"/>
      <c r="LJW2" s="1815"/>
      <c r="LJX2" s="1815"/>
      <c r="LJY2" s="1815"/>
      <c r="LJZ2" s="1815"/>
      <c r="LKA2" s="1815"/>
      <c r="LKB2" s="1815"/>
      <c r="LKC2" s="1815"/>
      <c r="LKD2" s="1815"/>
      <c r="LKE2" s="1815"/>
      <c r="LKF2" s="1815"/>
      <c r="LKG2" s="1815"/>
      <c r="LKH2" s="1815"/>
      <c r="LKI2" s="1815"/>
      <c r="LKJ2" s="1815"/>
      <c r="LKK2" s="1815"/>
      <c r="LKL2" s="1815"/>
      <c r="LKM2" s="1815"/>
      <c r="LKN2" s="1815"/>
      <c r="LKO2" s="1815"/>
      <c r="LKP2" s="1815"/>
      <c r="LKQ2" s="1815"/>
      <c r="LKR2" s="1815"/>
      <c r="LKS2" s="1815"/>
      <c r="LKT2" s="1815"/>
      <c r="LKU2" s="1815"/>
      <c r="LKV2" s="1815"/>
      <c r="LKW2" s="1815"/>
      <c r="LKX2" s="1815"/>
      <c r="LKY2" s="1815"/>
      <c r="LKZ2" s="1815"/>
      <c r="LLA2" s="1815"/>
      <c r="LLB2" s="1815"/>
      <c r="LLC2" s="1815"/>
      <c r="LLD2" s="1815"/>
      <c r="LLE2" s="1815"/>
      <c r="LLF2" s="1815"/>
      <c r="LLG2" s="1815"/>
      <c r="LLH2" s="1815"/>
      <c r="LLI2" s="1815"/>
      <c r="LLJ2" s="1815"/>
      <c r="LLK2" s="1815"/>
      <c r="LLL2" s="1815"/>
      <c r="LLM2" s="1815"/>
      <c r="LLN2" s="1815"/>
      <c r="LLO2" s="1815"/>
      <c r="LLP2" s="1815"/>
      <c r="LLQ2" s="1815"/>
      <c r="LLR2" s="1815"/>
      <c r="LLS2" s="1815"/>
      <c r="LLT2" s="1815"/>
      <c r="LLU2" s="1815"/>
      <c r="LLV2" s="1815"/>
      <c r="LLW2" s="1815"/>
      <c r="LLX2" s="1815"/>
      <c r="LLY2" s="1815"/>
      <c r="LLZ2" s="1815"/>
      <c r="LMA2" s="1815"/>
      <c r="LMB2" s="1815"/>
      <c r="LMC2" s="1815"/>
      <c r="LMD2" s="1815"/>
      <c r="LME2" s="1815"/>
      <c r="LMF2" s="1815"/>
      <c r="LMG2" s="1815"/>
      <c r="LMH2" s="1815"/>
      <c r="LMI2" s="1815"/>
      <c r="LMJ2" s="1815"/>
      <c r="LMK2" s="1815"/>
      <c r="LML2" s="1815"/>
      <c r="LMM2" s="1815"/>
      <c r="LMN2" s="1815"/>
      <c r="LMO2" s="1815"/>
      <c r="LMP2" s="1815"/>
      <c r="LMQ2" s="1815"/>
      <c r="LMR2" s="1815"/>
      <c r="LMS2" s="1815"/>
      <c r="LMT2" s="1815"/>
      <c r="LMU2" s="1815"/>
      <c r="LMV2" s="1815"/>
      <c r="LMW2" s="1815"/>
      <c r="LMX2" s="1815"/>
      <c r="LMY2" s="1815"/>
      <c r="LMZ2" s="1815"/>
      <c r="LNA2" s="1815"/>
      <c r="LNB2" s="1815"/>
      <c r="LNC2" s="1815"/>
      <c r="LND2" s="1815"/>
      <c r="LNE2" s="1815"/>
      <c r="LNF2" s="1815"/>
      <c r="LNG2" s="1815"/>
      <c r="LNH2" s="1815"/>
      <c r="LNI2" s="1815"/>
      <c r="LNJ2" s="1815"/>
      <c r="LNK2" s="1815"/>
      <c r="LNL2" s="1815"/>
      <c r="LNM2" s="1815"/>
      <c r="LNN2" s="1815"/>
      <c r="LNO2" s="1815"/>
      <c r="LNP2" s="1815"/>
      <c r="LNQ2" s="1815"/>
      <c r="LNR2" s="1815"/>
      <c r="LNS2" s="1815"/>
      <c r="LNT2" s="1815"/>
      <c r="LNU2" s="1815"/>
      <c r="LNV2" s="1815"/>
      <c r="LNW2" s="1815"/>
      <c r="LNX2" s="1815"/>
      <c r="LNY2" s="1815"/>
      <c r="LNZ2" s="1815"/>
      <c r="LOA2" s="1815"/>
      <c r="LOB2" s="1815"/>
      <c r="LOC2" s="1815"/>
      <c r="LOD2" s="1815"/>
      <c r="LOE2" s="1815"/>
      <c r="LOF2" s="1815"/>
      <c r="LOG2" s="1815"/>
      <c r="LOH2" s="1815"/>
      <c r="LOI2" s="1815"/>
      <c r="LOJ2" s="1815"/>
      <c r="LOK2" s="1815"/>
      <c r="LOL2" s="1815"/>
      <c r="LOM2" s="1815"/>
      <c r="LON2" s="1815"/>
      <c r="LOO2" s="1815"/>
      <c r="LOP2" s="1815"/>
      <c r="LOQ2" s="1815"/>
      <c r="LOR2" s="1815"/>
      <c r="LOS2" s="1815"/>
      <c r="LOT2" s="1815"/>
      <c r="LOU2" s="1815"/>
      <c r="LOV2" s="1815"/>
      <c r="LOW2" s="1815"/>
      <c r="LOX2" s="1815"/>
      <c r="LOY2" s="1815"/>
      <c r="LOZ2" s="1815"/>
      <c r="LPA2" s="1815"/>
      <c r="LPB2" s="1815"/>
      <c r="LPC2" s="1815"/>
      <c r="LPD2" s="1815"/>
      <c r="LPE2" s="1815"/>
      <c r="LPF2" s="1815"/>
      <c r="LPG2" s="1815"/>
      <c r="LPH2" s="1815"/>
      <c r="LPI2" s="1815"/>
      <c r="LPJ2" s="1815"/>
      <c r="LPK2" s="1815"/>
      <c r="LPL2" s="1815"/>
      <c r="LPM2" s="1815"/>
      <c r="LPN2" s="1815"/>
      <c r="LPO2" s="1815"/>
      <c r="LPP2" s="1815"/>
      <c r="LPQ2" s="1815"/>
      <c r="LPR2" s="1815"/>
      <c r="LPS2" s="1815"/>
      <c r="LPT2" s="1815"/>
      <c r="LPU2" s="1815"/>
      <c r="LPV2" s="1815"/>
      <c r="LPW2" s="1815"/>
      <c r="LPX2" s="1815"/>
      <c r="LPY2" s="1815"/>
      <c r="LPZ2" s="1815"/>
      <c r="LQA2" s="1815"/>
      <c r="LQB2" s="1815"/>
      <c r="LQC2" s="1815"/>
      <c r="LQD2" s="1815"/>
      <c r="LQE2" s="1815"/>
      <c r="LQF2" s="1815"/>
      <c r="LQG2" s="1815"/>
      <c r="LQH2" s="1815"/>
      <c r="LQI2" s="1815"/>
      <c r="LQJ2" s="1815"/>
      <c r="LQK2" s="1815"/>
      <c r="LQL2" s="1815"/>
      <c r="LQM2" s="1815"/>
      <c r="LQN2" s="1815"/>
      <c r="LQO2" s="1815"/>
      <c r="LQP2" s="1815"/>
      <c r="LQQ2" s="1815"/>
      <c r="LQR2" s="1815"/>
      <c r="LQS2" s="1815"/>
      <c r="LQT2" s="1815"/>
      <c r="LQU2" s="1815"/>
      <c r="LQV2" s="1815"/>
      <c r="LQW2" s="1815"/>
      <c r="LQX2" s="1815"/>
      <c r="LQY2" s="1815"/>
      <c r="LQZ2" s="1815"/>
      <c r="LRA2" s="1815"/>
      <c r="LRB2" s="1815"/>
      <c r="LRC2" s="1815"/>
      <c r="LRD2" s="1815"/>
      <c r="LRE2" s="1815"/>
      <c r="LRF2" s="1815"/>
      <c r="LRG2" s="1815"/>
      <c r="LRH2" s="1815"/>
      <c r="LRI2" s="1815"/>
      <c r="LRJ2" s="1815"/>
      <c r="LRK2" s="1815"/>
      <c r="LRL2" s="1815"/>
      <c r="LRM2" s="1815"/>
      <c r="LRN2" s="1815"/>
      <c r="LRO2" s="1815"/>
      <c r="LRP2" s="1815"/>
      <c r="LRQ2" s="1815"/>
      <c r="LRR2" s="1815"/>
      <c r="LRS2" s="1815"/>
      <c r="LRT2" s="1815"/>
      <c r="LRU2" s="1815"/>
      <c r="LRV2" s="1815"/>
      <c r="LRW2" s="1815"/>
      <c r="LRX2" s="1815"/>
      <c r="LRY2" s="1815"/>
      <c r="LRZ2" s="1815"/>
      <c r="LSA2" s="1815"/>
      <c r="LSB2" s="1815"/>
      <c r="LSC2" s="1815"/>
      <c r="LSD2" s="1815"/>
      <c r="LSE2" s="1815"/>
      <c r="LSF2" s="1815"/>
      <c r="LSG2" s="1815"/>
      <c r="LSH2" s="1815"/>
      <c r="LSI2" s="1815"/>
      <c r="LSJ2" s="1815"/>
      <c r="LSK2" s="1815"/>
      <c r="LSL2" s="1815"/>
      <c r="LSM2" s="1815"/>
      <c r="LSN2" s="1815"/>
      <c r="LSO2" s="1815"/>
      <c r="LSP2" s="1815"/>
      <c r="LSQ2" s="1815"/>
      <c r="LSR2" s="1815"/>
      <c r="LSS2" s="1815"/>
      <c r="LST2" s="1815"/>
      <c r="LSU2" s="1815"/>
      <c r="LSV2" s="1815"/>
      <c r="LSW2" s="1815"/>
      <c r="LSX2" s="1815"/>
      <c r="LSY2" s="1815"/>
      <c r="LSZ2" s="1815"/>
      <c r="LTA2" s="1815"/>
      <c r="LTB2" s="1815"/>
      <c r="LTC2" s="1815"/>
      <c r="LTD2" s="1815"/>
      <c r="LTE2" s="1815"/>
      <c r="LTF2" s="1815"/>
      <c r="LTG2" s="1815"/>
      <c r="LTH2" s="1815"/>
      <c r="LTI2" s="1815"/>
      <c r="LTJ2" s="1815"/>
      <c r="LTK2" s="1815"/>
      <c r="LTL2" s="1815"/>
      <c r="LTM2" s="1815"/>
      <c r="LTN2" s="1815"/>
      <c r="LTO2" s="1815"/>
      <c r="LTP2" s="1815"/>
      <c r="LTQ2" s="1815"/>
      <c r="LTR2" s="1815"/>
      <c r="LTS2" s="1815"/>
      <c r="LTT2" s="1815"/>
      <c r="LTU2" s="1815"/>
      <c r="LTV2" s="1815"/>
      <c r="LTW2" s="1815"/>
      <c r="LTX2" s="1815"/>
      <c r="LTY2" s="1815"/>
      <c r="LTZ2" s="1815"/>
      <c r="LUA2" s="1815"/>
      <c r="LUB2" s="1815"/>
      <c r="LUC2" s="1815"/>
      <c r="LUD2" s="1815"/>
      <c r="LUE2" s="1815"/>
      <c r="LUF2" s="1815"/>
      <c r="LUG2" s="1815"/>
      <c r="LUH2" s="1815"/>
      <c r="LUI2" s="1815"/>
      <c r="LUJ2" s="1815"/>
      <c r="LUK2" s="1815"/>
      <c r="LUL2" s="1815"/>
      <c r="LUM2" s="1815"/>
      <c r="LUN2" s="1815"/>
      <c r="LUO2" s="1815"/>
      <c r="LUP2" s="1815"/>
      <c r="LUQ2" s="1815"/>
      <c r="LUR2" s="1815"/>
      <c r="LUS2" s="1815"/>
      <c r="LUT2" s="1815"/>
      <c r="LUU2" s="1815"/>
      <c r="LUV2" s="1815"/>
      <c r="LUW2" s="1815"/>
      <c r="LUX2" s="1815"/>
      <c r="LUY2" s="1815"/>
      <c r="LUZ2" s="1815"/>
      <c r="LVA2" s="1815"/>
      <c r="LVB2" s="1815"/>
      <c r="LVC2" s="1815"/>
      <c r="LVD2" s="1815"/>
      <c r="LVE2" s="1815"/>
      <c r="LVF2" s="1815"/>
      <c r="LVG2" s="1815"/>
      <c r="LVH2" s="1815"/>
      <c r="LVI2" s="1815"/>
      <c r="LVJ2" s="1815"/>
      <c r="LVK2" s="1815"/>
      <c r="LVL2" s="1815"/>
      <c r="LVM2" s="1815"/>
      <c r="LVN2" s="1815"/>
      <c r="LVO2" s="1815"/>
      <c r="LVP2" s="1815"/>
      <c r="LVQ2" s="1815"/>
      <c r="LVR2" s="1815"/>
      <c r="LVS2" s="1815"/>
      <c r="LVT2" s="1815"/>
      <c r="LVU2" s="1815"/>
      <c r="LVV2" s="1815"/>
      <c r="LVW2" s="1815"/>
      <c r="LVX2" s="1815"/>
      <c r="LVY2" s="1815"/>
      <c r="LVZ2" s="1815"/>
      <c r="LWA2" s="1815"/>
      <c r="LWB2" s="1815"/>
      <c r="LWC2" s="1815"/>
      <c r="LWD2" s="1815"/>
      <c r="LWE2" s="1815"/>
      <c r="LWF2" s="1815"/>
      <c r="LWG2" s="1815"/>
      <c r="LWH2" s="1815"/>
      <c r="LWI2" s="1815"/>
      <c r="LWJ2" s="1815"/>
      <c r="LWK2" s="1815"/>
      <c r="LWL2" s="1815"/>
      <c r="LWM2" s="1815"/>
      <c r="LWN2" s="1815"/>
      <c r="LWO2" s="1815"/>
      <c r="LWP2" s="1815"/>
      <c r="LWQ2" s="1815"/>
      <c r="LWR2" s="1815"/>
      <c r="LWS2" s="1815"/>
      <c r="LWT2" s="1815"/>
      <c r="LWU2" s="1815"/>
      <c r="LWV2" s="1815"/>
      <c r="LWW2" s="1815"/>
      <c r="LWX2" s="1815"/>
      <c r="LWY2" s="1815"/>
      <c r="LWZ2" s="1815"/>
      <c r="LXA2" s="1815"/>
      <c r="LXB2" s="1815"/>
      <c r="LXC2" s="1815"/>
      <c r="LXD2" s="1815"/>
      <c r="LXE2" s="1815"/>
      <c r="LXF2" s="1815"/>
      <c r="LXG2" s="1815"/>
      <c r="LXH2" s="1815"/>
      <c r="LXI2" s="1815"/>
      <c r="LXJ2" s="1815"/>
      <c r="LXK2" s="1815"/>
      <c r="LXL2" s="1815"/>
      <c r="LXM2" s="1815"/>
      <c r="LXN2" s="1815"/>
      <c r="LXO2" s="1815"/>
      <c r="LXP2" s="1815"/>
      <c r="LXQ2" s="1815"/>
      <c r="LXR2" s="1815"/>
      <c r="LXS2" s="1815"/>
      <c r="LXT2" s="1815"/>
      <c r="LXU2" s="1815"/>
      <c r="LXV2" s="1815"/>
      <c r="LXW2" s="1815"/>
      <c r="LXX2" s="1815"/>
      <c r="LXY2" s="1815"/>
      <c r="LXZ2" s="1815"/>
      <c r="LYA2" s="1815"/>
      <c r="LYB2" s="1815"/>
      <c r="LYC2" s="1815"/>
      <c r="LYD2" s="1815"/>
      <c r="LYE2" s="1815"/>
      <c r="LYF2" s="1815"/>
      <c r="LYG2" s="1815"/>
      <c r="LYH2" s="1815"/>
      <c r="LYI2" s="1815"/>
      <c r="LYJ2" s="1815"/>
      <c r="LYK2" s="1815"/>
      <c r="LYL2" s="1815"/>
      <c r="LYM2" s="1815"/>
      <c r="LYN2" s="1815"/>
      <c r="LYO2" s="1815"/>
      <c r="LYP2" s="1815"/>
      <c r="LYQ2" s="1815"/>
      <c r="LYR2" s="1815"/>
      <c r="LYS2" s="1815"/>
      <c r="LYT2" s="1815"/>
      <c r="LYU2" s="1815"/>
      <c r="LYV2" s="1815"/>
      <c r="LYW2" s="1815"/>
      <c r="LYX2" s="1815"/>
      <c r="LYY2" s="1815"/>
      <c r="LYZ2" s="1815"/>
      <c r="LZA2" s="1815"/>
      <c r="LZB2" s="1815"/>
      <c r="LZC2" s="1815"/>
      <c r="LZD2" s="1815"/>
      <c r="LZE2" s="1815"/>
      <c r="LZF2" s="1815"/>
      <c r="LZG2" s="1815"/>
      <c r="LZH2" s="1815"/>
      <c r="LZI2" s="1815"/>
      <c r="LZJ2" s="1815"/>
      <c r="LZK2" s="1815"/>
      <c r="LZL2" s="1815"/>
      <c r="LZM2" s="1815"/>
      <c r="LZN2" s="1815"/>
      <c r="LZO2" s="1815"/>
      <c r="LZP2" s="1815"/>
      <c r="LZQ2" s="1815"/>
      <c r="LZR2" s="1815"/>
      <c r="LZS2" s="1815"/>
      <c r="LZT2" s="1815"/>
      <c r="LZU2" s="1815"/>
      <c r="LZV2" s="1815"/>
      <c r="LZW2" s="1815"/>
      <c r="LZX2" s="1815"/>
      <c r="LZY2" s="1815"/>
      <c r="LZZ2" s="1815"/>
      <c r="MAA2" s="1815"/>
      <c r="MAB2" s="1815"/>
      <c r="MAC2" s="1815"/>
      <c r="MAD2" s="1815"/>
      <c r="MAE2" s="1815"/>
      <c r="MAF2" s="1815"/>
      <c r="MAG2" s="1815"/>
      <c r="MAH2" s="1815"/>
      <c r="MAI2" s="1815"/>
      <c r="MAJ2" s="1815"/>
      <c r="MAK2" s="1815"/>
      <c r="MAL2" s="1815"/>
      <c r="MAM2" s="1815"/>
      <c r="MAN2" s="1815"/>
      <c r="MAO2" s="1815"/>
      <c r="MAP2" s="1815"/>
      <c r="MAQ2" s="1815"/>
      <c r="MAR2" s="1815"/>
      <c r="MAS2" s="1815"/>
      <c r="MAT2" s="1815"/>
      <c r="MAU2" s="1815"/>
      <c r="MAV2" s="1815"/>
      <c r="MAW2" s="1815"/>
      <c r="MAX2" s="1815"/>
      <c r="MAY2" s="1815"/>
      <c r="MAZ2" s="1815"/>
      <c r="MBA2" s="1815"/>
      <c r="MBB2" s="1815"/>
      <c r="MBC2" s="1815"/>
      <c r="MBD2" s="1815"/>
      <c r="MBE2" s="1815"/>
      <c r="MBF2" s="1815"/>
      <c r="MBG2" s="1815"/>
      <c r="MBH2" s="1815"/>
      <c r="MBI2" s="1815"/>
      <c r="MBJ2" s="1815"/>
      <c r="MBK2" s="1815"/>
      <c r="MBL2" s="1815"/>
      <c r="MBM2" s="1815"/>
      <c r="MBN2" s="1815"/>
      <c r="MBO2" s="1815"/>
      <c r="MBP2" s="1815"/>
      <c r="MBQ2" s="1815"/>
      <c r="MBR2" s="1815"/>
      <c r="MBS2" s="1815"/>
      <c r="MBT2" s="1815"/>
      <c r="MBU2" s="1815"/>
      <c r="MBV2" s="1815"/>
      <c r="MBW2" s="1815"/>
      <c r="MBX2" s="1815"/>
      <c r="MBY2" s="1815"/>
      <c r="MBZ2" s="1815"/>
      <c r="MCA2" s="1815"/>
      <c r="MCB2" s="1815"/>
      <c r="MCC2" s="1815"/>
      <c r="MCD2" s="1815"/>
      <c r="MCE2" s="1815"/>
      <c r="MCF2" s="1815"/>
      <c r="MCG2" s="1815"/>
      <c r="MCH2" s="1815"/>
      <c r="MCI2" s="1815"/>
      <c r="MCJ2" s="1815"/>
      <c r="MCK2" s="1815"/>
      <c r="MCL2" s="1815"/>
      <c r="MCM2" s="1815"/>
      <c r="MCN2" s="1815"/>
      <c r="MCO2" s="1815"/>
      <c r="MCP2" s="1815"/>
      <c r="MCQ2" s="1815"/>
      <c r="MCR2" s="1815"/>
      <c r="MCS2" s="1815"/>
      <c r="MCT2" s="1815"/>
      <c r="MCU2" s="1815"/>
      <c r="MCV2" s="1815"/>
      <c r="MCW2" s="1815"/>
      <c r="MCX2" s="1815"/>
      <c r="MCY2" s="1815"/>
      <c r="MCZ2" s="1815"/>
      <c r="MDA2" s="1815"/>
      <c r="MDB2" s="1815"/>
      <c r="MDC2" s="1815"/>
      <c r="MDD2" s="1815"/>
      <c r="MDE2" s="1815"/>
      <c r="MDF2" s="1815"/>
      <c r="MDG2" s="1815"/>
      <c r="MDH2" s="1815"/>
      <c r="MDI2" s="1815"/>
      <c r="MDJ2" s="1815"/>
      <c r="MDK2" s="1815"/>
      <c r="MDL2" s="1815"/>
      <c r="MDM2" s="1815"/>
      <c r="MDN2" s="1815"/>
      <c r="MDO2" s="1815"/>
      <c r="MDP2" s="1815"/>
      <c r="MDQ2" s="1815"/>
      <c r="MDR2" s="1815"/>
      <c r="MDS2" s="1815"/>
      <c r="MDT2" s="1815"/>
      <c r="MDU2" s="1815"/>
      <c r="MDV2" s="1815"/>
      <c r="MDW2" s="1815"/>
      <c r="MDX2" s="1815"/>
      <c r="MDY2" s="1815"/>
      <c r="MDZ2" s="1815"/>
      <c r="MEA2" s="1815"/>
      <c r="MEB2" s="1815"/>
      <c r="MEC2" s="1815"/>
      <c r="MED2" s="1815"/>
      <c r="MEE2" s="1815"/>
      <c r="MEF2" s="1815"/>
      <c r="MEG2" s="1815"/>
      <c r="MEH2" s="1815"/>
      <c r="MEI2" s="1815"/>
      <c r="MEJ2" s="1815"/>
      <c r="MEK2" s="1815"/>
      <c r="MEL2" s="1815"/>
      <c r="MEM2" s="1815"/>
      <c r="MEN2" s="1815"/>
      <c r="MEO2" s="1815"/>
      <c r="MEP2" s="1815"/>
      <c r="MEQ2" s="1815"/>
      <c r="MER2" s="1815"/>
      <c r="MES2" s="1815"/>
      <c r="MET2" s="1815"/>
      <c r="MEU2" s="1815"/>
      <c r="MEV2" s="1815"/>
      <c r="MEW2" s="1815"/>
      <c r="MEX2" s="1815"/>
      <c r="MEY2" s="1815"/>
      <c r="MEZ2" s="1815"/>
      <c r="MFA2" s="1815"/>
      <c r="MFB2" s="1815"/>
      <c r="MFC2" s="1815"/>
      <c r="MFD2" s="1815"/>
      <c r="MFE2" s="1815"/>
      <c r="MFF2" s="1815"/>
      <c r="MFG2" s="1815"/>
      <c r="MFH2" s="1815"/>
      <c r="MFI2" s="1815"/>
      <c r="MFJ2" s="1815"/>
      <c r="MFK2" s="1815"/>
      <c r="MFL2" s="1815"/>
      <c r="MFM2" s="1815"/>
      <c r="MFN2" s="1815"/>
      <c r="MFO2" s="1815"/>
      <c r="MFP2" s="1815"/>
      <c r="MFQ2" s="1815"/>
      <c r="MFR2" s="1815"/>
      <c r="MFS2" s="1815"/>
      <c r="MFT2" s="1815"/>
      <c r="MFU2" s="1815"/>
      <c r="MFV2" s="1815"/>
      <c r="MFW2" s="1815"/>
      <c r="MFX2" s="1815"/>
      <c r="MFY2" s="1815"/>
      <c r="MFZ2" s="1815"/>
      <c r="MGA2" s="1815"/>
      <c r="MGB2" s="1815"/>
      <c r="MGC2" s="1815"/>
      <c r="MGD2" s="1815"/>
      <c r="MGE2" s="1815"/>
      <c r="MGF2" s="1815"/>
      <c r="MGG2" s="1815"/>
      <c r="MGH2" s="1815"/>
      <c r="MGI2" s="1815"/>
      <c r="MGJ2" s="1815"/>
      <c r="MGK2" s="1815"/>
      <c r="MGL2" s="1815"/>
      <c r="MGM2" s="1815"/>
      <c r="MGN2" s="1815"/>
      <c r="MGO2" s="1815"/>
      <c r="MGP2" s="1815"/>
      <c r="MGQ2" s="1815"/>
      <c r="MGR2" s="1815"/>
      <c r="MGS2" s="1815"/>
      <c r="MGT2" s="1815"/>
      <c r="MGU2" s="1815"/>
      <c r="MGV2" s="1815"/>
      <c r="MGW2" s="1815"/>
      <c r="MGX2" s="1815"/>
      <c r="MGY2" s="1815"/>
      <c r="MGZ2" s="1815"/>
      <c r="MHA2" s="1815"/>
      <c r="MHB2" s="1815"/>
      <c r="MHC2" s="1815"/>
      <c r="MHD2" s="1815"/>
      <c r="MHE2" s="1815"/>
      <c r="MHF2" s="1815"/>
      <c r="MHG2" s="1815"/>
      <c r="MHH2" s="1815"/>
      <c r="MHI2" s="1815"/>
      <c r="MHJ2" s="1815"/>
      <c r="MHK2" s="1815"/>
      <c r="MHL2" s="1815"/>
      <c r="MHM2" s="1815"/>
      <c r="MHN2" s="1815"/>
      <c r="MHO2" s="1815"/>
      <c r="MHP2" s="1815"/>
      <c r="MHQ2" s="1815"/>
      <c r="MHR2" s="1815"/>
      <c r="MHS2" s="1815"/>
      <c r="MHT2" s="1815"/>
      <c r="MHU2" s="1815"/>
      <c r="MHV2" s="1815"/>
      <c r="MHW2" s="1815"/>
      <c r="MHX2" s="1815"/>
      <c r="MHY2" s="1815"/>
      <c r="MHZ2" s="1815"/>
      <c r="MIA2" s="1815"/>
      <c r="MIB2" s="1815"/>
      <c r="MIC2" s="1815"/>
      <c r="MID2" s="1815"/>
      <c r="MIE2" s="1815"/>
      <c r="MIF2" s="1815"/>
      <c r="MIG2" s="1815"/>
      <c r="MIH2" s="1815"/>
      <c r="MII2" s="1815"/>
      <c r="MIJ2" s="1815"/>
      <c r="MIK2" s="1815"/>
      <c r="MIL2" s="1815"/>
      <c r="MIM2" s="1815"/>
      <c r="MIN2" s="1815"/>
      <c r="MIO2" s="1815"/>
      <c r="MIP2" s="1815"/>
      <c r="MIQ2" s="1815"/>
      <c r="MIR2" s="1815"/>
      <c r="MIS2" s="1815"/>
      <c r="MIT2" s="1815"/>
      <c r="MIU2" s="1815"/>
      <c r="MIV2" s="1815"/>
      <c r="MIW2" s="1815"/>
      <c r="MIX2" s="1815"/>
      <c r="MIY2" s="1815"/>
      <c r="MIZ2" s="1815"/>
      <c r="MJA2" s="1815"/>
      <c r="MJB2" s="1815"/>
      <c r="MJC2" s="1815"/>
      <c r="MJD2" s="1815"/>
      <c r="MJE2" s="1815"/>
      <c r="MJF2" s="1815"/>
      <c r="MJG2" s="1815"/>
      <c r="MJH2" s="1815"/>
      <c r="MJI2" s="1815"/>
      <c r="MJJ2" s="1815"/>
      <c r="MJK2" s="1815"/>
      <c r="MJL2" s="1815"/>
      <c r="MJM2" s="1815"/>
      <c r="MJN2" s="1815"/>
      <c r="MJO2" s="1815"/>
      <c r="MJP2" s="1815"/>
      <c r="MJQ2" s="1815"/>
      <c r="MJR2" s="1815"/>
      <c r="MJS2" s="1815"/>
      <c r="MJT2" s="1815"/>
      <c r="MJU2" s="1815"/>
      <c r="MJV2" s="1815"/>
      <c r="MJW2" s="1815"/>
      <c r="MJX2" s="1815"/>
      <c r="MJY2" s="1815"/>
      <c r="MJZ2" s="1815"/>
      <c r="MKA2" s="1815"/>
      <c r="MKB2" s="1815"/>
      <c r="MKC2" s="1815"/>
      <c r="MKD2" s="1815"/>
      <c r="MKE2" s="1815"/>
      <c r="MKF2" s="1815"/>
      <c r="MKG2" s="1815"/>
      <c r="MKH2" s="1815"/>
      <c r="MKI2" s="1815"/>
      <c r="MKJ2" s="1815"/>
      <c r="MKK2" s="1815"/>
      <c r="MKL2" s="1815"/>
      <c r="MKM2" s="1815"/>
      <c r="MKN2" s="1815"/>
      <c r="MKO2" s="1815"/>
      <c r="MKP2" s="1815"/>
      <c r="MKQ2" s="1815"/>
      <c r="MKR2" s="1815"/>
      <c r="MKS2" s="1815"/>
      <c r="MKT2" s="1815"/>
      <c r="MKU2" s="1815"/>
      <c r="MKV2" s="1815"/>
      <c r="MKW2" s="1815"/>
      <c r="MKX2" s="1815"/>
      <c r="MKY2" s="1815"/>
      <c r="MKZ2" s="1815"/>
      <c r="MLA2" s="1815"/>
      <c r="MLB2" s="1815"/>
      <c r="MLC2" s="1815"/>
      <c r="MLD2" s="1815"/>
      <c r="MLE2" s="1815"/>
      <c r="MLF2" s="1815"/>
      <c r="MLG2" s="1815"/>
      <c r="MLH2" s="1815"/>
      <c r="MLI2" s="1815"/>
      <c r="MLJ2" s="1815"/>
      <c r="MLK2" s="1815"/>
      <c r="MLL2" s="1815"/>
      <c r="MLM2" s="1815"/>
      <c r="MLN2" s="1815"/>
      <c r="MLO2" s="1815"/>
      <c r="MLP2" s="1815"/>
      <c r="MLQ2" s="1815"/>
      <c r="MLR2" s="1815"/>
      <c r="MLS2" s="1815"/>
      <c r="MLT2" s="1815"/>
      <c r="MLU2" s="1815"/>
      <c r="MLV2" s="1815"/>
      <c r="MLW2" s="1815"/>
      <c r="MLX2" s="1815"/>
      <c r="MLY2" s="1815"/>
      <c r="MLZ2" s="1815"/>
      <c r="MMA2" s="1815"/>
      <c r="MMB2" s="1815"/>
      <c r="MMC2" s="1815"/>
      <c r="MMD2" s="1815"/>
      <c r="MME2" s="1815"/>
      <c r="MMF2" s="1815"/>
      <c r="MMG2" s="1815"/>
      <c r="MMH2" s="1815"/>
      <c r="MMI2" s="1815"/>
      <c r="MMJ2" s="1815"/>
      <c r="MMK2" s="1815"/>
      <c r="MML2" s="1815"/>
      <c r="MMM2" s="1815"/>
      <c r="MMN2" s="1815"/>
      <c r="MMO2" s="1815"/>
      <c r="MMP2" s="1815"/>
      <c r="MMQ2" s="1815"/>
      <c r="MMR2" s="1815"/>
      <c r="MMS2" s="1815"/>
      <c r="MMT2" s="1815"/>
      <c r="MMU2" s="1815"/>
      <c r="MMV2" s="1815"/>
      <c r="MMW2" s="1815"/>
      <c r="MMX2" s="1815"/>
      <c r="MMY2" s="1815"/>
      <c r="MMZ2" s="1815"/>
      <c r="MNA2" s="1815"/>
      <c r="MNB2" s="1815"/>
      <c r="MNC2" s="1815"/>
      <c r="MND2" s="1815"/>
      <c r="MNE2" s="1815"/>
      <c r="MNF2" s="1815"/>
      <c r="MNG2" s="1815"/>
      <c r="MNH2" s="1815"/>
      <c r="MNI2" s="1815"/>
      <c r="MNJ2" s="1815"/>
      <c r="MNK2" s="1815"/>
      <c r="MNL2" s="1815"/>
      <c r="MNM2" s="1815"/>
      <c r="MNN2" s="1815"/>
      <c r="MNO2" s="1815"/>
      <c r="MNP2" s="1815"/>
      <c r="MNQ2" s="1815"/>
      <c r="MNR2" s="1815"/>
      <c r="MNS2" s="1815"/>
      <c r="MNT2" s="1815"/>
      <c r="MNU2" s="1815"/>
      <c r="MNV2" s="1815"/>
      <c r="MNW2" s="1815"/>
      <c r="MNX2" s="1815"/>
      <c r="MNY2" s="1815"/>
      <c r="MNZ2" s="1815"/>
      <c r="MOA2" s="1815"/>
      <c r="MOB2" s="1815"/>
      <c r="MOC2" s="1815"/>
      <c r="MOD2" s="1815"/>
      <c r="MOE2" s="1815"/>
      <c r="MOF2" s="1815"/>
      <c r="MOG2" s="1815"/>
      <c r="MOH2" s="1815"/>
      <c r="MOI2" s="1815"/>
      <c r="MOJ2" s="1815"/>
      <c r="MOK2" s="1815"/>
      <c r="MOL2" s="1815"/>
      <c r="MOM2" s="1815"/>
      <c r="MON2" s="1815"/>
      <c r="MOO2" s="1815"/>
      <c r="MOP2" s="1815"/>
      <c r="MOQ2" s="1815"/>
      <c r="MOR2" s="1815"/>
      <c r="MOS2" s="1815"/>
      <c r="MOT2" s="1815"/>
      <c r="MOU2" s="1815"/>
      <c r="MOV2" s="1815"/>
      <c r="MOW2" s="1815"/>
      <c r="MOX2" s="1815"/>
      <c r="MOY2" s="1815"/>
      <c r="MOZ2" s="1815"/>
      <c r="MPA2" s="1815"/>
      <c r="MPB2" s="1815"/>
      <c r="MPC2" s="1815"/>
      <c r="MPD2" s="1815"/>
      <c r="MPE2" s="1815"/>
      <c r="MPF2" s="1815"/>
      <c r="MPG2" s="1815"/>
      <c r="MPH2" s="1815"/>
      <c r="MPI2" s="1815"/>
      <c r="MPJ2" s="1815"/>
      <c r="MPK2" s="1815"/>
      <c r="MPL2" s="1815"/>
      <c r="MPM2" s="1815"/>
      <c r="MPN2" s="1815"/>
      <c r="MPO2" s="1815"/>
      <c r="MPP2" s="1815"/>
      <c r="MPQ2" s="1815"/>
      <c r="MPR2" s="1815"/>
      <c r="MPS2" s="1815"/>
      <c r="MPT2" s="1815"/>
      <c r="MPU2" s="1815"/>
      <c r="MPV2" s="1815"/>
      <c r="MPW2" s="1815"/>
      <c r="MPX2" s="1815"/>
      <c r="MPY2" s="1815"/>
      <c r="MPZ2" s="1815"/>
      <c r="MQA2" s="1815"/>
      <c r="MQB2" s="1815"/>
      <c r="MQC2" s="1815"/>
      <c r="MQD2" s="1815"/>
      <c r="MQE2" s="1815"/>
      <c r="MQF2" s="1815"/>
      <c r="MQG2" s="1815"/>
      <c r="MQH2" s="1815"/>
      <c r="MQI2" s="1815"/>
      <c r="MQJ2" s="1815"/>
      <c r="MQK2" s="1815"/>
      <c r="MQL2" s="1815"/>
      <c r="MQM2" s="1815"/>
      <c r="MQN2" s="1815"/>
      <c r="MQO2" s="1815"/>
      <c r="MQP2" s="1815"/>
      <c r="MQQ2" s="1815"/>
      <c r="MQR2" s="1815"/>
      <c r="MQS2" s="1815"/>
      <c r="MQT2" s="1815"/>
      <c r="MQU2" s="1815"/>
      <c r="MQV2" s="1815"/>
      <c r="MQW2" s="1815"/>
      <c r="MQX2" s="1815"/>
      <c r="MQY2" s="1815"/>
      <c r="MQZ2" s="1815"/>
      <c r="MRA2" s="1815"/>
      <c r="MRB2" s="1815"/>
      <c r="MRC2" s="1815"/>
      <c r="MRD2" s="1815"/>
      <c r="MRE2" s="1815"/>
      <c r="MRF2" s="1815"/>
      <c r="MRG2" s="1815"/>
      <c r="MRH2" s="1815"/>
      <c r="MRI2" s="1815"/>
      <c r="MRJ2" s="1815"/>
      <c r="MRK2" s="1815"/>
      <c r="MRL2" s="1815"/>
      <c r="MRM2" s="1815"/>
      <c r="MRN2" s="1815"/>
      <c r="MRO2" s="1815"/>
      <c r="MRP2" s="1815"/>
      <c r="MRQ2" s="1815"/>
      <c r="MRR2" s="1815"/>
      <c r="MRS2" s="1815"/>
      <c r="MRT2" s="1815"/>
      <c r="MRU2" s="1815"/>
      <c r="MRV2" s="1815"/>
      <c r="MRW2" s="1815"/>
      <c r="MRX2" s="1815"/>
      <c r="MRY2" s="1815"/>
      <c r="MRZ2" s="1815"/>
      <c r="MSA2" s="1815"/>
      <c r="MSB2" s="1815"/>
      <c r="MSC2" s="1815"/>
      <c r="MSD2" s="1815"/>
      <c r="MSE2" s="1815"/>
      <c r="MSF2" s="1815"/>
      <c r="MSG2" s="1815"/>
      <c r="MSH2" s="1815"/>
      <c r="MSI2" s="1815"/>
      <c r="MSJ2" s="1815"/>
      <c r="MSK2" s="1815"/>
      <c r="MSL2" s="1815"/>
      <c r="MSM2" s="1815"/>
      <c r="MSN2" s="1815"/>
      <c r="MSO2" s="1815"/>
      <c r="MSP2" s="1815"/>
      <c r="MSQ2" s="1815"/>
      <c r="MSR2" s="1815"/>
      <c r="MSS2" s="1815"/>
      <c r="MST2" s="1815"/>
      <c r="MSU2" s="1815"/>
      <c r="MSV2" s="1815"/>
      <c r="MSW2" s="1815"/>
      <c r="MSX2" s="1815"/>
      <c r="MSY2" s="1815"/>
      <c r="MSZ2" s="1815"/>
      <c r="MTA2" s="1815"/>
      <c r="MTB2" s="1815"/>
      <c r="MTC2" s="1815"/>
      <c r="MTD2" s="1815"/>
      <c r="MTE2" s="1815"/>
      <c r="MTF2" s="1815"/>
      <c r="MTG2" s="1815"/>
      <c r="MTH2" s="1815"/>
      <c r="MTI2" s="1815"/>
      <c r="MTJ2" s="1815"/>
      <c r="MTK2" s="1815"/>
      <c r="MTL2" s="1815"/>
      <c r="MTM2" s="1815"/>
      <c r="MTN2" s="1815"/>
      <c r="MTO2" s="1815"/>
      <c r="MTP2" s="1815"/>
      <c r="MTQ2" s="1815"/>
      <c r="MTR2" s="1815"/>
      <c r="MTS2" s="1815"/>
      <c r="MTT2" s="1815"/>
      <c r="MTU2" s="1815"/>
      <c r="MTV2" s="1815"/>
      <c r="MTW2" s="1815"/>
      <c r="MTX2" s="1815"/>
      <c r="MTY2" s="1815"/>
      <c r="MTZ2" s="1815"/>
      <c r="MUA2" s="1815"/>
      <c r="MUB2" s="1815"/>
      <c r="MUC2" s="1815"/>
      <c r="MUD2" s="1815"/>
      <c r="MUE2" s="1815"/>
      <c r="MUF2" s="1815"/>
      <c r="MUG2" s="1815"/>
      <c r="MUH2" s="1815"/>
      <c r="MUI2" s="1815"/>
      <c r="MUJ2" s="1815"/>
      <c r="MUK2" s="1815"/>
      <c r="MUL2" s="1815"/>
      <c r="MUM2" s="1815"/>
      <c r="MUN2" s="1815"/>
      <c r="MUO2" s="1815"/>
      <c r="MUP2" s="1815"/>
      <c r="MUQ2" s="1815"/>
      <c r="MUR2" s="1815"/>
      <c r="MUS2" s="1815"/>
      <c r="MUT2" s="1815"/>
      <c r="MUU2" s="1815"/>
      <c r="MUV2" s="1815"/>
      <c r="MUW2" s="1815"/>
      <c r="MUX2" s="1815"/>
      <c r="MUY2" s="1815"/>
      <c r="MUZ2" s="1815"/>
      <c r="MVA2" s="1815"/>
      <c r="MVB2" s="1815"/>
      <c r="MVC2" s="1815"/>
      <c r="MVD2" s="1815"/>
      <c r="MVE2" s="1815"/>
      <c r="MVF2" s="1815"/>
      <c r="MVG2" s="1815"/>
      <c r="MVH2" s="1815"/>
      <c r="MVI2" s="1815"/>
      <c r="MVJ2" s="1815"/>
      <c r="MVK2" s="1815"/>
      <c r="MVL2" s="1815"/>
      <c r="MVM2" s="1815"/>
      <c r="MVN2" s="1815"/>
      <c r="MVO2" s="1815"/>
      <c r="MVP2" s="1815"/>
      <c r="MVQ2" s="1815"/>
      <c r="MVR2" s="1815"/>
      <c r="MVS2" s="1815"/>
      <c r="MVT2" s="1815"/>
      <c r="MVU2" s="1815"/>
      <c r="MVV2" s="1815"/>
      <c r="MVW2" s="1815"/>
      <c r="MVX2" s="1815"/>
      <c r="MVY2" s="1815"/>
      <c r="MVZ2" s="1815"/>
      <c r="MWA2" s="1815"/>
      <c r="MWB2" s="1815"/>
      <c r="MWC2" s="1815"/>
      <c r="MWD2" s="1815"/>
      <c r="MWE2" s="1815"/>
      <c r="MWF2" s="1815"/>
      <c r="MWG2" s="1815"/>
      <c r="MWH2" s="1815"/>
      <c r="MWI2" s="1815"/>
      <c r="MWJ2" s="1815"/>
      <c r="MWK2" s="1815"/>
      <c r="MWL2" s="1815"/>
      <c r="MWM2" s="1815"/>
      <c r="MWN2" s="1815"/>
      <c r="MWO2" s="1815"/>
      <c r="MWP2" s="1815"/>
      <c r="MWQ2" s="1815"/>
      <c r="MWR2" s="1815"/>
      <c r="MWS2" s="1815"/>
      <c r="MWT2" s="1815"/>
      <c r="MWU2" s="1815"/>
      <c r="MWV2" s="1815"/>
      <c r="MWW2" s="1815"/>
      <c r="MWX2" s="1815"/>
      <c r="MWY2" s="1815"/>
      <c r="MWZ2" s="1815"/>
      <c r="MXA2" s="1815"/>
      <c r="MXB2" s="1815"/>
      <c r="MXC2" s="1815"/>
      <c r="MXD2" s="1815"/>
      <c r="MXE2" s="1815"/>
      <c r="MXF2" s="1815"/>
      <c r="MXG2" s="1815"/>
      <c r="MXH2" s="1815"/>
      <c r="MXI2" s="1815"/>
      <c r="MXJ2" s="1815"/>
      <c r="MXK2" s="1815"/>
      <c r="MXL2" s="1815"/>
      <c r="MXM2" s="1815"/>
      <c r="MXN2" s="1815"/>
      <c r="MXO2" s="1815"/>
      <c r="MXP2" s="1815"/>
      <c r="MXQ2" s="1815"/>
      <c r="MXR2" s="1815"/>
      <c r="MXS2" s="1815"/>
      <c r="MXT2" s="1815"/>
      <c r="MXU2" s="1815"/>
      <c r="MXV2" s="1815"/>
      <c r="MXW2" s="1815"/>
      <c r="MXX2" s="1815"/>
      <c r="MXY2" s="1815"/>
      <c r="MXZ2" s="1815"/>
      <c r="MYA2" s="1815"/>
      <c r="MYB2" s="1815"/>
      <c r="MYC2" s="1815"/>
      <c r="MYD2" s="1815"/>
      <c r="MYE2" s="1815"/>
      <c r="MYF2" s="1815"/>
      <c r="MYG2" s="1815"/>
      <c r="MYH2" s="1815"/>
      <c r="MYI2" s="1815"/>
      <c r="MYJ2" s="1815"/>
      <c r="MYK2" s="1815"/>
      <c r="MYL2" s="1815"/>
      <c r="MYM2" s="1815"/>
      <c r="MYN2" s="1815"/>
      <c r="MYO2" s="1815"/>
      <c r="MYP2" s="1815"/>
      <c r="MYQ2" s="1815"/>
      <c r="MYR2" s="1815"/>
      <c r="MYS2" s="1815"/>
      <c r="MYT2" s="1815"/>
      <c r="MYU2" s="1815"/>
      <c r="MYV2" s="1815"/>
      <c r="MYW2" s="1815"/>
      <c r="MYX2" s="1815"/>
      <c r="MYY2" s="1815"/>
      <c r="MYZ2" s="1815"/>
      <c r="MZA2" s="1815"/>
      <c r="MZB2" s="1815"/>
      <c r="MZC2" s="1815"/>
      <c r="MZD2" s="1815"/>
      <c r="MZE2" s="1815"/>
      <c r="MZF2" s="1815"/>
      <c r="MZG2" s="1815"/>
      <c r="MZH2" s="1815"/>
      <c r="MZI2" s="1815"/>
      <c r="MZJ2" s="1815"/>
      <c r="MZK2" s="1815"/>
      <c r="MZL2" s="1815"/>
      <c r="MZM2" s="1815"/>
      <c r="MZN2" s="1815"/>
      <c r="MZO2" s="1815"/>
      <c r="MZP2" s="1815"/>
      <c r="MZQ2" s="1815"/>
      <c r="MZR2" s="1815"/>
      <c r="MZS2" s="1815"/>
      <c r="MZT2" s="1815"/>
      <c r="MZU2" s="1815"/>
      <c r="MZV2" s="1815"/>
      <c r="MZW2" s="1815"/>
      <c r="MZX2" s="1815"/>
      <c r="MZY2" s="1815"/>
      <c r="MZZ2" s="1815"/>
      <c r="NAA2" s="1815"/>
      <c r="NAB2" s="1815"/>
      <c r="NAC2" s="1815"/>
      <c r="NAD2" s="1815"/>
      <c r="NAE2" s="1815"/>
      <c r="NAF2" s="1815"/>
      <c r="NAG2" s="1815"/>
      <c r="NAH2" s="1815"/>
      <c r="NAI2" s="1815"/>
      <c r="NAJ2" s="1815"/>
      <c r="NAK2" s="1815"/>
      <c r="NAL2" s="1815"/>
      <c r="NAM2" s="1815"/>
      <c r="NAN2" s="1815"/>
      <c r="NAO2" s="1815"/>
      <c r="NAP2" s="1815"/>
      <c r="NAQ2" s="1815"/>
      <c r="NAR2" s="1815"/>
      <c r="NAS2" s="1815"/>
      <c r="NAT2" s="1815"/>
      <c r="NAU2" s="1815"/>
      <c r="NAV2" s="1815"/>
      <c r="NAW2" s="1815"/>
      <c r="NAX2" s="1815"/>
      <c r="NAY2" s="1815"/>
      <c r="NAZ2" s="1815"/>
      <c r="NBA2" s="1815"/>
      <c r="NBB2" s="1815"/>
      <c r="NBC2" s="1815"/>
      <c r="NBD2" s="1815"/>
      <c r="NBE2" s="1815"/>
      <c r="NBF2" s="1815"/>
      <c r="NBG2" s="1815"/>
      <c r="NBH2" s="1815"/>
      <c r="NBI2" s="1815"/>
      <c r="NBJ2" s="1815"/>
      <c r="NBK2" s="1815"/>
      <c r="NBL2" s="1815"/>
      <c r="NBM2" s="1815"/>
      <c r="NBN2" s="1815"/>
      <c r="NBO2" s="1815"/>
      <c r="NBP2" s="1815"/>
      <c r="NBQ2" s="1815"/>
      <c r="NBR2" s="1815"/>
      <c r="NBS2" s="1815"/>
      <c r="NBT2" s="1815"/>
      <c r="NBU2" s="1815"/>
      <c r="NBV2" s="1815"/>
      <c r="NBW2" s="1815"/>
      <c r="NBX2" s="1815"/>
      <c r="NBY2" s="1815"/>
      <c r="NBZ2" s="1815"/>
      <c r="NCA2" s="1815"/>
      <c r="NCB2" s="1815"/>
      <c r="NCC2" s="1815"/>
      <c r="NCD2" s="1815"/>
      <c r="NCE2" s="1815"/>
      <c r="NCF2" s="1815"/>
      <c r="NCG2" s="1815"/>
      <c r="NCH2" s="1815"/>
      <c r="NCI2" s="1815"/>
      <c r="NCJ2" s="1815"/>
      <c r="NCK2" s="1815"/>
      <c r="NCL2" s="1815"/>
      <c r="NCM2" s="1815"/>
      <c r="NCN2" s="1815"/>
      <c r="NCO2" s="1815"/>
      <c r="NCP2" s="1815"/>
      <c r="NCQ2" s="1815"/>
      <c r="NCR2" s="1815"/>
      <c r="NCS2" s="1815"/>
      <c r="NCT2" s="1815"/>
      <c r="NCU2" s="1815"/>
      <c r="NCV2" s="1815"/>
      <c r="NCW2" s="1815"/>
      <c r="NCX2" s="1815"/>
      <c r="NCY2" s="1815"/>
      <c r="NCZ2" s="1815"/>
      <c r="NDA2" s="1815"/>
      <c r="NDB2" s="1815"/>
      <c r="NDC2" s="1815"/>
      <c r="NDD2" s="1815"/>
      <c r="NDE2" s="1815"/>
      <c r="NDF2" s="1815"/>
      <c r="NDG2" s="1815"/>
      <c r="NDH2" s="1815"/>
      <c r="NDI2" s="1815"/>
      <c r="NDJ2" s="1815"/>
      <c r="NDK2" s="1815"/>
      <c r="NDL2" s="1815"/>
      <c r="NDM2" s="1815"/>
      <c r="NDN2" s="1815"/>
      <c r="NDO2" s="1815"/>
      <c r="NDP2" s="1815"/>
      <c r="NDQ2" s="1815"/>
      <c r="NDR2" s="1815"/>
      <c r="NDS2" s="1815"/>
      <c r="NDT2" s="1815"/>
      <c r="NDU2" s="1815"/>
      <c r="NDV2" s="1815"/>
      <c r="NDW2" s="1815"/>
      <c r="NDX2" s="1815"/>
      <c r="NDY2" s="1815"/>
      <c r="NDZ2" s="1815"/>
      <c r="NEA2" s="1815"/>
      <c r="NEB2" s="1815"/>
      <c r="NEC2" s="1815"/>
      <c r="NED2" s="1815"/>
      <c r="NEE2" s="1815"/>
      <c r="NEF2" s="1815"/>
      <c r="NEG2" s="1815"/>
      <c r="NEH2" s="1815"/>
      <c r="NEI2" s="1815"/>
      <c r="NEJ2" s="1815"/>
      <c r="NEK2" s="1815"/>
      <c r="NEL2" s="1815"/>
      <c r="NEM2" s="1815"/>
      <c r="NEN2" s="1815"/>
      <c r="NEO2" s="1815"/>
      <c r="NEP2" s="1815"/>
      <c r="NEQ2" s="1815"/>
      <c r="NER2" s="1815"/>
      <c r="NES2" s="1815"/>
      <c r="NET2" s="1815"/>
      <c r="NEU2" s="1815"/>
      <c r="NEV2" s="1815"/>
      <c r="NEW2" s="1815"/>
      <c r="NEX2" s="1815"/>
      <c r="NEY2" s="1815"/>
      <c r="NEZ2" s="1815"/>
      <c r="NFA2" s="1815"/>
      <c r="NFB2" s="1815"/>
      <c r="NFC2" s="1815"/>
      <c r="NFD2" s="1815"/>
      <c r="NFE2" s="1815"/>
      <c r="NFF2" s="1815"/>
      <c r="NFG2" s="1815"/>
      <c r="NFH2" s="1815"/>
      <c r="NFI2" s="1815"/>
      <c r="NFJ2" s="1815"/>
      <c r="NFK2" s="1815"/>
      <c r="NFL2" s="1815"/>
      <c r="NFM2" s="1815"/>
      <c r="NFN2" s="1815"/>
      <c r="NFO2" s="1815"/>
      <c r="NFP2" s="1815"/>
      <c r="NFQ2" s="1815"/>
      <c r="NFR2" s="1815"/>
      <c r="NFS2" s="1815"/>
      <c r="NFT2" s="1815"/>
      <c r="NFU2" s="1815"/>
      <c r="NFV2" s="1815"/>
      <c r="NFW2" s="1815"/>
      <c r="NFX2" s="1815"/>
      <c r="NFY2" s="1815"/>
      <c r="NFZ2" s="1815"/>
      <c r="NGA2" s="1815"/>
      <c r="NGB2" s="1815"/>
      <c r="NGC2" s="1815"/>
      <c r="NGD2" s="1815"/>
      <c r="NGE2" s="1815"/>
      <c r="NGF2" s="1815"/>
      <c r="NGG2" s="1815"/>
      <c r="NGH2" s="1815"/>
      <c r="NGI2" s="1815"/>
      <c r="NGJ2" s="1815"/>
      <c r="NGK2" s="1815"/>
      <c r="NGL2" s="1815"/>
      <c r="NGM2" s="1815"/>
      <c r="NGN2" s="1815"/>
      <c r="NGO2" s="1815"/>
      <c r="NGP2" s="1815"/>
      <c r="NGQ2" s="1815"/>
      <c r="NGR2" s="1815"/>
      <c r="NGS2" s="1815"/>
      <c r="NGT2" s="1815"/>
      <c r="NGU2" s="1815"/>
      <c r="NGV2" s="1815"/>
      <c r="NGW2" s="1815"/>
      <c r="NGX2" s="1815"/>
      <c r="NGY2" s="1815"/>
      <c r="NGZ2" s="1815"/>
      <c r="NHA2" s="1815"/>
      <c r="NHB2" s="1815"/>
      <c r="NHC2" s="1815"/>
      <c r="NHD2" s="1815"/>
      <c r="NHE2" s="1815"/>
      <c r="NHF2" s="1815"/>
      <c r="NHG2" s="1815"/>
      <c r="NHH2" s="1815"/>
      <c r="NHI2" s="1815"/>
      <c r="NHJ2" s="1815"/>
      <c r="NHK2" s="1815"/>
      <c r="NHL2" s="1815"/>
      <c r="NHM2" s="1815"/>
      <c r="NHN2" s="1815"/>
      <c r="NHO2" s="1815"/>
      <c r="NHP2" s="1815"/>
      <c r="NHQ2" s="1815"/>
      <c r="NHR2" s="1815"/>
      <c r="NHS2" s="1815"/>
      <c r="NHT2" s="1815"/>
      <c r="NHU2" s="1815"/>
      <c r="NHV2" s="1815"/>
      <c r="NHW2" s="1815"/>
      <c r="NHX2" s="1815"/>
      <c r="NHY2" s="1815"/>
      <c r="NHZ2" s="1815"/>
      <c r="NIA2" s="1815"/>
      <c r="NIB2" s="1815"/>
      <c r="NIC2" s="1815"/>
      <c r="NID2" s="1815"/>
      <c r="NIE2" s="1815"/>
      <c r="NIF2" s="1815"/>
      <c r="NIG2" s="1815"/>
      <c r="NIH2" s="1815"/>
      <c r="NII2" s="1815"/>
      <c r="NIJ2" s="1815"/>
      <c r="NIK2" s="1815"/>
      <c r="NIL2" s="1815"/>
      <c r="NIM2" s="1815"/>
      <c r="NIN2" s="1815"/>
      <c r="NIO2" s="1815"/>
      <c r="NIP2" s="1815"/>
      <c r="NIQ2" s="1815"/>
      <c r="NIR2" s="1815"/>
      <c r="NIS2" s="1815"/>
      <c r="NIT2" s="1815"/>
      <c r="NIU2" s="1815"/>
      <c r="NIV2" s="1815"/>
      <c r="NIW2" s="1815"/>
      <c r="NIX2" s="1815"/>
      <c r="NIY2" s="1815"/>
      <c r="NIZ2" s="1815"/>
      <c r="NJA2" s="1815"/>
      <c r="NJB2" s="1815"/>
      <c r="NJC2" s="1815"/>
      <c r="NJD2" s="1815"/>
      <c r="NJE2" s="1815"/>
      <c r="NJF2" s="1815"/>
      <c r="NJG2" s="1815"/>
      <c r="NJH2" s="1815"/>
      <c r="NJI2" s="1815"/>
      <c r="NJJ2" s="1815"/>
      <c r="NJK2" s="1815"/>
      <c r="NJL2" s="1815"/>
      <c r="NJM2" s="1815"/>
      <c r="NJN2" s="1815"/>
      <c r="NJO2" s="1815"/>
      <c r="NJP2" s="1815"/>
      <c r="NJQ2" s="1815"/>
      <c r="NJR2" s="1815"/>
      <c r="NJS2" s="1815"/>
      <c r="NJT2" s="1815"/>
      <c r="NJU2" s="1815"/>
      <c r="NJV2" s="1815"/>
      <c r="NJW2" s="1815"/>
      <c r="NJX2" s="1815"/>
      <c r="NJY2" s="1815"/>
      <c r="NJZ2" s="1815"/>
      <c r="NKA2" s="1815"/>
      <c r="NKB2" s="1815"/>
      <c r="NKC2" s="1815"/>
      <c r="NKD2" s="1815"/>
      <c r="NKE2" s="1815"/>
      <c r="NKF2" s="1815"/>
      <c r="NKG2" s="1815"/>
      <c r="NKH2" s="1815"/>
      <c r="NKI2" s="1815"/>
      <c r="NKJ2" s="1815"/>
      <c r="NKK2" s="1815"/>
      <c r="NKL2" s="1815"/>
      <c r="NKM2" s="1815"/>
      <c r="NKN2" s="1815"/>
      <c r="NKO2" s="1815"/>
      <c r="NKP2" s="1815"/>
      <c r="NKQ2" s="1815"/>
      <c r="NKR2" s="1815"/>
      <c r="NKS2" s="1815"/>
      <c r="NKT2" s="1815"/>
      <c r="NKU2" s="1815"/>
      <c r="NKV2" s="1815"/>
      <c r="NKW2" s="1815"/>
      <c r="NKX2" s="1815"/>
      <c r="NKY2" s="1815"/>
      <c r="NKZ2" s="1815"/>
      <c r="NLA2" s="1815"/>
      <c r="NLB2" s="1815"/>
      <c r="NLC2" s="1815"/>
      <c r="NLD2" s="1815"/>
      <c r="NLE2" s="1815"/>
      <c r="NLF2" s="1815"/>
      <c r="NLG2" s="1815"/>
      <c r="NLH2" s="1815"/>
      <c r="NLI2" s="1815"/>
      <c r="NLJ2" s="1815"/>
      <c r="NLK2" s="1815"/>
      <c r="NLL2" s="1815"/>
      <c r="NLM2" s="1815"/>
      <c r="NLN2" s="1815"/>
      <c r="NLO2" s="1815"/>
      <c r="NLP2" s="1815"/>
      <c r="NLQ2" s="1815"/>
      <c r="NLR2" s="1815"/>
      <c r="NLS2" s="1815"/>
      <c r="NLT2" s="1815"/>
      <c r="NLU2" s="1815"/>
      <c r="NLV2" s="1815"/>
      <c r="NLW2" s="1815"/>
      <c r="NLX2" s="1815"/>
      <c r="NLY2" s="1815"/>
      <c r="NLZ2" s="1815"/>
      <c r="NMA2" s="1815"/>
      <c r="NMB2" s="1815"/>
      <c r="NMC2" s="1815"/>
      <c r="NMD2" s="1815"/>
      <c r="NME2" s="1815"/>
      <c r="NMF2" s="1815"/>
      <c r="NMG2" s="1815"/>
      <c r="NMH2" s="1815"/>
      <c r="NMI2" s="1815"/>
      <c r="NMJ2" s="1815"/>
      <c r="NMK2" s="1815"/>
      <c r="NML2" s="1815"/>
      <c r="NMM2" s="1815"/>
      <c r="NMN2" s="1815"/>
      <c r="NMO2" s="1815"/>
      <c r="NMP2" s="1815"/>
      <c r="NMQ2" s="1815"/>
      <c r="NMR2" s="1815"/>
      <c r="NMS2" s="1815"/>
      <c r="NMT2" s="1815"/>
      <c r="NMU2" s="1815"/>
      <c r="NMV2" s="1815"/>
      <c r="NMW2" s="1815"/>
      <c r="NMX2" s="1815"/>
      <c r="NMY2" s="1815"/>
      <c r="NMZ2" s="1815"/>
      <c r="NNA2" s="1815"/>
      <c r="NNB2" s="1815"/>
      <c r="NNC2" s="1815"/>
      <c r="NND2" s="1815"/>
      <c r="NNE2" s="1815"/>
      <c r="NNF2" s="1815"/>
      <c r="NNG2" s="1815"/>
      <c r="NNH2" s="1815"/>
      <c r="NNI2" s="1815"/>
      <c r="NNJ2" s="1815"/>
      <c r="NNK2" s="1815"/>
      <c r="NNL2" s="1815"/>
      <c r="NNM2" s="1815"/>
      <c r="NNN2" s="1815"/>
      <c r="NNO2" s="1815"/>
      <c r="NNP2" s="1815"/>
      <c r="NNQ2" s="1815"/>
      <c r="NNR2" s="1815"/>
      <c r="NNS2" s="1815"/>
      <c r="NNT2" s="1815"/>
      <c r="NNU2" s="1815"/>
      <c r="NNV2" s="1815"/>
      <c r="NNW2" s="1815"/>
      <c r="NNX2" s="1815"/>
      <c r="NNY2" s="1815"/>
      <c r="NNZ2" s="1815"/>
      <c r="NOA2" s="1815"/>
      <c r="NOB2" s="1815"/>
      <c r="NOC2" s="1815"/>
      <c r="NOD2" s="1815"/>
      <c r="NOE2" s="1815"/>
      <c r="NOF2" s="1815"/>
      <c r="NOG2" s="1815"/>
      <c r="NOH2" s="1815"/>
      <c r="NOI2" s="1815"/>
      <c r="NOJ2" s="1815"/>
      <c r="NOK2" s="1815"/>
      <c r="NOL2" s="1815"/>
      <c r="NOM2" s="1815"/>
      <c r="NON2" s="1815"/>
      <c r="NOO2" s="1815"/>
      <c r="NOP2" s="1815"/>
      <c r="NOQ2" s="1815"/>
      <c r="NOR2" s="1815"/>
      <c r="NOS2" s="1815"/>
      <c r="NOT2" s="1815"/>
      <c r="NOU2" s="1815"/>
      <c r="NOV2" s="1815"/>
      <c r="NOW2" s="1815"/>
      <c r="NOX2" s="1815"/>
      <c r="NOY2" s="1815"/>
      <c r="NOZ2" s="1815"/>
      <c r="NPA2" s="1815"/>
      <c r="NPB2" s="1815"/>
      <c r="NPC2" s="1815"/>
      <c r="NPD2" s="1815"/>
      <c r="NPE2" s="1815"/>
      <c r="NPF2" s="1815"/>
      <c r="NPG2" s="1815"/>
      <c r="NPH2" s="1815"/>
      <c r="NPI2" s="1815"/>
      <c r="NPJ2" s="1815"/>
      <c r="NPK2" s="1815"/>
      <c r="NPL2" s="1815"/>
      <c r="NPM2" s="1815"/>
      <c r="NPN2" s="1815"/>
      <c r="NPO2" s="1815"/>
      <c r="NPP2" s="1815"/>
      <c r="NPQ2" s="1815"/>
      <c r="NPR2" s="1815"/>
      <c r="NPS2" s="1815"/>
      <c r="NPT2" s="1815"/>
      <c r="NPU2" s="1815"/>
      <c r="NPV2" s="1815"/>
      <c r="NPW2" s="1815"/>
      <c r="NPX2" s="1815"/>
      <c r="NPY2" s="1815"/>
      <c r="NPZ2" s="1815"/>
      <c r="NQA2" s="1815"/>
      <c r="NQB2" s="1815"/>
      <c r="NQC2" s="1815"/>
      <c r="NQD2" s="1815"/>
      <c r="NQE2" s="1815"/>
      <c r="NQF2" s="1815"/>
      <c r="NQG2" s="1815"/>
      <c r="NQH2" s="1815"/>
      <c r="NQI2" s="1815"/>
      <c r="NQJ2" s="1815"/>
      <c r="NQK2" s="1815"/>
      <c r="NQL2" s="1815"/>
      <c r="NQM2" s="1815"/>
      <c r="NQN2" s="1815"/>
      <c r="NQO2" s="1815"/>
      <c r="NQP2" s="1815"/>
      <c r="NQQ2" s="1815"/>
      <c r="NQR2" s="1815"/>
      <c r="NQS2" s="1815"/>
      <c r="NQT2" s="1815"/>
      <c r="NQU2" s="1815"/>
      <c r="NQV2" s="1815"/>
      <c r="NQW2" s="1815"/>
      <c r="NQX2" s="1815"/>
      <c r="NQY2" s="1815"/>
      <c r="NQZ2" s="1815"/>
      <c r="NRA2" s="1815"/>
      <c r="NRB2" s="1815"/>
      <c r="NRC2" s="1815"/>
      <c r="NRD2" s="1815"/>
      <c r="NRE2" s="1815"/>
      <c r="NRF2" s="1815"/>
      <c r="NRG2" s="1815"/>
      <c r="NRH2" s="1815"/>
      <c r="NRI2" s="1815"/>
      <c r="NRJ2" s="1815"/>
      <c r="NRK2" s="1815"/>
      <c r="NRL2" s="1815"/>
      <c r="NRM2" s="1815"/>
      <c r="NRN2" s="1815"/>
      <c r="NRO2" s="1815"/>
      <c r="NRP2" s="1815"/>
      <c r="NRQ2" s="1815"/>
      <c r="NRR2" s="1815"/>
      <c r="NRS2" s="1815"/>
      <c r="NRT2" s="1815"/>
      <c r="NRU2" s="1815"/>
      <c r="NRV2" s="1815"/>
      <c r="NRW2" s="1815"/>
      <c r="NRX2" s="1815"/>
      <c r="NRY2" s="1815"/>
      <c r="NRZ2" s="1815"/>
      <c r="NSA2" s="1815"/>
      <c r="NSB2" s="1815"/>
      <c r="NSC2" s="1815"/>
      <c r="NSD2" s="1815"/>
      <c r="NSE2" s="1815"/>
      <c r="NSF2" s="1815"/>
      <c r="NSG2" s="1815"/>
      <c r="NSH2" s="1815"/>
      <c r="NSI2" s="1815"/>
      <c r="NSJ2" s="1815"/>
      <c r="NSK2" s="1815"/>
      <c r="NSL2" s="1815"/>
      <c r="NSM2" s="1815"/>
      <c r="NSN2" s="1815"/>
      <c r="NSO2" s="1815"/>
      <c r="NSP2" s="1815"/>
      <c r="NSQ2" s="1815"/>
      <c r="NSR2" s="1815"/>
      <c r="NSS2" s="1815"/>
      <c r="NST2" s="1815"/>
      <c r="NSU2" s="1815"/>
      <c r="NSV2" s="1815"/>
      <c r="NSW2" s="1815"/>
      <c r="NSX2" s="1815"/>
      <c r="NSY2" s="1815"/>
      <c r="NSZ2" s="1815"/>
      <c r="NTA2" s="1815"/>
      <c r="NTB2" s="1815"/>
      <c r="NTC2" s="1815"/>
      <c r="NTD2" s="1815"/>
      <c r="NTE2" s="1815"/>
      <c r="NTF2" s="1815"/>
      <c r="NTG2" s="1815"/>
      <c r="NTH2" s="1815"/>
      <c r="NTI2" s="1815"/>
      <c r="NTJ2" s="1815"/>
      <c r="NTK2" s="1815"/>
      <c r="NTL2" s="1815"/>
      <c r="NTM2" s="1815"/>
      <c r="NTN2" s="1815"/>
      <c r="NTO2" s="1815"/>
      <c r="NTP2" s="1815"/>
      <c r="NTQ2" s="1815"/>
      <c r="NTR2" s="1815"/>
      <c r="NTS2" s="1815"/>
      <c r="NTT2" s="1815"/>
      <c r="NTU2" s="1815"/>
      <c r="NTV2" s="1815"/>
      <c r="NTW2" s="1815"/>
      <c r="NTX2" s="1815"/>
      <c r="NTY2" s="1815"/>
      <c r="NTZ2" s="1815"/>
      <c r="NUA2" s="1815"/>
      <c r="NUB2" s="1815"/>
      <c r="NUC2" s="1815"/>
      <c r="NUD2" s="1815"/>
      <c r="NUE2" s="1815"/>
      <c r="NUF2" s="1815"/>
      <c r="NUG2" s="1815"/>
      <c r="NUH2" s="1815"/>
      <c r="NUI2" s="1815"/>
      <c r="NUJ2" s="1815"/>
      <c r="NUK2" s="1815"/>
      <c r="NUL2" s="1815"/>
      <c r="NUM2" s="1815"/>
      <c r="NUN2" s="1815"/>
      <c r="NUO2" s="1815"/>
      <c r="NUP2" s="1815"/>
      <c r="NUQ2" s="1815"/>
      <c r="NUR2" s="1815"/>
      <c r="NUS2" s="1815"/>
      <c r="NUT2" s="1815"/>
      <c r="NUU2" s="1815"/>
      <c r="NUV2" s="1815"/>
      <c r="NUW2" s="1815"/>
      <c r="NUX2" s="1815"/>
      <c r="NUY2" s="1815"/>
      <c r="NUZ2" s="1815"/>
      <c r="NVA2" s="1815"/>
      <c r="NVB2" s="1815"/>
      <c r="NVC2" s="1815"/>
      <c r="NVD2" s="1815"/>
      <c r="NVE2" s="1815"/>
      <c r="NVF2" s="1815"/>
      <c r="NVG2" s="1815"/>
      <c r="NVH2" s="1815"/>
      <c r="NVI2" s="1815"/>
      <c r="NVJ2" s="1815"/>
      <c r="NVK2" s="1815"/>
      <c r="NVL2" s="1815"/>
      <c r="NVM2" s="1815"/>
      <c r="NVN2" s="1815"/>
      <c r="NVO2" s="1815"/>
      <c r="NVP2" s="1815"/>
      <c r="NVQ2" s="1815"/>
      <c r="NVR2" s="1815"/>
      <c r="NVS2" s="1815"/>
      <c r="NVT2" s="1815"/>
      <c r="NVU2" s="1815"/>
      <c r="NVV2" s="1815"/>
      <c r="NVW2" s="1815"/>
      <c r="NVX2" s="1815"/>
      <c r="NVY2" s="1815"/>
      <c r="NVZ2" s="1815"/>
      <c r="NWA2" s="1815"/>
      <c r="NWB2" s="1815"/>
      <c r="NWC2" s="1815"/>
      <c r="NWD2" s="1815"/>
      <c r="NWE2" s="1815"/>
      <c r="NWF2" s="1815"/>
      <c r="NWG2" s="1815"/>
      <c r="NWH2" s="1815"/>
      <c r="NWI2" s="1815"/>
      <c r="NWJ2" s="1815"/>
      <c r="NWK2" s="1815"/>
      <c r="NWL2" s="1815"/>
      <c r="NWM2" s="1815"/>
      <c r="NWN2" s="1815"/>
      <c r="NWO2" s="1815"/>
      <c r="NWP2" s="1815"/>
      <c r="NWQ2" s="1815"/>
      <c r="NWR2" s="1815"/>
      <c r="NWS2" s="1815"/>
      <c r="NWT2" s="1815"/>
      <c r="NWU2" s="1815"/>
      <c r="NWV2" s="1815"/>
      <c r="NWW2" s="1815"/>
      <c r="NWX2" s="1815"/>
      <c r="NWY2" s="1815"/>
      <c r="NWZ2" s="1815"/>
      <c r="NXA2" s="1815"/>
      <c r="NXB2" s="1815"/>
      <c r="NXC2" s="1815"/>
      <c r="NXD2" s="1815"/>
      <c r="NXE2" s="1815"/>
      <c r="NXF2" s="1815"/>
      <c r="NXG2" s="1815"/>
      <c r="NXH2" s="1815"/>
      <c r="NXI2" s="1815"/>
      <c r="NXJ2" s="1815"/>
      <c r="NXK2" s="1815"/>
      <c r="NXL2" s="1815"/>
      <c r="NXM2" s="1815"/>
      <c r="NXN2" s="1815"/>
      <c r="NXO2" s="1815"/>
      <c r="NXP2" s="1815"/>
      <c r="NXQ2" s="1815"/>
      <c r="NXR2" s="1815"/>
      <c r="NXS2" s="1815"/>
      <c r="NXT2" s="1815"/>
      <c r="NXU2" s="1815"/>
      <c r="NXV2" s="1815"/>
      <c r="NXW2" s="1815"/>
      <c r="NXX2" s="1815"/>
      <c r="NXY2" s="1815"/>
      <c r="NXZ2" s="1815"/>
      <c r="NYA2" s="1815"/>
      <c r="NYB2" s="1815"/>
      <c r="NYC2" s="1815"/>
      <c r="NYD2" s="1815"/>
      <c r="NYE2" s="1815"/>
      <c r="NYF2" s="1815"/>
      <c r="NYG2" s="1815"/>
      <c r="NYH2" s="1815"/>
      <c r="NYI2" s="1815"/>
      <c r="NYJ2" s="1815"/>
      <c r="NYK2" s="1815"/>
      <c r="NYL2" s="1815"/>
      <c r="NYM2" s="1815"/>
      <c r="NYN2" s="1815"/>
      <c r="NYO2" s="1815"/>
      <c r="NYP2" s="1815"/>
      <c r="NYQ2" s="1815"/>
      <c r="NYR2" s="1815"/>
      <c r="NYS2" s="1815"/>
      <c r="NYT2" s="1815"/>
      <c r="NYU2" s="1815"/>
      <c r="NYV2" s="1815"/>
      <c r="NYW2" s="1815"/>
      <c r="NYX2" s="1815"/>
      <c r="NYY2" s="1815"/>
      <c r="NYZ2" s="1815"/>
      <c r="NZA2" s="1815"/>
      <c r="NZB2" s="1815"/>
      <c r="NZC2" s="1815"/>
      <c r="NZD2" s="1815"/>
      <c r="NZE2" s="1815"/>
      <c r="NZF2" s="1815"/>
      <c r="NZG2" s="1815"/>
      <c r="NZH2" s="1815"/>
      <c r="NZI2" s="1815"/>
      <c r="NZJ2" s="1815"/>
      <c r="NZK2" s="1815"/>
      <c r="NZL2" s="1815"/>
      <c r="NZM2" s="1815"/>
      <c r="NZN2" s="1815"/>
      <c r="NZO2" s="1815"/>
      <c r="NZP2" s="1815"/>
      <c r="NZQ2" s="1815"/>
      <c r="NZR2" s="1815"/>
      <c r="NZS2" s="1815"/>
      <c r="NZT2" s="1815"/>
      <c r="NZU2" s="1815"/>
      <c r="NZV2" s="1815"/>
      <c r="NZW2" s="1815"/>
      <c r="NZX2" s="1815"/>
      <c r="NZY2" s="1815"/>
      <c r="NZZ2" s="1815"/>
      <c r="OAA2" s="1815"/>
      <c r="OAB2" s="1815"/>
      <c r="OAC2" s="1815"/>
      <c r="OAD2" s="1815"/>
      <c r="OAE2" s="1815"/>
      <c r="OAF2" s="1815"/>
      <c r="OAG2" s="1815"/>
      <c r="OAH2" s="1815"/>
      <c r="OAI2" s="1815"/>
      <c r="OAJ2" s="1815"/>
      <c r="OAK2" s="1815"/>
      <c r="OAL2" s="1815"/>
      <c r="OAM2" s="1815"/>
      <c r="OAN2" s="1815"/>
      <c r="OAO2" s="1815"/>
      <c r="OAP2" s="1815"/>
      <c r="OAQ2" s="1815"/>
      <c r="OAR2" s="1815"/>
      <c r="OAS2" s="1815"/>
      <c r="OAT2" s="1815"/>
      <c r="OAU2" s="1815"/>
      <c r="OAV2" s="1815"/>
      <c r="OAW2" s="1815"/>
      <c r="OAX2" s="1815"/>
      <c r="OAY2" s="1815"/>
      <c r="OAZ2" s="1815"/>
      <c r="OBA2" s="1815"/>
      <c r="OBB2" s="1815"/>
      <c r="OBC2" s="1815"/>
      <c r="OBD2" s="1815"/>
      <c r="OBE2" s="1815"/>
      <c r="OBF2" s="1815"/>
      <c r="OBG2" s="1815"/>
      <c r="OBH2" s="1815"/>
      <c r="OBI2" s="1815"/>
      <c r="OBJ2" s="1815"/>
      <c r="OBK2" s="1815"/>
      <c r="OBL2" s="1815"/>
      <c r="OBM2" s="1815"/>
      <c r="OBN2" s="1815"/>
      <c r="OBO2" s="1815"/>
      <c r="OBP2" s="1815"/>
      <c r="OBQ2" s="1815"/>
      <c r="OBR2" s="1815"/>
      <c r="OBS2" s="1815"/>
      <c r="OBT2" s="1815"/>
      <c r="OBU2" s="1815"/>
      <c r="OBV2" s="1815"/>
      <c r="OBW2" s="1815"/>
      <c r="OBX2" s="1815"/>
      <c r="OBY2" s="1815"/>
      <c r="OBZ2" s="1815"/>
      <c r="OCA2" s="1815"/>
      <c r="OCB2" s="1815"/>
      <c r="OCC2" s="1815"/>
      <c r="OCD2" s="1815"/>
      <c r="OCE2" s="1815"/>
      <c r="OCF2" s="1815"/>
      <c r="OCG2" s="1815"/>
      <c r="OCH2" s="1815"/>
      <c r="OCI2" s="1815"/>
      <c r="OCJ2" s="1815"/>
      <c r="OCK2" s="1815"/>
      <c r="OCL2" s="1815"/>
      <c r="OCM2" s="1815"/>
      <c r="OCN2" s="1815"/>
      <c r="OCO2" s="1815"/>
      <c r="OCP2" s="1815"/>
      <c r="OCQ2" s="1815"/>
      <c r="OCR2" s="1815"/>
      <c r="OCS2" s="1815"/>
      <c r="OCT2" s="1815"/>
      <c r="OCU2" s="1815"/>
      <c r="OCV2" s="1815"/>
      <c r="OCW2" s="1815"/>
      <c r="OCX2" s="1815"/>
      <c r="OCY2" s="1815"/>
      <c r="OCZ2" s="1815"/>
      <c r="ODA2" s="1815"/>
      <c r="ODB2" s="1815"/>
      <c r="ODC2" s="1815"/>
      <c r="ODD2" s="1815"/>
      <c r="ODE2" s="1815"/>
      <c r="ODF2" s="1815"/>
      <c r="ODG2" s="1815"/>
      <c r="ODH2" s="1815"/>
      <c r="ODI2" s="1815"/>
      <c r="ODJ2" s="1815"/>
      <c r="ODK2" s="1815"/>
      <c r="ODL2" s="1815"/>
      <c r="ODM2" s="1815"/>
      <c r="ODN2" s="1815"/>
      <c r="ODO2" s="1815"/>
      <c r="ODP2" s="1815"/>
      <c r="ODQ2" s="1815"/>
      <c r="ODR2" s="1815"/>
      <c r="ODS2" s="1815"/>
      <c r="ODT2" s="1815"/>
      <c r="ODU2" s="1815"/>
      <c r="ODV2" s="1815"/>
      <c r="ODW2" s="1815"/>
      <c r="ODX2" s="1815"/>
      <c r="ODY2" s="1815"/>
      <c r="ODZ2" s="1815"/>
      <c r="OEA2" s="1815"/>
      <c r="OEB2" s="1815"/>
      <c r="OEC2" s="1815"/>
      <c r="OED2" s="1815"/>
      <c r="OEE2" s="1815"/>
      <c r="OEF2" s="1815"/>
      <c r="OEG2" s="1815"/>
      <c r="OEH2" s="1815"/>
      <c r="OEI2" s="1815"/>
      <c r="OEJ2" s="1815"/>
      <c r="OEK2" s="1815"/>
      <c r="OEL2" s="1815"/>
      <c r="OEM2" s="1815"/>
      <c r="OEN2" s="1815"/>
      <c r="OEO2" s="1815"/>
      <c r="OEP2" s="1815"/>
      <c r="OEQ2" s="1815"/>
      <c r="OER2" s="1815"/>
      <c r="OES2" s="1815"/>
      <c r="OET2" s="1815"/>
      <c r="OEU2" s="1815"/>
      <c r="OEV2" s="1815"/>
      <c r="OEW2" s="1815"/>
      <c r="OEX2" s="1815"/>
      <c r="OEY2" s="1815"/>
      <c r="OEZ2" s="1815"/>
      <c r="OFA2" s="1815"/>
      <c r="OFB2" s="1815"/>
      <c r="OFC2" s="1815"/>
      <c r="OFD2" s="1815"/>
      <c r="OFE2" s="1815"/>
      <c r="OFF2" s="1815"/>
      <c r="OFG2" s="1815"/>
      <c r="OFH2" s="1815"/>
      <c r="OFI2" s="1815"/>
      <c r="OFJ2" s="1815"/>
      <c r="OFK2" s="1815"/>
      <c r="OFL2" s="1815"/>
      <c r="OFM2" s="1815"/>
      <c r="OFN2" s="1815"/>
      <c r="OFO2" s="1815"/>
      <c r="OFP2" s="1815"/>
      <c r="OFQ2" s="1815"/>
      <c r="OFR2" s="1815"/>
      <c r="OFS2" s="1815"/>
      <c r="OFT2" s="1815"/>
      <c r="OFU2" s="1815"/>
      <c r="OFV2" s="1815"/>
      <c r="OFW2" s="1815"/>
      <c r="OFX2" s="1815"/>
      <c r="OFY2" s="1815"/>
      <c r="OFZ2" s="1815"/>
      <c r="OGA2" s="1815"/>
      <c r="OGB2" s="1815"/>
      <c r="OGC2" s="1815"/>
      <c r="OGD2" s="1815"/>
      <c r="OGE2" s="1815"/>
      <c r="OGF2" s="1815"/>
      <c r="OGG2" s="1815"/>
      <c r="OGH2" s="1815"/>
      <c r="OGI2" s="1815"/>
      <c r="OGJ2" s="1815"/>
      <c r="OGK2" s="1815"/>
      <c r="OGL2" s="1815"/>
      <c r="OGM2" s="1815"/>
      <c r="OGN2" s="1815"/>
      <c r="OGO2" s="1815"/>
      <c r="OGP2" s="1815"/>
      <c r="OGQ2" s="1815"/>
      <c r="OGR2" s="1815"/>
      <c r="OGS2" s="1815"/>
      <c r="OGT2" s="1815"/>
      <c r="OGU2" s="1815"/>
      <c r="OGV2" s="1815"/>
      <c r="OGW2" s="1815"/>
      <c r="OGX2" s="1815"/>
      <c r="OGY2" s="1815"/>
      <c r="OGZ2" s="1815"/>
      <c r="OHA2" s="1815"/>
      <c r="OHB2" s="1815"/>
      <c r="OHC2" s="1815"/>
      <c r="OHD2" s="1815"/>
      <c r="OHE2" s="1815"/>
      <c r="OHF2" s="1815"/>
      <c r="OHG2" s="1815"/>
      <c r="OHH2" s="1815"/>
      <c r="OHI2" s="1815"/>
      <c r="OHJ2" s="1815"/>
      <c r="OHK2" s="1815"/>
      <c r="OHL2" s="1815"/>
      <c r="OHM2" s="1815"/>
      <c r="OHN2" s="1815"/>
      <c r="OHO2" s="1815"/>
      <c r="OHP2" s="1815"/>
      <c r="OHQ2" s="1815"/>
      <c r="OHR2" s="1815"/>
      <c r="OHS2" s="1815"/>
      <c r="OHT2" s="1815"/>
      <c r="OHU2" s="1815"/>
      <c r="OHV2" s="1815"/>
      <c r="OHW2" s="1815"/>
      <c r="OHX2" s="1815"/>
      <c r="OHY2" s="1815"/>
      <c r="OHZ2" s="1815"/>
      <c r="OIA2" s="1815"/>
      <c r="OIB2" s="1815"/>
      <c r="OIC2" s="1815"/>
      <c r="OID2" s="1815"/>
      <c r="OIE2" s="1815"/>
      <c r="OIF2" s="1815"/>
      <c r="OIG2" s="1815"/>
      <c r="OIH2" s="1815"/>
      <c r="OII2" s="1815"/>
      <c r="OIJ2" s="1815"/>
      <c r="OIK2" s="1815"/>
      <c r="OIL2" s="1815"/>
      <c r="OIM2" s="1815"/>
      <c r="OIN2" s="1815"/>
      <c r="OIO2" s="1815"/>
      <c r="OIP2" s="1815"/>
      <c r="OIQ2" s="1815"/>
      <c r="OIR2" s="1815"/>
      <c r="OIS2" s="1815"/>
      <c r="OIT2" s="1815"/>
      <c r="OIU2" s="1815"/>
      <c r="OIV2" s="1815"/>
      <c r="OIW2" s="1815"/>
      <c r="OIX2" s="1815"/>
      <c r="OIY2" s="1815"/>
      <c r="OIZ2" s="1815"/>
      <c r="OJA2" s="1815"/>
      <c r="OJB2" s="1815"/>
      <c r="OJC2" s="1815"/>
      <c r="OJD2" s="1815"/>
      <c r="OJE2" s="1815"/>
      <c r="OJF2" s="1815"/>
      <c r="OJG2" s="1815"/>
      <c r="OJH2" s="1815"/>
      <c r="OJI2" s="1815"/>
      <c r="OJJ2" s="1815"/>
      <c r="OJK2" s="1815"/>
      <c r="OJL2" s="1815"/>
      <c r="OJM2" s="1815"/>
      <c r="OJN2" s="1815"/>
      <c r="OJO2" s="1815"/>
      <c r="OJP2" s="1815"/>
      <c r="OJQ2" s="1815"/>
      <c r="OJR2" s="1815"/>
      <c r="OJS2" s="1815"/>
      <c r="OJT2" s="1815"/>
      <c r="OJU2" s="1815"/>
      <c r="OJV2" s="1815"/>
      <c r="OJW2" s="1815"/>
      <c r="OJX2" s="1815"/>
      <c r="OJY2" s="1815"/>
      <c r="OJZ2" s="1815"/>
      <c r="OKA2" s="1815"/>
      <c r="OKB2" s="1815"/>
      <c r="OKC2" s="1815"/>
      <c r="OKD2" s="1815"/>
      <c r="OKE2" s="1815"/>
      <c r="OKF2" s="1815"/>
      <c r="OKG2" s="1815"/>
      <c r="OKH2" s="1815"/>
      <c r="OKI2" s="1815"/>
      <c r="OKJ2" s="1815"/>
      <c r="OKK2" s="1815"/>
      <c r="OKL2" s="1815"/>
      <c r="OKM2" s="1815"/>
      <c r="OKN2" s="1815"/>
      <c r="OKO2" s="1815"/>
      <c r="OKP2" s="1815"/>
      <c r="OKQ2" s="1815"/>
      <c r="OKR2" s="1815"/>
      <c r="OKS2" s="1815"/>
      <c r="OKT2" s="1815"/>
      <c r="OKU2" s="1815"/>
      <c r="OKV2" s="1815"/>
      <c r="OKW2" s="1815"/>
      <c r="OKX2" s="1815"/>
      <c r="OKY2" s="1815"/>
      <c r="OKZ2" s="1815"/>
      <c r="OLA2" s="1815"/>
      <c r="OLB2" s="1815"/>
      <c r="OLC2" s="1815"/>
      <c r="OLD2" s="1815"/>
      <c r="OLE2" s="1815"/>
      <c r="OLF2" s="1815"/>
      <c r="OLG2" s="1815"/>
      <c r="OLH2" s="1815"/>
      <c r="OLI2" s="1815"/>
      <c r="OLJ2" s="1815"/>
      <c r="OLK2" s="1815"/>
      <c r="OLL2" s="1815"/>
      <c r="OLM2" s="1815"/>
      <c r="OLN2" s="1815"/>
      <c r="OLO2" s="1815"/>
      <c r="OLP2" s="1815"/>
      <c r="OLQ2" s="1815"/>
      <c r="OLR2" s="1815"/>
      <c r="OLS2" s="1815"/>
      <c r="OLT2" s="1815"/>
      <c r="OLU2" s="1815"/>
      <c r="OLV2" s="1815"/>
      <c r="OLW2" s="1815"/>
      <c r="OLX2" s="1815"/>
      <c r="OLY2" s="1815"/>
      <c r="OLZ2" s="1815"/>
      <c r="OMA2" s="1815"/>
      <c r="OMB2" s="1815"/>
      <c r="OMC2" s="1815"/>
      <c r="OMD2" s="1815"/>
      <c r="OME2" s="1815"/>
      <c r="OMF2" s="1815"/>
      <c r="OMG2" s="1815"/>
      <c r="OMH2" s="1815"/>
      <c r="OMI2" s="1815"/>
      <c r="OMJ2" s="1815"/>
      <c r="OMK2" s="1815"/>
      <c r="OML2" s="1815"/>
      <c r="OMM2" s="1815"/>
      <c r="OMN2" s="1815"/>
      <c r="OMO2" s="1815"/>
      <c r="OMP2" s="1815"/>
      <c r="OMQ2" s="1815"/>
      <c r="OMR2" s="1815"/>
      <c r="OMS2" s="1815"/>
      <c r="OMT2" s="1815"/>
      <c r="OMU2" s="1815"/>
      <c r="OMV2" s="1815"/>
      <c r="OMW2" s="1815"/>
      <c r="OMX2" s="1815"/>
      <c r="OMY2" s="1815"/>
      <c r="OMZ2" s="1815"/>
      <c r="ONA2" s="1815"/>
      <c r="ONB2" s="1815"/>
      <c r="ONC2" s="1815"/>
      <c r="OND2" s="1815"/>
      <c r="ONE2" s="1815"/>
      <c r="ONF2" s="1815"/>
      <c r="ONG2" s="1815"/>
      <c r="ONH2" s="1815"/>
      <c r="ONI2" s="1815"/>
      <c r="ONJ2" s="1815"/>
      <c r="ONK2" s="1815"/>
      <c r="ONL2" s="1815"/>
      <c r="ONM2" s="1815"/>
      <c r="ONN2" s="1815"/>
      <c r="ONO2" s="1815"/>
      <c r="ONP2" s="1815"/>
      <c r="ONQ2" s="1815"/>
      <c r="ONR2" s="1815"/>
      <c r="ONS2" s="1815"/>
      <c r="ONT2" s="1815"/>
      <c r="ONU2" s="1815"/>
      <c r="ONV2" s="1815"/>
      <c r="ONW2" s="1815"/>
      <c r="ONX2" s="1815"/>
      <c r="ONY2" s="1815"/>
      <c r="ONZ2" s="1815"/>
      <c r="OOA2" s="1815"/>
      <c r="OOB2" s="1815"/>
      <c r="OOC2" s="1815"/>
      <c r="OOD2" s="1815"/>
      <c r="OOE2" s="1815"/>
      <c r="OOF2" s="1815"/>
      <c r="OOG2" s="1815"/>
      <c r="OOH2" s="1815"/>
      <c r="OOI2" s="1815"/>
      <c r="OOJ2" s="1815"/>
      <c r="OOK2" s="1815"/>
      <c r="OOL2" s="1815"/>
      <c r="OOM2" s="1815"/>
      <c r="OON2" s="1815"/>
      <c r="OOO2" s="1815"/>
      <c r="OOP2" s="1815"/>
      <c r="OOQ2" s="1815"/>
      <c r="OOR2" s="1815"/>
      <c r="OOS2" s="1815"/>
      <c r="OOT2" s="1815"/>
      <c r="OOU2" s="1815"/>
      <c r="OOV2" s="1815"/>
      <c r="OOW2" s="1815"/>
      <c r="OOX2" s="1815"/>
      <c r="OOY2" s="1815"/>
      <c r="OOZ2" s="1815"/>
      <c r="OPA2" s="1815"/>
      <c r="OPB2" s="1815"/>
      <c r="OPC2" s="1815"/>
      <c r="OPD2" s="1815"/>
      <c r="OPE2" s="1815"/>
      <c r="OPF2" s="1815"/>
      <c r="OPG2" s="1815"/>
      <c r="OPH2" s="1815"/>
      <c r="OPI2" s="1815"/>
      <c r="OPJ2" s="1815"/>
      <c r="OPK2" s="1815"/>
      <c r="OPL2" s="1815"/>
      <c r="OPM2" s="1815"/>
      <c r="OPN2" s="1815"/>
      <c r="OPO2" s="1815"/>
      <c r="OPP2" s="1815"/>
      <c r="OPQ2" s="1815"/>
      <c r="OPR2" s="1815"/>
      <c r="OPS2" s="1815"/>
      <c r="OPT2" s="1815"/>
      <c r="OPU2" s="1815"/>
      <c r="OPV2" s="1815"/>
      <c r="OPW2" s="1815"/>
      <c r="OPX2" s="1815"/>
      <c r="OPY2" s="1815"/>
      <c r="OPZ2" s="1815"/>
      <c r="OQA2" s="1815"/>
      <c r="OQB2" s="1815"/>
      <c r="OQC2" s="1815"/>
      <c r="OQD2" s="1815"/>
      <c r="OQE2" s="1815"/>
      <c r="OQF2" s="1815"/>
      <c r="OQG2" s="1815"/>
      <c r="OQH2" s="1815"/>
      <c r="OQI2" s="1815"/>
      <c r="OQJ2" s="1815"/>
      <c r="OQK2" s="1815"/>
      <c r="OQL2" s="1815"/>
      <c r="OQM2" s="1815"/>
      <c r="OQN2" s="1815"/>
      <c r="OQO2" s="1815"/>
      <c r="OQP2" s="1815"/>
      <c r="OQQ2" s="1815"/>
      <c r="OQR2" s="1815"/>
      <c r="OQS2" s="1815"/>
      <c r="OQT2" s="1815"/>
      <c r="OQU2" s="1815"/>
      <c r="OQV2" s="1815"/>
      <c r="OQW2" s="1815"/>
      <c r="OQX2" s="1815"/>
      <c r="OQY2" s="1815"/>
      <c r="OQZ2" s="1815"/>
      <c r="ORA2" s="1815"/>
      <c r="ORB2" s="1815"/>
      <c r="ORC2" s="1815"/>
      <c r="ORD2" s="1815"/>
      <c r="ORE2" s="1815"/>
      <c r="ORF2" s="1815"/>
      <c r="ORG2" s="1815"/>
      <c r="ORH2" s="1815"/>
      <c r="ORI2" s="1815"/>
      <c r="ORJ2" s="1815"/>
      <c r="ORK2" s="1815"/>
      <c r="ORL2" s="1815"/>
      <c r="ORM2" s="1815"/>
      <c r="ORN2" s="1815"/>
      <c r="ORO2" s="1815"/>
      <c r="ORP2" s="1815"/>
      <c r="ORQ2" s="1815"/>
      <c r="ORR2" s="1815"/>
      <c r="ORS2" s="1815"/>
      <c r="ORT2" s="1815"/>
      <c r="ORU2" s="1815"/>
      <c r="ORV2" s="1815"/>
      <c r="ORW2" s="1815"/>
      <c r="ORX2" s="1815"/>
      <c r="ORY2" s="1815"/>
      <c r="ORZ2" s="1815"/>
      <c r="OSA2" s="1815"/>
      <c r="OSB2" s="1815"/>
      <c r="OSC2" s="1815"/>
      <c r="OSD2" s="1815"/>
      <c r="OSE2" s="1815"/>
      <c r="OSF2" s="1815"/>
      <c r="OSG2" s="1815"/>
      <c r="OSH2" s="1815"/>
      <c r="OSI2" s="1815"/>
      <c r="OSJ2" s="1815"/>
      <c r="OSK2" s="1815"/>
      <c r="OSL2" s="1815"/>
      <c r="OSM2" s="1815"/>
      <c r="OSN2" s="1815"/>
      <c r="OSO2" s="1815"/>
      <c r="OSP2" s="1815"/>
      <c r="OSQ2" s="1815"/>
      <c r="OSR2" s="1815"/>
      <c r="OSS2" s="1815"/>
      <c r="OST2" s="1815"/>
      <c r="OSU2" s="1815"/>
      <c r="OSV2" s="1815"/>
      <c r="OSW2" s="1815"/>
      <c r="OSX2" s="1815"/>
      <c r="OSY2" s="1815"/>
      <c r="OSZ2" s="1815"/>
      <c r="OTA2" s="1815"/>
      <c r="OTB2" s="1815"/>
      <c r="OTC2" s="1815"/>
      <c r="OTD2" s="1815"/>
      <c r="OTE2" s="1815"/>
      <c r="OTF2" s="1815"/>
      <c r="OTG2" s="1815"/>
      <c r="OTH2" s="1815"/>
      <c r="OTI2" s="1815"/>
      <c r="OTJ2" s="1815"/>
      <c r="OTK2" s="1815"/>
      <c r="OTL2" s="1815"/>
      <c r="OTM2" s="1815"/>
      <c r="OTN2" s="1815"/>
      <c r="OTO2" s="1815"/>
      <c r="OTP2" s="1815"/>
      <c r="OTQ2" s="1815"/>
      <c r="OTR2" s="1815"/>
      <c r="OTS2" s="1815"/>
      <c r="OTT2" s="1815"/>
      <c r="OTU2" s="1815"/>
      <c r="OTV2" s="1815"/>
      <c r="OTW2" s="1815"/>
      <c r="OTX2" s="1815"/>
      <c r="OTY2" s="1815"/>
      <c r="OTZ2" s="1815"/>
      <c r="OUA2" s="1815"/>
      <c r="OUB2" s="1815"/>
      <c r="OUC2" s="1815"/>
      <c r="OUD2" s="1815"/>
      <c r="OUE2" s="1815"/>
      <c r="OUF2" s="1815"/>
      <c r="OUG2" s="1815"/>
      <c r="OUH2" s="1815"/>
      <c r="OUI2" s="1815"/>
      <c r="OUJ2" s="1815"/>
      <c r="OUK2" s="1815"/>
      <c r="OUL2" s="1815"/>
      <c r="OUM2" s="1815"/>
      <c r="OUN2" s="1815"/>
      <c r="OUO2" s="1815"/>
      <c r="OUP2" s="1815"/>
      <c r="OUQ2" s="1815"/>
      <c r="OUR2" s="1815"/>
      <c r="OUS2" s="1815"/>
      <c r="OUT2" s="1815"/>
      <c r="OUU2" s="1815"/>
      <c r="OUV2" s="1815"/>
      <c r="OUW2" s="1815"/>
      <c r="OUX2" s="1815"/>
      <c r="OUY2" s="1815"/>
      <c r="OUZ2" s="1815"/>
      <c r="OVA2" s="1815"/>
      <c r="OVB2" s="1815"/>
      <c r="OVC2" s="1815"/>
      <c r="OVD2" s="1815"/>
      <c r="OVE2" s="1815"/>
      <c r="OVF2" s="1815"/>
      <c r="OVG2" s="1815"/>
      <c r="OVH2" s="1815"/>
      <c r="OVI2" s="1815"/>
      <c r="OVJ2" s="1815"/>
      <c r="OVK2" s="1815"/>
      <c r="OVL2" s="1815"/>
      <c r="OVM2" s="1815"/>
      <c r="OVN2" s="1815"/>
      <c r="OVO2" s="1815"/>
      <c r="OVP2" s="1815"/>
      <c r="OVQ2" s="1815"/>
      <c r="OVR2" s="1815"/>
      <c r="OVS2" s="1815"/>
      <c r="OVT2" s="1815"/>
      <c r="OVU2" s="1815"/>
      <c r="OVV2" s="1815"/>
      <c r="OVW2" s="1815"/>
      <c r="OVX2" s="1815"/>
      <c r="OVY2" s="1815"/>
      <c r="OVZ2" s="1815"/>
      <c r="OWA2" s="1815"/>
      <c r="OWB2" s="1815"/>
      <c r="OWC2" s="1815"/>
      <c r="OWD2" s="1815"/>
      <c r="OWE2" s="1815"/>
      <c r="OWF2" s="1815"/>
      <c r="OWG2" s="1815"/>
      <c r="OWH2" s="1815"/>
      <c r="OWI2" s="1815"/>
      <c r="OWJ2" s="1815"/>
      <c r="OWK2" s="1815"/>
      <c r="OWL2" s="1815"/>
      <c r="OWM2" s="1815"/>
      <c r="OWN2" s="1815"/>
      <c r="OWO2" s="1815"/>
      <c r="OWP2" s="1815"/>
      <c r="OWQ2" s="1815"/>
      <c r="OWR2" s="1815"/>
      <c r="OWS2" s="1815"/>
      <c r="OWT2" s="1815"/>
      <c r="OWU2" s="1815"/>
      <c r="OWV2" s="1815"/>
      <c r="OWW2" s="1815"/>
      <c r="OWX2" s="1815"/>
      <c r="OWY2" s="1815"/>
      <c r="OWZ2" s="1815"/>
      <c r="OXA2" s="1815"/>
      <c r="OXB2" s="1815"/>
      <c r="OXC2" s="1815"/>
      <c r="OXD2" s="1815"/>
      <c r="OXE2" s="1815"/>
      <c r="OXF2" s="1815"/>
      <c r="OXG2" s="1815"/>
      <c r="OXH2" s="1815"/>
      <c r="OXI2" s="1815"/>
      <c r="OXJ2" s="1815"/>
      <c r="OXK2" s="1815"/>
      <c r="OXL2" s="1815"/>
      <c r="OXM2" s="1815"/>
      <c r="OXN2" s="1815"/>
      <c r="OXO2" s="1815"/>
      <c r="OXP2" s="1815"/>
      <c r="OXQ2" s="1815"/>
      <c r="OXR2" s="1815"/>
      <c r="OXS2" s="1815"/>
      <c r="OXT2" s="1815"/>
      <c r="OXU2" s="1815"/>
      <c r="OXV2" s="1815"/>
      <c r="OXW2" s="1815"/>
      <c r="OXX2" s="1815"/>
      <c r="OXY2" s="1815"/>
      <c r="OXZ2" s="1815"/>
      <c r="OYA2" s="1815"/>
      <c r="OYB2" s="1815"/>
      <c r="OYC2" s="1815"/>
      <c r="OYD2" s="1815"/>
      <c r="OYE2" s="1815"/>
      <c r="OYF2" s="1815"/>
      <c r="OYG2" s="1815"/>
      <c r="OYH2" s="1815"/>
      <c r="OYI2" s="1815"/>
      <c r="OYJ2" s="1815"/>
      <c r="OYK2" s="1815"/>
      <c r="OYL2" s="1815"/>
      <c r="OYM2" s="1815"/>
      <c r="OYN2" s="1815"/>
      <c r="OYO2" s="1815"/>
      <c r="OYP2" s="1815"/>
      <c r="OYQ2" s="1815"/>
      <c r="OYR2" s="1815"/>
      <c r="OYS2" s="1815"/>
      <c r="OYT2" s="1815"/>
      <c r="OYU2" s="1815"/>
      <c r="OYV2" s="1815"/>
      <c r="OYW2" s="1815"/>
      <c r="OYX2" s="1815"/>
      <c r="OYY2" s="1815"/>
      <c r="OYZ2" s="1815"/>
      <c r="OZA2" s="1815"/>
      <c r="OZB2" s="1815"/>
      <c r="OZC2" s="1815"/>
      <c r="OZD2" s="1815"/>
      <c r="OZE2" s="1815"/>
      <c r="OZF2" s="1815"/>
      <c r="OZG2" s="1815"/>
      <c r="OZH2" s="1815"/>
      <c r="OZI2" s="1815"/>
      <c r="OZJ2" s="1815"/>
      <c r="OZK2" s="1815"/>
      <c r="OZL2" s="1815"/>
      <c r="OZM2" s="1815"/>
      <c r="OZN2" s="1815"/>
      <c r="OZO2" s="1815"/>
      <c r="OZP2" s="1815"/>
      <c r="OZQ2" s="1815"/>
      <c r="OZR2" s="1815"/>
      <c r="OZS2" s="1815"/>
      <c r="OZT2" s="1815"/>
      <c r="OZU2" s="1815"/>
      <c r="OZV2" s="1815"/>
      <c r="OZW2" s="1815"/>
      <c r="OZX2" s="1815"/>
      <c r="OZY2" s="1815"/>
      <c r="OZZ2" s="1815"/>
      <c r="PAA2" s="1815"/>
      <c r="PAB2" s="1815"/>
      <c r="PAC2" s="1815"/>
      <c r="PAD2" s="1815"/>
      <c r="PAE2" s="1815"/>
      <c r="PAF2" s="1815"/>
      <c r="PAG2" s="1815"/>
      <c r="PAH2" s="1815"/>
      <c r="PAI2" s="1815"/>
      <c r="PAJ2" s="1815"/>
      <c r="PAK2" s="1815"/>
      <c r="PAL2" s="1815"/>
      <c r="PAM2" s="1815"/>
      <c r="PAN2" s="1815"/>
      <c r="PAO2" s="1815"/>
      <c r="PAP2" s="1815"/>
      <c r="PAQ2" s="1815"/>
      <c r="PAR2" s="1815"/>
      <c r="PAS2" s="1815"/>
      <c r="PAT2" s="1815"/>
      <c r="PAU2" s="1815"/>
      <c r="PAV2" s="1815"/>
      <c r="PAW2" s="1815"/>
      <c r="PAX2" s="1815"/>
      <c r="PAY2" s="1815"/>
      <c r="PAZ2" s="1815"/>
      <c r="PBA2" s="1815"/>
      <c r="PBB2" s="1815"/>
      <c r="PBC2" s="1815"/>
      <c r="PBD2" s="1815"/>
      <c r="PBE2" s="1815"/>
      <c r="PBF2" s="1815"/>
      <c r="PBG2" s="1815"/>
      <c r="PBH2" s="1815"/>
      <c r="PBI2" s="1815"/>
      <c r="PBJ2" s="1815"/>
      <c r="PBK2" s="1815"/>
      <c r="PBL2" s="1815"/>
      <c r="PBM2" s="1815"/>
      <c r="PBN2" s="1815"/>
      <c r="PBO2" s="1815"/>
      <c r="PBP2" s="1815"/>
      <c r="PBQ2" s="1815"/>
      <c r="PBR2" s="1815"/>
      <c r="PBS2" s="1815"/>
      <c r="PBT2" s="1815"/>
      <c r="PBU2" s="1815"/>
      <c r="PBV2" s="1815"/>
      <c r="PBW2" s="1815"/>
      <c r="PBX2" s="1815"/>
      <c r="PBY2" s="1815"/>
      <c r="PBZ2" s="1815"/>
      <c r="PCA2" s="1815"/>
      <c r="PCB2" s="1815"/>
      <c r="PCC2" s="1815"/>
      <c r="PCD2" s="1815"/>
      <c r="PCE2" s="1815"/>
      <c r="PCF2" s="1815"/>
      <c r="PCG2" s="1815"/>
      <c r="PCH2" s="1815"/>
      <c r="PCI2" s="1815"/>
      <c r="PCJ2" s="1815"/>
      <c r="PCK2" s="1815"/>
      <c r="PCL2" s="1815"/>
      <c r="PCM2" s="1815"/>
      <c r="PCN2" s="1815"/>
      <c r="PCO2" s="1815"/>
      <c r="PCP2" s="1815"/>
      <c r="PCQ2" s="1815"/>
      <c r="PCR2" s="1815"/>
      <c r="PCS2" s="1815"/>
      <c r="PCT2" s="1815"/>
      <c r="PCU2" s="1815"/>
      <c r="PCV2" s="1815"/>
      <c r="PCW2" s="1815"/>
      <c r="PCX2" s="1815"/>
      <c r="PCY2" s="1815"/>
      <c r="PCZ2" s="1815"/>
      <c r="PDA2" s="1815"/>
      <c r="PDB2" s="1815"/>
      <c r="PDC2" s="1815"/>
      <c r="PDD2" s="1815"/>
      <c r="PDE2" s="1815"/>
      <c r="PDF2" s="1815"/>
      <c r="PDG2" s="1815"/>
      <c r="PDH2" s="1815"/>
      <c r="PDI2" s="1815"/>
      <c r="PDJ2" s="1815"/>
      <c r="PDK2" s="1815"/>
      <c r="PDL2" s="1815"/>
      <c r="PDM2" s="1815"/>
      <c r="PDN2" s="1815"/>
      <c r="PDO2" s="1815"/>
      <c r="PDP2" s="1815"/>
      <c r="PDQ2" s="1815"/>
      <c r="PDR2" s="1815"/>
      <c r="PDS2" s="1815"/>
      <c r="PDT2" s="1815"/>
      <c r="PDU2" s="1815"/>
      <c r="PDV2" s="1815"/>
      <c r="PDW2" s="1815"/>
      <c r="PDX2" s="1815"/>
      <c r="PDY2" s="1815"/>
      <c r="PDZ2" s="1815"/>
      <c r="PEA2" s="1815"/>
      <c r="PEB2" s="1815"/>
      <c r="PEC2" s="1815"/>
      <c r="PED2" s="1815"/>
      <c r="PEE2" s="1815"/>
      <c r="PEF2" s="1815"/>
      <c r="PEG2" s="1815"/>
      <c r="PEH2" s="1815"/>
      <c r="PEI2" s="1815"/>
      <c r="PEJ2" s="1815"/>
      <c r="PEK2" s="1815"/>
      <c r="PEL2" s="1815"/>
      <c r="PEM2" s="1815"/>
      <c r="PEN2" s="1815"/>
      <c r="PEO2" s="1815"/>
      <c r="PEP2" s="1815"/>
      <c r="PEQ2" s="1815"/>
      <c r="PER2" s="1815"/>
      <c r="PES2" s="1815"/>
      <c r="PET2" s="1815"/>
      <c r="PEU2" s="1815"/>
      <c r="PEV2" s="1815"/>
      <c r="PEW2" s="1815"/>
      <c r="PEX2" s="1815"/>
      <c r="PEY2" s="1815"/>
      <c r="PEZ2" s="1815"/>
      <c r="PFA2" s="1815"/>
      <c r="PFB2" s="1815"/>
      <c r="PFC2" s="1815"/>
      <c r="PFD2" s="1815"/>
      <c r="PFE2" s="1815"/>
      <c r="PFF2" s="1815"/>
      <c r="PFG2" s="1815"/>
      <c r="PFH2" s="1815"/>
      <c r="PFI2" s="1815"/>
      <c r="PFJ2" s="1815"/>
      <c r="PFK2" s="1815"/>
      <c r="PFL2" s="1815"/>
      <c r="PFM2" s="1815"/>
      <c r="PFN2" s="1815"/>
      <c r="PFO2" s="1815"/>
      <c r="PFP2" s="1815"/>
      <c r="PFQ2" s="1815"/>
      <c r="PFR2" s="1815"/>
      <c r="PFS2" s="1815"/>
      <c r="PFT2" s="1815"/>
      <c r="PFU2" s="1815"/>
      <c r="PFV2" s="1815"/>
      <c r="PFW2" s="1815"/>
      <c r="PFX2" s="1815"/>
      <c r="PFY2" s="1815"/>
      <c r="PFZ2" s="1815"/>
      <c r="PGA2" s="1815"/>
      <c r="PGB2" s="1815"/>
      <c r="PGC2" s="1815"/>
      <c r="PGD2" s="1815"/>
      <c r="PGE2" s="1815"/>
      <c r="PGF2" s="1815"/>
      <c r="PGG2" s="1815"/>
      <c r="PGH2" s="1815"/>
      <c r="PGI2" s="1815"/>
      <c r="PGJ2" s="1815"/>
      <c r="PGK2" s="1815"/>
      <c r="PGL2" s="1815"/>
      <c r="PGM2" s="1815"/>
      <c r="PGN2" s="1815"/>
      <c r="PGO2" s="1815"/>
      <c r="PGP2" s="1815"/>
      <c r="PGQ2" s="1815"/>
      <c r="PGR2" s="1815"/>
      <c r="PGS2" s="1815"/>
      <c r="PGT2" s="1815"/>
      <c r="PGU2" s="1815"/>
      <c r="PGV2" s="1815"/>
      <c r="PGW2" s="1815"/>
      <c r="PGX2" s="1815"/>
      <c r="PGY2" s="1815"/>
      <c r="PGZ2" s="1815"/>
      <c r="PHA2" s="1815"/>
      <c r="PHB2" s="1815"/>
      <c r="PHC2" s="1815"/>
      <c r="PHD2" s="1815"/>
      <c r="PHE2" s="1815"/>
      <c r="PHF2" s="1815"/>
      <c r="PHG2" s="1815"/>
      <c r="PHH2" s="1815"/>
      <c r="PHI2" s="1815"/>
      <c r="PHJ2" s="1815"/>
      <c r="PHK2" s="1815"/>
      <c r="PHL2" s="1815"/>
      <c r="PHM2" s="1815"/>
      <c r="PHN2" s="1815"/>
      <c r="PHO2" s="1815"/>
      <c r="PHP2" s="1815"/>
      <c r="PHQ2" s="1815"/>
      <c r="PHR2" s="1815"/>
      <c r="PHS2" s="1815"/>
      <c r="PHT2" s="1815"/>
      <c r="PHU2" s="1815"/>
      <c r="PHV2" s="1815"/>
      <c r="PHW2" s="1815"/>
      <c r="PHX2" s="1815"/>
      <c r="PHY2" s="1815"/>
      <c r="PHZ2" s="1815"/>
      <c r="PIA2" s="1815"/>
      <c r="PIB2" s="1815"/>
      <c r="PIC2" s="1815"/>
      <c r="PID2" s="1815"/>
      <c r="PIE2" s="1815"/>
      <c r="PIF2" s="1815"/>
      <c r="PIG2" s="1815"/>
      <c r="PIH2" s="1815"/>
      <c r="PII2" s="1815"/>
      <c r="PIJ2" s="1815"/>
      <c r="PIK2" s="1815"/>
      <c r="PIL2" s="1815"/>
      <c r="PIM2" s="1815"/>
      <c r="PIN2" s="1815"/>
      <c r="PIO2" s="1815"/>
      <c r="PIP2" s="1815"/>
      <c r="PIQ2" s="1815"/>
      <c r="PIR2" s="1815"/>
      <c r="PIS2" s="1815"/>
      <c r="PIT2" s="1815"/>
      <c r="PIU2" s="1815"/>
      <c r="PIV2" s="1815"/>
      <c r="PIW2" s="1815"/>
      <c r="PIX2" s="1815"/>
      <c r="PIY2" s="1815"/>
      <c r="PIZ2" s="1815"/>
      <c r="PJA2" s="1815"/>
      <c r="PJB2" s="1815"/>
      <c r="PJC2" s="1815"/>
      <c r="PJD2" s="1815"/>
      <c r="PJE2" s="1815"/>
      <c r="PJF2" s="1815"/>
      <c r="PJG2" s="1815"/>
      <c r="PJH2" s="1815"/>
      <c r="PJI2" s="1815"/>
      <c r="PJJ2" s="1815"/>
      <c r="PJK2" s="1815"/>
      <c r="PJL2" s="1815"/>
      <c r="PJM2" s="1815"/>
      <c r="PJN2" s="1815"/>
      <c r="PJO2" s="1815"/>
      <c r="PJP2" s="1815"/>
      <c r="PJQ2" s="1815"/>
      <c r="PJR2" s="1815"/>
      <c r="PJS2" s="1815"/>
      <c r="PJT2" s="1815"/>
      <c r="PJU2" s="1815"/>
      <c r="PJV2" s="1815"/>
      <c r="PJW2" s="1815"/>
      <c r="PJX2" s="1815"/>
      <c r="PJY2" s="1815"/>
      <c r="PJZ2" s="1815"/>
      <c r="PKA2" s="1815"/>
      <c r="PKB2" s="1815"/>
      <c r="PKC2" s="1815"/>
      <c r="PKD2" s="1815"/>
      <c r="PKE2" s="1815"/>
      <c r="PKF2" s="1815"/>
      <c r="PKG2" s="1815"/>
      <c r="PKH2" s="1815"/>
      <c r="PKI2" s="1815"/>
      <c r="PKJ2" s="1815"/>
      <c r="PKK2" s="1815"/>
      <c r="PKL2" s="1815"/>
      <c r="PKM2" s="1815"/>
      <c r="PKN2" s="1815"/>
      <c r="PKO2" s="1815"/>
      <c r="PKP2" s="1815"/>
      <c r="PKQ2" s="1815"/>
      <c r="PKR2" s="1815"/>
      <c r="PKS2" s="1815"/>
      <c r="PKT2" s="1815"/>
      <c r="PKU2" s="1815"/>
      <c r="PKV2" s="1815"/>
      <c r="PKW2" s="1815"/>
      <c r="PKX2" s="1815"/>
      <c r="PKY2" s="1815"/>
      <c r="PKZ2" s="1815"/>
      <c r="PLA2" s="1815"/>
      <c r="PLB2" s="1815"/>
      <c r="PLC2" s="1815"/>
      <c r="PLD2" s="1815"/>
      <c r="PLE2" s="1815"/>
      <c r="PLF2" s="1815"/>
      <c r="PLG2" s="1815"/>
      <c r="PLH2" s="1815"/>
      <c r="PLI2" s="1815"/>
      <c r="PLJ2" s="1815"/>
      <c r="PLK2" s="1815"/>
      <c r="PLL2" s="1815"/>
      <c r="PLM2" s="1815"/>
      <c r="PLN2" s="1815"/>
      <c r="PLO2" s="1815"/>
      <c r="PLP2" s="1815"/>
      <c r="PLQ2" s="1815"/>
      <c r="PLR2" s="1815"/>
      <c r="PLS2" s="1815"/>
      <c r="PLT2" s="1815"/>
      <c r="PLU2" s="1815"/>
      <c r="PLV2" s="1815"/>
      <c r="PLW2" s="1815"/>
      <c r="PLX2" s="1815"/>
      <c r="PLY2" s="1815"/>
      <c r="PLZ2" s="1815"/>
      <c r="PMA2" s="1815"/>
      <c r="PMB2" s="1815"/>
      <c r="PMC2" s="1815"/>
      <c r="PMD2" s="1815"/>
      <c r="PME2" s="1815"/>
      <c r="PMF2" s="1815"/>
      <c r="PMG2" s="1815"/>
      <c r="PMH2" s="1815"/>
      <c r="PMI2" s="1815"/>
      <c r="PMJ2" s="1815"/>
      <c r="PMK2" s="1815"/>
      <c r="PML2" s="1815"/>
      <c r="PMM2" s="1815"/>
      <c r="PMN2" s="1815"/>
      <c r="PMO2" s="1815"/>
      <c r="PMP2" s="1815"/>
      <c r="PMQ2" s="1815"/>
      <c r="PMR2" s="1815"/>
      <c r="PMS2" s="1815"/>
      <c r="PMT2" s="1815"/>
      <c r="PMU2" s="1815"/>
      <c r="PMV2" s="1815"/>
      <c r="PMW2" s="1815"/>
      <c r="PMX2" s="1815"/>
      <c r="PMY2" s="1815"/>
      <c r="PMZ2" s="1815"/>
      <c r="PNA2" s="1815"/>
      <c r="PNB2" s="1815"/>
      <c r="PNC2" s="1815"/>
      <c r="PND2" s="1815"/>
      <c r="PNE2" s="1815"/>
      <c r="PNF2" s="1815"/>
      <c r="PNG2" s="1815"/>
      <c r="PNH2" s="1815"/>
      <c r="PNI2" s="1815"/>
      <c r="PNJ2" s="1815"/>
      <c r="PNK2" s="1815"/>
      <c r="PNL2" s="1815"/>
      <c r="PNM2" s="1815"/>
      <c r="PNN2" s="1815"/>
      <c r="PNO2" s="1815"/>
      <c r="PNP2" s="1815"/>
      <c r="PNQ2" s="1815"/>
      <c r="PNR2" s="1815"/>
      <c r="PNS2" s="1815"/>
      <c r="PNT2" s="1815"/>
      <c r="PNU2" s="1815"/>
      <c r="PNV2" s="1815"/>
      <c r="PNW2" s="1815"/>
      <c r="PNX2" s="1815"/>
      <c r="PNY2" s="1815"/>
      <c r="PNZ2" s="1815"/>
      <c r="POA2" s="1815"/>
      <c r="POB2" s="1815"/>
      <c r="POC2" s="1815"/>
      <c r="POD2" s="1815"/>
      <c r="POE2" s="1815"/>
      <c r="POF2" s="1815"/>
      <c r="POG2" s="1815"/>
      <c r="POH2" s="1815"/>
      <c r="POI2" s="1815"/>
      <c r="POJ2" s="1815"/>
      <c r="POK2" s="1815"/>
      <c r="POL2" s="1815"/>
      <c r="POM2" s="1815"/>
      <c r="PON2" s="1815"/>
      <c r="POO2" s="1815"/>
      <c r="POP2" s="1815"/>
      <c r="POQ2" s="1815"/>
      <c r="POR2" s="1815"/>
      <c r="POS2" s="1815"/>
      <c r="POT2" s="1815"/>
      <c r="POU2" s="1815"/>
      <c r="POV2" s="1815"/>
      <c r="POW2" s="1815"/>
      <c r="POX2" s="1815"/>
      <c r="POY2" s="1815"/>
      <c r="POZ2" s="1815"/>
      <c r="PPA2" s="1815"/>
      <c r="PPB2" s="1815"/>
      <c r="PPC2" s="1815"/>
      <c r="PPD2" s="1815"/>
      <c r="PPE2" s="1815"/>
      <c r="PPF2" s="1815"/>
      <c r="PPG2" s="1815"/>
      <c r="PPH2" s="1815"/>
      <c r="PPI2" s="1815"/>
      <c r="PPJ2" s="1815"/>
      <c r="PPK2" s="1815"/>
      <c r="PPL2" s="1815"/>
      <c r="PPM2" s="1815"/>
      <c r="PPN2" s="1815"/>
      <c r="PPO2" s="1815"/>
      <c r="PPP2" s="1815"/>
      <c r="PPQ2" s="1815"/>
      <c r="PPR2" s="1815"/>
      <c r="PPS2" s="1815"/>
      <c r="PPT2" s="1815"/>
      <c r="PPU2" s="1815"/>
      <c r="PPV2" s="1815"/>
      <c r="PPW2" s="1815"/>
      <c r="PPX2" s="1815"/>
      <c r="PPY2" s="1815"/>
      <c r="PPZ2" s="1815"/>
      <c r="PQA2" s="1815"/>
      <c r="PQB2" s="1815"/>
      <c r="PQC2" s="1815"/>
      <c r="PQD2" s="1815"/>
      <c r="PQE2" s="1815"/>
      <c r="PQF2" s="1815"/>
      <c r="PQG2" s="1815"/>
      <c r="PQH2" s="1815"/>
      <c r="PQI2" s="1815"/>
      <c r="PQJ2" s="1815"/>
      <c r="PQK2" s="1815"/>
      <c r="PQL2" s="1815"/>
      <c r="PQM2" s="1815"/>
      <c r="PQN2" s="1815"/>
      <c r="PQO2" s="1815"/>
      <c r="PQP2" s="1815"/>
      <c r="PQQ2" s="1815"/>
      <c r="PQR2" s="1815"/>
      <c r="PQS2" s="1815"/>
      <c r="PQT2" s="1815"/>
      <c r="PQU2" s="1815"/>
      <c r="PQV2" s="1815"/>
      <c r="PQW2" s="1815"/>
      <c r="PQX2" s="1815"/>
      <c r="PQY2" s="1815"/>
      <c r="PQZ2" s="1815"/>
      <c r="PRA2" s="1815"/>
      <c r="PRB2" s="1815"/>
      <c r="PRC2" s="1815"/>
      <c r="PRD2" s="1815"/>
      <c r="PRE2" s="1815"/>
      <c r="PRF2" s="1815"/>
      <c r="PRG2" s="1815"/>
      <c r="PRH2" s="1815"/>
      <c r="PRI2" s="1815"/>
      <c r="PRJ2" s="1815"/>
      <c r="PRK2" s="1815"/>
      <c r="PRL2" s="1815"/>
      <c r="PRM2" s="1815"/>
      <c r="PRN2" s="1815"/>
      <c r="PRO2" s="1815"/>
      <c r="PRP2" s="1815"/>
      <c r="PRQ2" s="1815"/>
      <c r="PRR2" s="1815"/>
      <c r="PRS2" s="1815"/>
      <c r="PRT2" s="1815"/>
      <c r="PRU2" s="1815"/>
      <c r="PRV2" s="1815"/>
      <c r="PRW2" s="1815"/>
      <c r="PRX2" s="1815"/>
      <c r="PRY2" s="1815"/>
      <c r="PRZ2" s="1815"/>
      <c r="PSA2" s="1815"/>
      <c r="PSB2" s="1815"/>
      <c r="PSC2" s="1815"/>
      <c r="PSD2" s="1815"/>
      <c r="PSE2" s="1815"/>
      <c r="PSF2" s="1815"/>
      <c r="PSG2" s="1815"/>
      <c r="PSH2" s="1815"/>
      <c r="PSI2" s="1815"/>
      <c r="PSJ2" s="1815"/>
      <c r="PSK2" s="1815"/>
      <c r="PSL2" s="1815"/>
      <c r="PSM2" s="1815"/>
      <c r="PSN2" s="1815"/>
      <c r="PSO2" s="1815"/>
      <c r="PSP2" s="1815"/>
      <c r="PSQ2" s="1815"/>
      <c r="PSR2" s="1815"/>
      <c r="PSS2" s="1815"/>
      <c r="PST2" s="1815"/>
      <c r="PSU2" s="1815"/>
      <c r="PSV2" s="1815"/>
      <c r="PSW2" s="1815"/>
      <c r="PSX2" s="1815"/>
      <c r="PSY2" s="1815"/>
      <c r="PSZ2" s="1815"/>
      <c r="PTA2" s="1815"/>
      <c r="PTB2" s="1815"/>
      <c r="PTC2" s="1815"/>
      <c r="PTD2" s="1815"/>
      <c r="PTE2" s="1815"/>
      <c r="PTF2" s="1815"/>
      <c r="PTG2" s="1815"/>
      <c r="PTH2" s="1815"/>
      <c r="PTI2" s="1815"/>
      <c r="PTJ2" s="1815"/>
      <c r="PTK2" s="1815"/>
      <c r="PTL2" s="1815"/>
      <c r="PTM2" s="1815"/>
      <c r="PTN2" s="1815"/>
      <c r="PTO2" s="1815"/>
      <c r="PTP2" s="1815"/>
      <c r="PTQ2" s="1815"/>
      <c r="PTR2" s="1815"/>
      <c r="PTS2" s="1815"/>
      <c r="PTT2" s="1815"/>
      <c r="PTU2" s="1815"/>
      <c r="PTV2" s="1815"/>
      <c r="PTW2" s="1815"/>
      <c r="PTX2" s="1815"/>
      <c r="PTY2" s="1815"/>
      <c r="PTZ2" s="1815"/>
      <c r="PUA2" s="1815"/>
      <c r="PUB2" s="1815"/>
      <c r="PUC2" s="1815"/>
      <c r="PUD2" s="1815"/>
      <c r="PUE2" s="1815"/>
      <c r="PUF2" s="1815"/>
      <c r="PUG2" s="1815"/>
      <c r="PUH2" s="1815"/>
      <c r="PUI2" s="1815"/>
      <c r="PUJ2" s="1815"/>
      <c r="PUK2" s="1815"/>
      <c r="PUL2" s="1815"/>
      <c r="PUM2" s="1815"/>
      <c r="PUN2" s="1815"/>
      <c r="PUO2" s="1815"/>
      <c r="PUP2" s="1815"/>
      <c r="PUQ2" s="1815"/>
      <c r="PUR2" s="1815"/>
      <c r="PUS2" s="1815"/>
      <c r="PUT2" s="1815"/>
      <c r="PUU2" s="1815"/>
      <c r="PUV2" s="1815"/>
      <c r="PUW2" s="1815"/>
      <c r="PUX2" s="1815"/>
      <c r="PUY2" s="1815"/>
      <c r="PUZ2" s="1815"/>
      <c r="PVA2" s="1815"/>
      <c r="PVB2" s="1815"/>
      <c r="PVC2" s="1815"/>
      <c r="PVD2" s="1815"/>
      <c r="PVE2" s="1815"/>
      <c r="PVF2" s="1815"/>
      <c r="PVG2" s="1815"/>
      <c r="PVH2" s="1815"/>
      <c r="PVI2" s="1815"/>
      <c r="PVJ2" s="1815"/>
      <c r="PVK2" s="1815"/>
      <c r="PVL2" s="1815"/>
      <c r="PVM2" s="1815"/>
      <c r="PVN2" s="1815"/>
      <c r="PVO2" s="1815"/>
      <c r="PVP2" s="1815"/>
      <c r="PVQ2" s="1815"/>
      <c r="PVR2" s="1815"/>
      <c r="PVS2" s="1815"/>
      <c r="PVT2" s="1815"/>
      <c r="PVU2" s="1815"/>
      <c r="PVV2" s="1815"/>
      <c r="PVW2" s="1815"/>
      <c r="PVX2" s="1815"/>
      <c r="PVY2" s="1815"/>
      <c r="PVZ2" s="1815"/>
      <c r="PWA2" s="1815"/>
      <c r="PWB2" s="1815"/>
      <c r="PWC2" s="1815"/>
      <c r="PWD2" s="1815"/>
      <c r="PWE2" s="1815"/>
      <c r="PWF2" s="1815"/>
      <c r="PWG2" s="1815"/>
      <c r="PWH2" s="1815"/>
      <c r="PWI2" s="1815"/>
      <c r="PWJ2" s="1815"/>
      <c r="PWK2" s="1815"/>
      <c r="PWL2" s="1815"/>
      <c r="PWM2" s="1815"/>
      <c r="PWN2" s="1815"/>
      <c r="PWO2" s="1815"/>
      <c r="PWP2" s="1815"/>
      <c r="PWQ2" s="1815"/>
      <c r="PWR2" s="1815"/>
      <c r="PWS2" s="1815"/>
      <c r="PWT2" s="1815"/>
      <c r="PWU2" s="1815"/>
      <c r="PWV2" s="1815"/>
      <c r="PWW2" s="1815"/>
      <c r="PWX2" s="1815"/>
      <c r="PWY2" s="1815"/>
      <c r="PWZ2" s="1815"/>
      <c r="PXA2" s="1815"/>
      <c r="PXB2" s="1815"/>
      <c r="PXC2" s="1815"/>
      <c r="PXD2" s="1815"/>
      <c r="PXE2" s="1815"/>
      <c r="PXF2" s="1815"/>
      <c r="PXG2" s="1815"/>
      <c r="PXH2" s="1815"/>
      <c r="PXI2" s="1815"/>
      <c r="PXJ2" s="1815"/>
      <c r="PXK2" s="1815"/>
      <c r="PXL2" s="1815"/>
      <c r="PXM2" s="1815"/>
      <c r="PXN2" s="1815"/>
      <c r="PXO2" s="1815"/>
      <c r="PXP2" s="1815"/>
      <c r="PXQ2" s="1815"/>
      <c r="PXR2" s="1815"/>
      <c r="PXS2" s="1815"/>
      <c r="PXT2" s="1815"/>
      <c r="PXU2" s="1815"/>
      <c r="PXV2" s="1815"/>
      <c r="PXW2" s="1815"/>
      <c r="PXX2" s="1815"/>
      <c r="PXY2" s="1815"/>
      <c r="PXZ2" s="1815"/>
      <c r="PYA2" s="1815"/>
      <c r="PYB2" s="1815"/>
      <c r="PYC2" s="1815"/>
      <c r="PYD2" s="1815"/>
      <c r="PYE2" s="1815"/>
      <c r="PYF2" s="1815"/>
      <c r="PYG2" s="1815"/>
      <c r="PYH2" s="1815"/>
      <c r="PYI2" s="1815"/>
      <c r="PYJ2" s="1815"/>
      <c r="PYK2" s="1815"/>
      <c r="PYL2" s="1815"/>
      <c r="PYM2" s="1815"/>
      <c r="PYN2" s="1815"/>
      <c r="PYO2" s="1815"/>
      <c r="PYP2" s="1815"/>
      <c r="PYQ2" s="1815"/>
      <c r="PYR2" s="1815"/>
      <c r="PYS2" s="1815"/>
      <c r="PYT2" s="1815"/>
      <c r="PYU2" s="1815"/>
      <c r="PYV2" s="1815"/>
      <c r="PYW2" s="1815"/>
      <c r="PYX2" s="1815"/>
      <c r="PYY2" s="1815"/>
      <c r="PYZ2" s="1815"/>
      <c r="PZA2" s="1815"/>
      <c r="PZB2" s="1815"/>
      <c r="PZC2" s="1815"/>
      <c r="PZD2" s="1815"/>
      <c r="PZE2" s="1815"/>
      <c r="PZF2" s="1815"/>
      <c r="PZG2" s="1815"/>
      <c r="PZH2" s="1815"/>
      <c r="PZI2" s="1815"/>
      <c r="PZJ2" s="1815"/>
      <c r="PZK2" s="1815"/>
      <c r="PZL2" s="1815"/>
      <c r="PZM2" s="1815"/>
      <c r="PZN2" s="1815"/>
      <c r="PZO2" s="1815"/>
      <c r="PZP2" s="1815"/>
      <c r="PZQ2" s="1815"/>
      <c r="PZR2" s="1815"/>
      <c r="PZS2" s="1815"/>
      <c r="PZT2" s="1815"/>
      <c r="PZU2" s="1815"/>
      <c r="PZV2" s="1815"/>
      <c r="PZW2" s="1815"/>
      <c r="PZX2" s="1815"/>
      <c r="PZY2" s="1815"/>
      <c r="PZZ2" s="1815"/>
      <c r="QAA2" s="1815"/>
      <c r="QAB2" s="1815"/>
      <c r="QAC2" s="1815"/>
      <c r="QAD2" s="1815"/>
      <c r="QAE2" s="1815"/>
      <c r="QAF2" s="1815"/>
      <c r="QAG2" s="1815"/>
      <c r="QAH2" s="1815"/>
      <c r="QAI2" s="1815"/>
      <c r="QAJ2" s="1815"/>
      <c r="QAK2" s="1815"/>
      <c r="QAL2" s="1815"/>
      <c r="QAM2" s="1815"/>
      <c r="QAN2" s="1815"/>
      <c r="QAO2" s="1815"/>
      <c r="QAP2" s="1815"/>
      <c r="QAQ2" s="1815"/>
      <c r="QAR2" s="1815"/>
      <c r="QAS2" s="1815"/>
      <c r="QAT2" s="1815"/>
      <c r="QAU2" s="1815"/>
      <c r="QAV2" s="1815"/>
      <c r="QAW2" s="1815"/>
      <c r="QAX2" s="1815"/>
      <c r="QAY2" s="1815"/>
      <c r="QAZ2" s="1815"/>
      <c r="QBA2" s="1815"/>
      <c r="QBB2" s="1815"/>
      <c r="QBC2" s="1815"/>
      <c r="QBD2" s="1815"/>
      <c r="QBE2" s="1815"/>
      <c r="QBF2" s="1815"/>
      <c r="QBG2" s="1815"/>
      <c r="QBH2" s="1815"/>
      <c r="QBI2" s="1815"/>
      <c r="QBJ2" s="1815"/>
      <c r="QBK2" s="1815"/>
      <c r="QBL2" s="1815"/>
      <c r="QBM2" s="1815"/>
      <c r="QBN2" s="1815"/>
      <c r="QBO2" s="1815"/>
      <c r="QBP2" s="1815"/>
      <c r="QBQ2" s="1815"/>
      <c r="QBR2" s="1815"/>
      <c r="QBS2" s="1815"/>
      <c r="QBT2" s="1815"/>
      <c r="QBU2" s="1815"/>
      <c r="QBV2" s="1815"/>
      <c r="QBW2" s="1815"/>
      <c r="QBX2" s="1815"/>
      <c r="QBY2" s="1815"/>
      <c r="QBZ2" s="1815"/>
      <c r="QCA2" s="1815"/>
      <c r="QCB2" s="1815"/>
      <c r="QCC2" s="1815"/>
      <c r="QCD2" s="1815"/>
      <c r="QCE2" s="1815"/>
      <c r="QCF2" s="1815"/>
      <c r="QCG2" s="1815"/>
      <c r="QCH2" s="1815"/>
      <c r="QCI2" s="1815"/>
      <c r="QCJ2" s="1815"/>
      <c r="QCK2" s="1815"/>
      <c r="QCL2" s="1815"/>
      <c r="QCM2" s="1815"/>
      <c r="QCN2" s="1815"/>
      <c r="QCO2" s="1815"/>
      <c r="QCP2" s="1815"/>
      <c r="QCQ2" s="1815"/>
      <c r="QCR2" s="1815"/>
      <c r="QCS2" s="1815"/>
      <c r="QCT2" s="1815"/>
      <c r="QCU2" s="1815"/>
      <c r="QCV2" s="1815"/>
      <c r="QCW2" s="1815"/>
      <c r="QCX2" s="1815"/>
      <c r="QCY2" s="1815"/>
      <c r="QCZ2" s="1815"/>
      <c r="QDA2" s="1815"/>
      <c r="QDB2" s="1815"/>
      <c r="QDC2" s="1815"/>
      <c r="QDD2" s="1815"/>
      <c r="QDE2" s="1815"/>
      <c r="QDF2" s="1815"/>
      <c r="QDG2" s="1815"/>
      <c r="QDH2" s="1815"/>
      <c r="QDI2" s="1815"/>
      <c r="QDJ2" s="1815"/>
      <c r="QDK2" s="1815"/>
      <c r="QDL2" s="1815"/>
      <c r="QDM2" s="1815"/>
      <c r="QDN2" s="1815"/>
      <c r="QDO2" s="1815"/>
      <c r="QDP2" s="1815"/>
      <c r="QDQ2" s="1815"/>
      <c r="QDR2" s="1815"/>
      <c r="QDS2" s="1815"/>
      <c r="QDT2" s="1815"/>
      <c r="QDU2" s="1815"/>
      <c r="QDV2" s="1815"/>
      <c r="QDW2" s="1815"/>
      <c r="QDX2" s="1815"/>
      <c r="QDY2" s="1815"/>
      <c r="QDZ2" s="1815"/>
      <c r="QEA2" s="1815"/>
      <c r="QEB2" s="1815"/>
      <c r="QEC2" s="1815"/>
      <c r="QED2" s="1815"/>
      <c r="QEE2" s="1815"/>
      <c r="QEF2" s="1815"/>
      <c r="QEG2" s="1815"/>
      <c r="QEH2" s="1815"/>
      <c r="QEI2" s="1815"/>
      <c r="QEJ2" s="1815"/>
      <c r="QEK2" s="1815"/>
      <c r="QEL2" s="1815"/>
      <c r="QEM2" s="1815"/>
      <c r="QEN2" s="1815"/>
      <c r="QEO2" s="1815"/>
      <c r="QEP2" s="1815"/>
      <c r="QEQ2" s="1815"/>
      <c r="QER2" s="1815"/>
      <c r="QES2" s="1815"/>
      <c r="QET2" s="1815"/>
      <c r="QEU2" s="1815"/>
      <c r="QEV2" s="1815"/>
      <c r="QEW2" s="1815"/>
      <c r="QEX2" s="1815"/>
      <c r="QEY2" s="1815"/>
      <c r="QEZ2" s="1815"/>
      <c r="QFA2" s="1815"/>
      <c r="QFB2" s="1815"/>
      <c r="QFC2" s="1815"/>
      <c r="QFD2" s="1815"/>
      <c r="QFE2" s="1815"/>
      <c r="QFF2" s="1815"/>
      <c r="QFG2" s="1815"/>
      <c r="QFH2" s="1815"/>
      <c r="QFI2" s="1815"/>
      <c r="QFJ2" s="1815"/>
      <c r="QFK2" s="1815"/>
      <c r="QFL2" s="1815"/>
      <c r="QFM2" s="1815"/>
      <c r="QFN2" s="1815"/>
      <c r="QFO2" s="1815"/>
      <c r="QFP2" s="1815"/>
      <c r="QFQ2" s="1815"/>
      <c r="QFR2" s="1815"/>
      <c r="QFS2" s="1815"/>
      <c r="QFT2" s="1815"/>
      <c r="QFU2" s="1815"/>
      <c r="QFV2" s="1815"/>
      <c r="QFW2" s="1815"/>
      <c r="QFX2" s="1815"/>
      <c r="QFY2" s="1815"/>
      <c r="QFZ2" s="1815"/>
      <c r="QGA2" s="1815"/>
      <c r="QGB2" s="1815"/>
      <c r="QGC2" s="1815"/>
      <c r="QGD2" s="1815"/>
      <c r="QGE2" s="1815"/>
      <c r="QGF2" s="1815"/>
      <c r="QGG2" s="1815"/>
      <c r="QGH2" s="1815"/>
      <c r="QGI2" s="1815"/>
      <c r="QGJ2" s="1815"/>
      <c r="QGK2" s="1815"/>
      <c r="QGL2" s="1815"/>
      <c r="QGM2" s="1815"/>
      <c r="QGN2" s="1815"/>
      <c r="QGO2" s="1815"/>
      <c r="QGP2" s="1815"/>
      <c r="QGQ2" s="1815"/>
      <c r="QGR2" s="1815"/>
      <c r="QGS2" s="1815"/>
      <c r="QGT2" s="1815"/>
      <c r="QGU2" s="1815"/>
      <c r="QGV2" s="1815"/>
      <c r="QGW2" s="1815"/>
      <c r="QGX2" s="1815"/>
      <c r="QGY2" s="1815"/>
      <c r="QGZ2" s="1815"/>
      <c r="QHA2" s="1815"/>
      <c r="QHB2" s="1815"/>
      <c r="QHC2" s="1815"/>
      <c r="QHD2" s="1815"/>
      <c r="QHE2" s="1815"/>
      <c r="QHF2" s="1815"/>
      <c r="QHG2" s="1815"/>
      <c r="QHH2" s="1815"/>
      <c r="QHI2" s="1815"/>
      <c r="QHJ2" s="1815"/>
      <c r="QHK2" s="1815"/>
      <c r="QHL2" s="1815"/>
      <c r="QHM2" s="1815"/>
      <c r="QHN2" s="1815"/>
      <c r="QHO2" s="1815"/>
      <c r="QHP2" s="1815"/>
      <c r="QHQ2" s="1815"/>
      <c r="QHR2" s="1815"/>
      <c r="QHS2" s="1815"/>
      <c r="QHT2" s="1815"/>
      <c r="QHU2" s="1815"/>
      <c r="QHV2" s="1815"/>
      <c r="QHW2" s="1815"/>
      <c r="QHX2" s="1815"/>
      <c r="QHY2" s="1815"/>
      <c r="QHZ2" s="1815"/>
      <c r="QIA2" s="1815"/>
      <c r="QIB2" s="1815"/>
      <c r="QIC2" s="1815"/>
      <c r="QID2" s="1815"/>
      <c r="QIE2" s="1815"/>
      <c r="QIF2" s="1815"/>
      <c r="QIG2" s="1815"/>
      <c r="QIH2" s="1815"/>
      <c r="QII2" s="1815"/>
      <c r="QIJ2" s="1815"/>
      <c r="QIK2" s="1815"/>
      <c r="QIL2" s="1815"/>
      <c r="QIM2" s="1815"/>
      <c r="QIN2" s="1815"/>
      <c r="QIO2" s="1815"/>
      <c r="QIP2" s="1815"/>
      <c r="QIQ2" s="1815"/>
      <c r="QIR2" s="1815"/>
      <c r="QIS2" s="1815"/>
      <c r="QIT2" s="1815"/>
      <c r="QIU2" s="1815"/>
      <c r="QIV2" s="1815"/>
      <c r="QIW2" s="1815"/>
      <c r="QIX2" s="1815"/>
      <c r="QIY2" s="1815"/>
      <c r="QIZ2" s="1815"/>
      <c r="QJA2" s="1815"/>
      <c r="QJB2" s="1815"/>
      <c r="QJC2" s="1815"/>
      <c r="QJD2" s="1815"/>
      <c r="QJE2" s="1815"/>
      <c r="QJF2" s="1815"/>
      <c r="QJG2" s="1815"/>
      <c r="QJH2" s="1815"/>
      <c r="QJI2" s="1815"/>
      <c r="QJJ2" s="1815"/>
      <c r="QJK2" s="1815"/>
      <c r="QJL2" s="1815"/>
      <c r="QJM2" s="1815"/>
      <c r="QJN2" s="1815"/>
      <c r="QJO2" s="1815"/>
      <c r="QJP2" s="1815"/>
      <c r="QJQ2" s="1815"/>
      <c r="QJR2" s="1815"/>
      <c r="QJS2" s="1815"/>
      <c r="QJT2" s="1815"/>
      <c r="QJU2" s="1815"/>
      <c r="QJV2" s="1815"/>
      <c r="QJW2" s="1815"/>
      <c r="QJX2" s="1815"/>
      <c r="QJY2" s="1815"/>
      <c r="QJZ2" s="1815"/>
      <c r="QKA2" s="1815"/>
      <c r="QKB2" s="1815"/>
      <c r="QKC2" s="1815"/>
      <c r="QKD2" s="1815"/>
      <c r="QKE2" s="1815"/>
      <c r="QKF2" s="1815"/>
      <c r="QKG2" s="1815"/>
      <c r="QKH2" s="1815"/>
      <c r="QKI2" s="1815"/>
      <c r="QKJ2" s="1815"/>
      <c r="QKK2" s="1815"/>
      <c r="QKL2" s="1815"/>
      <c r="QKM2" s="1815"/>
      <c r="QKN2" s="1815"/>
      <c r="QKO2" s="1815"/>
      <c r="QKP2" s="1815"/>
      <c r="QKQ2" s="1815"/>
      <c r="QKR2" s="1815"/>
      <c r="QKS2" s="1815"/>
      <c r="QKT2" s="1815"/>
      <c r="QKU2" s="1815"/>
      <c r="QKV2" s="1815"/>
      <c r="QKW2" s="1815"/>
      <c r="QKX2" s="1815"/>
      <c r="QKY2" s="1815"/>
      <c r="QKZ2" s="1815"/>
      <c r="QLA2" s="1815"/>
      <c r="QLB2" s="1815"/>
      <c r="QLC2" s="1815"/>
      <c r="QLD2" s="1815"/>
      <c r="QLE2" s="1815"/>
      <c r="QLF2" s="1815"/>
      <c r="QLG2" s="1815"/>
      <c r="QLH2" s="1815"/>
      <c r="QLI2" s="1815"/>
      <c r="QLJ2" s="1815"/>
      <c r="QLK2" s="1815"/>
      <c r="QLL2" s="1815"/>
      <c r="QLM2" s="1815"/>
      <c r="QLN2" s="1815"/>
      <c r="QLO2" s="1815"/>
      <c r="QLP2" s="1815"/>
      <c r="QLQ2" s="1815"/>
      <c r="QLR2" s="1815"/>
      <c r="QLS2" s="1815"/>
      <c r="QLT2" s="1815"/>
      <c r="QLU2" s="1815"/>
      <c r="QLV2" s="1815"/>
      <c r="QLW2" s="1815"/>
      <c r="QLX2" s="1815"/>
      <c r="QLY2" s="1815"/>
      <c r="QLZ2" s="1815"/>
      <c r="QMA2" s="1815"/>
      <c r="QMB2" s="1815"/>
      <c r="QMC2" s="1815"/>
      <c r="QMD2" s="1815"/>
      <c r="QME2" s="1815"/>
      <c r="QMF2" s="1815"/>
      <c r="QMG2" s="1815"/>
      <c r="QMH2" s="1815"/>
      <c r="QMI2" s="1815"/>
      <c r="QMJ2" s="1815"/>
      <c r="QMK2" s="1815"/>
      <c r="QML2" s="1815"/>
      <c r="QMM2" s="1815"/>
      <c r="QMN2" s="1815"/>
      <c r="QMO2" s="1815"/>
      <c r="QMP2" s="1815"/>
      <c r="QMQ2" s="1815"/>
      <c r="QMR2" s="1815"/>
      <c r="QMS2" s="1815"/>
      <c r="QMT2" s="1815"/>
      <c r="QMU2" s="1815"/>
      <c r="QMV2" s="1815"/>
      <c r="QMW2" s="1815"/>
      <c r="QMX2" s="1815"/>
      <c r="QMY2" s="1815"/>
      <c r="QMZ2" s="1815"/>
      <c r="QNA2" s="1815"/>
      <c r="QNB2" s="1815"/>
      <c r="QNC2" s="1815"/>
      <c r="QND2" s="1815"/>
      <c r="QNE2" s="1815"/>
      <c r="QNF2" s="1815"/>
      <c r="QNG2" s="1815"/>
      <c r="QNH2" s="1815"/>
      <c r="QNI2" s="1815"/>
      <c r="QNJ2" s="1815"/>
      <c r="QNK2" s="1815"/>
      <c r="QNL2" s="1815"/>
      <c r="QNM2" s="1815"/>
      <c r="QNN2" s="1815"/>
      <c r="QNO2" s="1815"/>
      <c r="QNP2" s="1815"/>
      <c r="QNQ2" s="1815"/>
      <c r="QNR2" s="1815"/>
      <c r="QNS2" s="1815"/>
      <c r="QNT2" s="1815"/>
      <c r="QNU2" s="1815"/>
      <c r="QNV2" s="1815"/>
      <c r="QNW2" s="1815"/>
      <c r="QNX2" s="1815"/>
      <c r="QNY2" s="1815"/>
      <c r="QNZ2" s="1815"/>
      <c r="QOA2" s="1815"/>
      <c r="QOB2" s="1815"/>
      <c r="QOC2" s="1815"/>
      <c r="QOD2" s="1815"/>
      <c r="QOE2" s="1815"/>
      <c r="QOF2" s="1815"/>
      <c r="QOG2" s="1815"/>
      <c r="QOH2" s="1815"/>
      <c r="QOI2" s="1815"/>
      <c r="QOJ2" s="1815"/>
      <c r="QOK2" s="1815"/>
      <c r="QOL2" s="1815"/>
      <c r="QOM2" s="1815"/>
      <c r="QON2" s="1815"/>
      <c r="QOO2" s="1815"/>
      <c r="QOP2" s="1815"/>
      <c r="QOQ2" s="1815"/>
      <c r="QOR2" s="1815"/>
      <c r="QOS2" s="1815"/>
      <c r="QOT2" s="1815"/>
      <c r="QOU2" s="1815"/>
      <c r="QOV2" s="1815"/>
      <c r="QOW2" s="1815"/>
      <c r="QOX2" s="1815"/>
      <c r="QOY2" s="1815"/>
      <c r="QOZ2" s="1815"/>
      <c r="QPA2" s="1815"/>
      <c r="QPB2" s="1815"/>
      <c r="QPC2" s="1815"/>
      <c r="QPD2" s="1815"/>
      <c r="QPE2" s="1815"/>
      <c r="QPF2" s="1815"/>
      <c r="QPG2" s="1815"/>
      <c r="QPH2" s="1815"/>
      <c r="QPI2" s="1815"/>
      <c r="QPJ2" s="1815"/>
      <c r="QPK2" s="1815"/>
      <c r="QPL2" s="1815"/>
      <c r="QPM2" s="1815"/>
      <c r="QPN2" s="1815"/>
      <c r="QPO2" s="1815"/>
      <c r="QPP2" s="1815"/>
      <c r="QPQ2" s="1815"/>
      <c r="QPR2" s="1815"/>
      <c r="QPS2" s="1815"/>
      <c r="QPT2" s="1815"/>
      <c r="QPU2" s="1815"/>
      <c r="QPV2" s="1815"/>
      <c r="QPW2" s="1815"/>
      <c r="QPX2" s="1815"/>
      <c r="QPY2" s="1815"/>
      <c r="QPZ2" s="1815"/>
      <c r="QQA2" s="1815"/>
      <c r="QQB2" s="1815"/>
      <c r="QQC2" s="1815"/>
      <c r="QQD2" s="1815"/>
      <c r="QQE2" s="1815"/>
      <c r="QQF2" s="1815"/>
      <c r="QQG2" s="1815"/>
      <c r="QQH2" s="1815"/>
      <c r="QQI2" s="1815"/>
      <c r="QQJ2" s="1815"/>
      <c r="QQK2" s="1815"/>
      <c r="QQL2" s="1815"/>
      <c r="QQM2" s="1815"/>
      <c r="QQN2" s="1815"/>
      <c r="QQO2" s="1815"/>
      <c r="QQP2" s="1815"/>
      <c r="QQQ2" s="1815"/>
      <c r="QQR2" s="1815"/>
      <c r="QQS2" s="1815"/>
      <c r="QQT2" s="1815"/>
      <c r="QQU2" s="1815"/>
      <c r="QQV2" s="1815"/>
      <c r="QQW2" s="1815"/>
      <c r="QQX2" s="1815"/>
      <c r="QQY2" s="1815"/>
      <c r="QQZ2" s="1815"/>
      <c r="QRA2" s="1815"/>
      <c r="QRB2" s="1815"/>
      <c r="QRC2" s="1815"/>
      <c r="QRD2" s="1815"/>
      <c r="QRE2" s="1815"/>
      <c r="QRF2" s="1815"/>
      <c r="QRG2" s="1815"/>
      <c r="QRH2" s="1815"/>
      <c r="QRI2" s="1815"/>
      <c r="QRJ2" s="1815"/>
      <c r="QRK2" s="1815"/>
      <c r="QRL2" s="1815"/>
      <c r="QRM2" s="1815"/>
      <c r="QRN2" s="1815"/>
      <c r="QRO2" s="1815"/>
      <c r="QRP2" s="1815"/>
      <c r="QRQ2" s="1815"/>
      <c r="QRR2" s="1815"/>
      <c r="QRS2" s="1815"/>
      <c r="QRT2" s="1815"/>
      <c r="QRU2" s="1815"/>
      <c r="QRV2" s="1815"/>
      <c r="QRW2" s="1815"/>
      <c r="QRX2" s="1815"/>
      <c r="QRY2" s="1815"/>
      <c r="QRZ2" s="1815"/>
      <c r="QSA2" s="1815"/>
      <c r="QSB2" s="1815"/>
      <c r="QSC2" s="1815"/>
      <c r="QSD2" s="1815"/>
      <c r="QSE2" s="1815"/>
      <c r="QSF2" s="1815"/>
      <c r="QSG2" s="1815"/>
      <c r="QSH2" s="1815"/>
      <c r="QSI2" s="1815"/>
      <c r="QSJ2" s="1815"/>
      <c r="QSK2" s="1815"/>
      <c r="QSL2" s="1815"/>
      <c r="QSM2" s="1815"/>
      <c r="QSN2" s="1815"/>
      <c r="QSO2" s="1815"/>
      <c r="QSP2" s="1815"/>
      <c r="QSQ2" s="1815"/>
      <c r="QSR2" s="1815"/>
      <c r="QSS2" s="1815"/>
      <c r="QST2" s="1815"/>
      <c r="QSU2" s="1815"/>
      <c r="QSV2" s="1815"/>
      <c r="QSW2" s="1815"/>
      <c r="QSX2" s="1815"/>
      <c r="QSY2" s="1815"/>
      <c r="QSZ2" s="1815"/>
      <c r="QTA2" s="1815"/>
      <c r="QTB2" s="1815"/>
      <c r="QTC2" s="1815"/>
      <c r="QTD2" s="1815"/>
      <c r="QTE2" s="1815"/>
      <c r="QTF2" s="1815"/>
      <c r="QTG2" s="1815"/>
      <c r="QTH2" s="1815"/>
      <c r="QTI2" s="1815"/>
      <c r="QTJ2" s="1815"/>
      <c r="QTK2" s="1815"/>
      <c r="QTL2" s="1815"/>
      <c r="QTM2" s="1815"/>
      <c r="QTN2" s="1815"/>
      <c r="QTO2" s="1815"/>
      <c r="QTP2" s="1815"/>
      <c r="QTQ2" s="1815"/>
      <c r="QTR2" s="1815"/>
      <c r="QTS2" s="1815"/>
      <c r="QTT2" s="1815"/>
      <c r="QTU2" s="1815"/>
      <c r="QTV2" s="1815"/>
      <c r="QTW2" s="1815"/>
      <c r="QTX2" s="1815"/>
      <c r="QTY2" s="1815"/>
      <c r="QTZ2" s="1815"/>
      <c r="QUA2" s="1815"/>
      <c r="QUB2" s="1815"/>
      <c r="QUC2" s="1815"/>
      <c r="QUD2" s="1815"/>
      <c r="QUE2" s="1815"/>
      <c r="QUF2" s="1815"/>
      <c r="QUG2" s="1815"/>
      <c r="QUH2" s="1815"/>
      <c r="QUI2" s="1815"/>
      <c r="QUJ2" s="1815"/>
      <c r="QUK2" s="1815"/>
      <c r="QUL2" s="1815"/>
      <c r="QUM2" s="1815"/>
      <c r="QUN2" s="1815"/>
      <c r="QUO2" s="1815"/>
      <c r="QUP2" s="1815"/>
      <c r="QUQ2" s="1815"/>
      <c r="QUR2" s="1815"/>
      <c r="QUS2" s="1815"/>
      <c r="QUT2" s="1815"/>
      <c r="QUU2" s="1815"/>
      <c r="QUV2" s="1815"/>
      <c r="QUW2" s="1815"/>
      <c r="QUX2" s="1815"/>
      <c r="QUY2" s="1815"/>
      <c r="QUZ2" s="1815"/>
      <c r="QVA2" s="1815"/>
      <c r="QVB2" s="1815"/>
      <c r="QVC2" s="1815"/>
      <c r="QVD2" s="1815"/>
      <c r="QVE2" s="1815"/>
      <c r="QVF2" s="1815"/>
      <c r="QVG2" s="1815"/>
      <c r="QVH2" s="1815"/>
      <c r="QVI2" s="1815"/>
      <c r="QVJ2" s="1815"/>
      <c r="QVK2" s="1815"/>
      <c r="QVL2" s="1815"/>
      <c r="QVM2" s="1815"/>
      <c r="QVN2" s="1815"/>
      <c r="QVO2" s="1815"/>
      <c r="QVP2" s="1815"/>
      <c r="QVQ2" s="1815"/>
      <c r="QVR2" s="1815"/>
      <c r="QVS2" s="1815"/>
      <c r="QVT2" s="1815"/>
      <c r="QVU2" s="1815"/>
      <c r="QVV2" s="1815"/>
      <c r="QVW2" s="1815"/>
      <c r="QVX2" s="1815"/>
      <c r="QVY2" s="1815"/>
      <c r="QVZ2" s="1815"/>
      <c r="QWA2" s="1815"/>
      <c r="QWB2" s="1815"/>
      <c r="QWC2" s="1815"/>
      <c r="QWD2" s="1815"/>
      <c r="QWE2" s="1815"/>
      <c r="QWF2" s="1815"/>
      <c r="QWG2" s="1815"/>
      <c r="QWH2" s="1815"/>
      <c r="QWI2" s="1815"/>
      <c r="QWJ2" s="1815"/>
      <c r="QWK2" s="1815"/>
      <c r="QWL2" s="1815"/>
      <c r="QWM2" s="1815"/>
      <c r="QWN2" s="1815"/>
      <c r="QWO2" s="1815"/>
      <c r="QWP2" s="1815"/>
      <c r="QWQ2" s="1815"/>
      <c r="QWR2" s="1815"/>
      <c r="QWS2" s="1815"/>
      <c r="QWT2" s="1815"/>
      <c r="QWU2" s="1815"/>
      <c r="QWV2" s="1815"/>
      <c r="QWW2" s="1815"/>
      <c r="QWX2" s="1815"/>
      <c r="QWY2" s="1815"/>
      <c r="QWZ2" s="1815"/>
      <c r="QXA2" s="1815"/>
      <c r="QXB2" s="1815"/>
      <c r="QXC2" s="1815"/>
      <c r="QXD2" s="1815"/>
      <c r="QXE2" s="1815"/>
      <c r="QXF2" s="1815"/>
      <c r="QXG2" s="1815"/>
      <c r="QXH2" s="1815"/>
      <c r="QXI2" s="1815"/>
      <c r="QXJ2" s="1815"/>
      <c r="QXK2" s="1815"/>
      <c r="QXL2" s="1815"/>
      <c r="QXM2" s="1815"/>
      <c r="QXN2" s="1815"/>
      <c r="QXO2" s="1815"/>
      <c r="QXP2" s="1815"/>
      <c r="QXQ2" s="1815"/>
      <c r="QXR2" s="1815"/>
      <c r="QXS2" s="1815"/>
      <c r="QXT2" s="1815"/>
      <c r="QXU2" s="1815"/>
      <c r="QXV2" s="1815"/>
      <c r="QXW2" s="1815"/>
      <c r="QXX2" s="1815"/>
      <c r="QXY2" s="1815"/>
      <c r="QXZ2" s="1815"/>
      <c r="QYA2" s="1815"/>
      <c r="QYB2" s="1815"/>
      <c r="QYC2" s="1815"/>
      <c r="QYD2" s="1815"/>
      <c r="QYE2" s="1815"/>
      <c r="QYF2" s="1815"/>
      <c r="QYG2" s="1815"/>
      <c r="QYH2" s="1815"/>
      <c r="QYI2" s="1815"/>
      <c r="QYJ2" s="1815"/>
      <c r="QYK2" s="1815"/>
      <c r="QYL2" s="1815"/>
      <c r="QYM2" s="1815"/>
      <c r="QYN2" s="1815"/>
      <c r="QYO2" s="1815"/>
      <c r="QYP2" s="1815"/>
      <c r="QYQ2" s="1815"/>
      <c r="QYR2" s="1815"/>
      <c r="QYS2" s="1815"/>
      <c r="QYT2" s="1815"/>
      <c r="QYU2" s="1815"/>
      <c r="QYV2" s="1815"/>
      <c r="QYW2" s="1815"/>
      <c r="QYX2" s="1815"/>
      <c r="QYY2" s="1815"/>
      <c r="QYZ2" s="1815"/>
      <c r="QZA2" s="1815"/>
      <c r="QZB2" s="1815"/>
      <c r="QZC2" s="1815"/>
      <c r="QZD2" s="1815"/>
      <c r="QZE2" s="1815"/>
      <c r="QZF2" s="1815"/>
      <c r="QZG2" s="1815"/>
      <c r="QZH2" s="1815"/>
      <c r="QZI2" s="1815"/>
      <c r="QZJ2" s="1815"/>
      <c r="QZK2" s="1815"/>
      <c r="QZL2" s="1815"/>
      <c r="QZM2" s="1815"/>
      <c r="QZN2" s="1815"/>
      <c r="QZO2" s="1815"/>
      <c r="QZP2" s="1815"/>
      <c r="QZQ2" s="1815"/>
      <c r="QZR2" s="1815"/>
      <c r="QZS2" s="1815"/>
      <c r="QZT2" s="1815"/>
      <c r="QZU2" s="1815"/>
      <c r="QZV2" s="1815"/>
      <c r="QZW2" s="1815"/>
      <c r="QZX2" s="1815"/>
      <c r="QZY2" s="1815"/>
      <c r="QZZ2" s="1815"/>
      <c r="RAA2" s="1815"/>
      <c r="RAB2" s="1815"/>
      <c r="RAC2" s="1815"/>
      <c r="RAD2" s="1815"/>
      <c r="RAE2" s="1815"/>
      <c r="RAF2" s="1815"/>
      <c r="RAG2" s="1815"/>
      <c r="RAH2" s="1815"/>
      <c r="RAI2" s="1815"/>
      <c r="RAJ2" s="1815"/>
      <c r="RAK2" s="1815"/>
      <c r="RAL2" s="1815"/>
      <c r="RAM2" s="1815"/>
      <c r="RAN2" s="1815"/>
      <c r="RAO2" s="1815"/>
      <c r="RAP2" s="1815"/>
      <c r="RAQ2" s="1815"/>
      <c r="RAR2" s="1815"/>
      <c r="RAS2" s="1815"/>
      <c r="RAT2" s="1815"/>
      <c r="RAU2" s="1815"/>
      <c r="RAV2" s="1815"/>
      <c r="RAW2" s="1815"/>
      <c r="RAX2" s="1815"/>
      <c r="RAY2" s="1815"/>
      <c r="RAZ2" s="1815"/>
      <c r="RBA2" s="1815"/>
      <c r="RBB2" s="1815"/>
      <c r="RBC2" s="1815"/>
      <c r="RBD2" s="1815"/>
      <c r="RBE2" s="1815"/>
      <c r="RBF2" s="1815"/>
      <c r="RBG2" s="1815"/>
      <c r="RBH2" s="1815"/>
      <c r="RBI2" s="1815"/>
      <c r="RBJ2" s="1815"/>
      <c r="RBK2" s="1815"/>
      <c r="RBL2" s="1815"/>
      <c r="RBM2" s="1815"/>
      <c r="RBN2" s="1815"/>
      <c r="RBO2" s="1815"/>
      <c r="RBP2" s="1815"/>
      <c r="RBQ2" s="1815"/>
      <c r="RBR2" s="1815"/>
      <c r="RBS2" s="1815"/>
      <c r="RBT2" s="1815"/>
      <c r="RBU2" s="1815"/>
      <c r="RBV2" s="1815"/>
      <c r="RBW2" s="1815"/>
      <c r="RBX2" s="1815"/>
      <c r="RBY2" s="1815"/>
      <c r="RBZ2" s="1815"/>
      <c r="RCA2" s="1815"/>
      <c r="RCB2" s="1815"/>
      <c r="RCC2" s="1815"/>
      <c r="RCD2" s="1815"/>
      <c r="RCE2" s="1815"/>
      <c r="RCF2" s="1815"/>
      <c r="RCG2" s="1815"/>
      <c r="RCH2" s="1815"/>
      <c r="RCI2" s="1815"/>
      <c r="RCJ2" s="1815"/>
      <c r="RCK2" s="1815"/>
      <c r="RCL2" s="1815"/>
      <c r="RCM2" s="1815"/>
      <c r="RCN2" s="1815"/>
      <c r="RCO2" s="1815"/>
      <c r="RCP2" s="1815"/>
      <c r="RCQ2" s="1815"/>
      <c r="RCR2" s="1815"/>
      <c r="RCS2" s="1815"/>
      <c r="RCT2" s="1815"/>
      <c r="RCU2" s="1815"/>
      <c r="RCV2" s="1815"/>
      <c r="RCW2" s="1815"/>
      <c r="RCX2" s="1815"/>
      <c r="RCY2" s="1815"/>
      <c r="RCZ2" s="1815"/>
      <c r="RDA2" s="1815"/>
      <c r="RDB2" s="1815"/>
      <c r="RDC2" s="1815"/>
      <c r="RDD2" s="1815"/>
      <c r="RDE2" s="1815"/>
      <c r="RDF2" s="1815"/>
      <c r="RDG2" s="1815"/>
      <c r="RDH2" s="1815"/>
      <c r="RDI2" s="1815"/>
      <c r="RDJ2" s="1815"/>
      <c r="RDK2" s="1815"/>
      <c r="RDL2" s="1815"/>
      <c r="RDM2" s="1815"/>
      <c r="RDN2" s="1815"/>
      <c r="RDO2" s="1815"/>
      <c r="RDP2" s="1815"/>
      <c r="RDQ2" s="1815"/>
      <c r="RDR2" s="1815"/>
      <c r="RDS2" s="1815"/>
      <c r="RDT2" s="1815"/>
      <c r="RDU2" s="1815"/>
      <c r="RDV2" s="1815"/>
      <c r="RDW2" s="1815"/>
      <c r="RDX2" s="1815"/>
      <c r="RDY2" s="1815"/>
      <c r="RDZ2" s="1815"/>
      <c r="REA2" s="1815"/>
      <c r="REB2" s="1815"/>
      <c r="REC2" s="1815"/>
      <c r="RED2" s="1815"/>
      <c r="REE2" s="1815"/>
      <c r="REF2" s="1815"/>
      <c r="REG2" s="1815"/>
      <c r="REH2" s="1815"/>
      <c r="REI2" s="1815"/>
      <c r="REJ2" s="1815"/>
      <c r="REK2" s="1815"/>
      <c r="REL2" s="1815"/>
      <c r="REM2" s="1815"/>
      <c r="REN2" s="1815"/>
      <c r="REO2" s="1815"/>
      <c r="REP2" s="1815"/>
      <c r="REQ2" s="1815"/>
      <c r="RER2" s="1815"/>
      <c r="RES2" s="1815"/>
      <c r="RET2" s="1815"/>
      <c r="REU2" s="1815"/>
      <c r="REV2" s="1815"/>
      <c r="REW2" s="1815"/>
      <c r="REX2" s="1815"/>
      <c r="REY2" s="1815"/>
      <c r="REZ2" s="1815"/>
      <c r="RFA2" s="1815"/>
      <c r="RFB2" s="1815"/>
      <c r="RFC2" s="1815"/>
      <c r="RFD2" s="1815"/>
      <c r="RFE2" s="1815"/>
      <c r="RFF2" s="1815"/>
      <c r="RFG2" s="1815"/>
      <c r="RFH2" s="1815"/>
      <c r="RFI2" s="1815"/>
      <c r="RFJ2" s="1815"/>
      <c r="RFK2" s="1815"/>
      <c r="RFL2" s="1815"/>
      <c r="RFM2" s="1815"/>
      <c r="RFN2" s="1815"/>
      <c r="RFO2" s="1815"/>
      <c r="RFP2" s="1815"/>
      <c r="RFQ2" s="1815"/>
      <c r="RFR2" s="1815"/>
      <c r="RFS2" s="1815"/>
      <c r="RFT2" s="1815"/>
      <c r="RFU2" s="1815"/>
      <c r="RFV2" s="1815"/>
      <c r="RFW2" s="1815"/>
      <c r="RFX2" s="1815"/>
      <c r="RFY2" s="1815"/>
      <c r="RFZ2" s="1815"/>
      <c r="RGA2" s="1815"/>
      <c r="RGB2" s="1815"/>
      <c r="RGC2" s="1815"/>
      <c r="RGD2" s="1815"/>
      <c r="RGE2" s="1815"/>
      <c r="RGF2" s="1815"/>
      <c r="RGG2" s="1815"/>
      <c r="RGH2" s="1815"/>
      <c r="RGI2" s="1815"/>
      <c r="RGJ2" s="1815"/>
      <c r="RGK2" s="1815"/>
      <c r="RGL2" s="1815"/>
      <c r="RGM2" s="1815"/>
      <c r="RGN2" s="1815"/>
      <c r="RGO2" s="1815"/>
      <c r="RGP2" s="1815"/>
      <c r="RGQ2" s="1815"/>
      <c r="RGR2" s="1815"/>
      <c r="RGS2" s="1815"/>
      <c r="RGT2" s="1815"/>
      <c r="RGU2" s="1815"/>
      <c r="RGV2" s="1815"/>
      <c r="RGW2" s="1815"/>
      <c r="RGX2" s="1815"/>
      <c r="RGY2" s="1815"/>
      <c r="RGZ2" s="1815"/>
      <c r="RHA2" s="1815"/>
      <c r="RHB2" s="1815"/>
      <c r="RHC2" s="1815"/>
      <c r="RHD2" s="1815"/>
      <c r="RHE2" s="1815"/>
      <c r="RHF2" s="1815"/>
      <c r="RHG2" s="1815"/>
      <c r="RHH2" s="1815"/>
      <c r="RHI2" s="1815"/>
      <c r="RHJ2" s="1815"/>
      <c r="RHK2" s="1815"/>
      <c r="RHL2" s="1815"/>
      <c r="RHM2" s="1815"/>
      <c r="RHN2" s="1815"/>
      <c r="RHO2" s="1815"/>
      <c r="RHP2" s="1815"/>
      <c r="RHQ2" s="1815"/>
      <c r="RHR2" s="1815"/>
      <c r="RHS2" s="1815"/>
      <c r="RHT2" s="1815"/>
      <c r="RHU2" s="1815"/>
      <c r="RHV2" s="1815"/>
      <c r="RHW2" s="1815"/>
      <c r="RHX2" s="1815"/>
      <c r="RHY2" s="1815"/>
      <c r="RHZ2" s="1815"/>
      <c r="RIA2" s="1815"/>
      <c r="RIB2" s="1815"/>
      <c r="RIC2" s="1815"/>
      <c r="RID2" s="1815"/>
      <c r="RIE2" s="1815"/>
      <c r="RIF2" s="1815"/>
      <c r="RIG2" s="1815"/>
      <c r="RIH2" s="1815"/>
      <c r="RII2" s="1815"/>
      <c r="RIJ2" s="1815"/>
      <c r="RIK2" s="1815"/>
      <c r="RIL2" s="1815"/>
      <c r="RIM2" s="1815"/>
      <c r="RIN2" s="1815"/>
      <c r="RIO2" s="1815"/>
      <c r="RIP2" s="1815"/>
      <c r="RIQ2" s="1815"/>
      <c r="RIR2" s="1815"/>
      <c r="RIS2" s="1815"/>
      <c r="RIT2" s="1815"/>
      <c r="RIU2" s="1815"/>
      <c r="RIV2" s="1815"/>
      <c r="RIW2" s="1815"/>
      <c r="RIX2" s="1815"/>
      <c r="RIY2" s="1815"/>
      <c r="RIZ2" s="1815"/>
      <c r="RJA2" s="1815"/>
      <c r="RJB2" s="1815"/>
      <c r="RJC2" s="1815"/>
      <c r="RJD2" s="1815"/>
      <c r="RJE2" s="1815"/>
      <c r="RJF2" s="1815"/>
      <c r="RJG2" s="1815"/>
      <c r="RJH2" s="1815"/>
      <c r="RJI2" s="1815"/>
      <c r="RJJ2" s="1815"/>
      <c r="RJK2" s="1815"/>
      <c r="RJL2" s="1815"/>
      <c r="RJM2" s="1815"/>
      <c r="RJN2" s="1815"/>
      <c r="RJO2" s="1815"/>
      <c r="RJP2" s="1815"/>
      <c r="RJQ2" s="1815"/>
      <c r="RJR2" s="1815"/>
      <c r="RJS2" s="1815"/>
      <c r="RJT2" s="1815"/>
      <c r="RJU2" s="1815"/>
      <c r="RJV2" s="1815"/>
      <c r="RJW2" s="1815"/>
      <c r="RJX2" s="1815"/>
      <c r="RJY2" s="1815"/>
      <c r="RJZ2" s="1815"/>
      <c r="RKA2" s="1815"/>
      <c r="RKB2" s="1815"/>
      <c r="RKC2" s="1815"/>
      <c r="RKD2" s="1815"/>
      <c r="RKE2" s="1815"/>
      <c r="RKF2" s="1815"/>
      <c r="RKG2" s="1815"/>
      <c r="RKH2" s="1815"/>
      <c r="RKI2" s="1815"/>
      <c r="RKJ2" s="1815"/>
      <c r="RKK2" s="1815"/>
      <c r="RKL2" s="1815"/>
      <c r="RKM2" s="1815"/>
      <c r="RKN2" s="1815"/>
      <c r="RKO2" s="1815"/>
      <c r="RKP2" s="1815"/>
      <c r="RKQ2" s="1815"/>
      <c r="RKR2" s="1815"/>
      <c r="RKS2" s="1815"/>
      <c r="RKT2" s="1815"/>
      <c r="RKU2" s="1815"/>
      <c r="RKV2" s="1815"/>
      <c r="RKW2" s="1815"/>
      <c r="RKX2" s="1815"/>
      <c r="RKY2" s="1815"/>
      <c r="RKZ2" s="1815"/>
      <c r="RLA2" s="1815"/>
      <c r="RLB2" s="1815"/>
      <c r="RLC2" s="1815"/>
      <c r="RLD2" s="1815"/>
      <c r="RLE2" s="1815"/>
      <c r="RLF2" s="1815"/>
      <c r="RLG2" s="1815"/>
      <c r="RLH2" s="1815"/>
      <c r="RLI2" s="1815"/>
      <c r="RLJ2" s="1815"/>
      <c r="RLK2" s="1815"/>
      <c r="RLL2" s="1815"/>
      <c r="RLM2" s="1815"/>
      <c r="RLN2" s="1815"/>
      <c r="RLO2" s="1815"/>
      <c r="RLP2" s="1815"/>
      <c r="RLQ2" s="1815"/>
      <c r="RLR2" s="1815"/>
      <c r="RLS2" s="1815"/>
      <c r="RLT2" s="1815"/>
      <c r="RLU2" s="1815"/>
      <c r="RLV2" s="1815"/>
      <c r="RLW2" s="1815"/>
      <c r="RLX2" s="1815"/>
      <c r="RLY2" s="1815"/>
      <c r="RLZ2" s="1815"/>
      <c r="RMA2" s="1815"/>
      <c r="RMB2" s="1815"/>
      <c r="RMC2" s="1815"/>
      <c r="RMD2" s="1815"/>
      <c r="RME2" s="1815"/>
      <c r="RMF2" s="1815"/>
      <c r="RMG2" s="1815"/>
      <c r="RMH2" s="1815"/>
      <c r="RMI2" s="1815"/>
      <c r="RMJ2" s="1815"/>
      <c r="RMK2" s="1815"/>
      <c r="RML2" s="1815"/>
      <c r="RMM2" s="1815"/>
      <c r="RMN2" s="1815"/>
      <c r="RMO2" s="1815"/>
      <c r="RMP2" s="1815"/>
      <c r="RMQ2" s="1815"/>
      <c r="RMR2" s="1815"/>
      <c r="RMS2" s="1815"/>
      <c r="RMT2" s="1815"/>
      <c r="RMU2" s="1815"/>
      <c r="RMV2" s="1815"/>
      <c r="RMW2" s="1815"/>
      <c r="RMX2" s="1815"/>
      <c r="RMY2" s="1815"/>
      <c r="RMZ2" s="1815"/>
      <c r="RNA2" s="1815"/>
      <c r="RNB2" s="1815"/>
      <c r="RNC2" s="1815"/>
      <c r="RND2" s="1815"/>
      <c r="RNE2" s="1815"/>
      <c r="RNF2" s="1815"/>
      <c r="RNG2" s="1815"/>
      <c r="RNH2" s="1815"/>
      <c r="RNI2" s="1815"/>
      <c r="RNJ2" s="1815"/>
      <c r="RNK2" s="1815"/>
      <c r="RNL2" s="1815"/>
      <c r="RNM2" s="1815"/>
      <c r="RNN2" s="1815"/>
      <c r="RNO2" s="1815"/>
      <c r="RNP2" s="1815"/>
      <c r="RNQ2" s="1815"/>
      <c r="RNR2" s="1815"/>
      <c r="RNS2" s="1815"/>
      <c r="RNT2" s="1815"/>
      <c r="RNU2" s="1815"/>
      <c r="RNV2" s="1815"/>
      <c r="RNW2" s="1815"/>
      <c r="RNX2" s="1815"/>
      <c r="RNY2" s="1815"/>
      <c r="RNZ2" s="1815"/>
      <c r="ROA2" s="1815"/>
      <c r="ROB2" s="1815"/>
      <c r="ROC2" s="1815"/>
      <c r="ROD2" s="1815"/>
      <c r="ROE2" s="1815"/>
      <c r="ROF2" s="1815"/>
      <c r="ROG2" s="1815"/>
      <c r="ROH2" s="1815"/>
      <c r="ROI2" s="1815"/>
      <c r="ROJ2" s="1815"/>
      <c r="ROK2" s="1815"/>
      <c r="ROL2" s="1815"/>
      <c r="ROM2" s="1815"/>
      <c r="RON2" s="1815"/>
      <c r="ROO2" s="1815"/>
      <c r="ROP2" s="1815"/>
      <c r="ROQ2" s="1815"/>
      <c r="ROR2" s="1815"/>
      <c r="ROS2" s="1815"/>
      <c r="ROT2" s="1815"/>
      <c r="ROU2" s="1815"/>
      <c r="ROV2" s="1815"/>
      <c r="ROW2" s="1815"/>
      <c r="ROX2" s="1815"/>
      <c r="ROY2" s="1815"/>
      <c r="ROZ2" s="1815"/>
      <c r="RPA2" s="1815"/>
      <c r="RPB2" s="1815"/>
      <c r="RPC2" s="1815"/>
      <c r="RPD2" s="1815"/>
      <c r="RPE2" s="1815"/>
      <c r="RPF2" s="1815"/>
      <c r="RPG2" s="1815"/>
      <c r="RPH2" s="1815"/>
      <c r="RPI2" s="1815"/>
      <c r="RPJ2" s="1815"/>
      <c r="RPK2" s="1815"/>
      <c r="RPL2" s="1815"/>
      <c r="RPM2" s="1815"/>
      <c r="RPN2" s="1815"/>
      <c r="RPO2" s="1815"/>
      <c r="RPP2" s="1815"/>
      <c r="RPQ2" s="1815"/>
      <c r="RPR2" s="1815"/>
      <c r="RPS2" s="1815"/>
      <c r="RPT2" s="1815"/>
      <c r="RPU2" s="1815"/>
      <c r="RPV2" s="1815"/>
      <c r="RPW2" s="1815"/>
      <c r="RPX2" s="1815"/>
      <c r="RPY2" s="1815"/>
      <c r="RPZ2" s="1815"/>
      <c r="RQA2" s="1815"/>
      <c r="RQB2" s="1815"/>
      <c r="RQC2" s="1815"/>
      <c r="RQD2" s="1815"/>
      <c r="RQE2" s="1815"/>
      <c r="RQF2" s="1815"/>
      <c r="RQG2" s="1815"/>
      <c r="RQH2" s="1815"/>
      <c r="RQI2" s="1815"/>
      <c r="RQJ2" s="1815"/>
      <c r="RQK2" s="1815"/>
      <c r="RQL2" s="1815"/>
      <c r="RQM2" s="1815"/>
      <c r="RQN2" s="1815"/>
      <c r="RQO2" s="1815"/>
      <c r="RQP2" s="1815"/>
      <c r="RQQ2" s="1815"/>
      <c r="RQR2" s="1815"/>
      <c r="RQS2" s="1815"/>
      <c r="RQT2" s="1815"/>
      <c r="RQU2" s="1815"/>
      <c r="RQV2" s="1815"/>
      <c r="RQW2" s="1815"/>
      <c r="RQX2" s="1815"/>
      <c r="RQY2" s="1815"/>
      <c r="RQZ2" s="1815"/>
      <c r="RRA2" s="1815"/>
      <c r="RRB2" s="1815"/>
      <c r="RRC2" s="1815"/>
      <c r="RRD2" s="1815"/>
      <c r="RRE2" s="1815"/>
      <c r="RRF2" s="1815"/>
      <c r="RRG2" s="1815"/>
      <c r="RRH2" s="1815"/>
      <c r="RRI2" s="1815"/>
      <c r="RRJ2" s="1815"/>
      <c r="RRK2" s="1815"/>
      <c r="RRL2" s="1815"/>
      <c r="RRM2" s="1815"/>
      <c r="RRN2" s="1815"/>
      <c r="RRO2" s="1815"/>
      <c r="RRP2" s="1815"/>
      <c r="RRQ2" s="1815"/>
      <c r="RRR2" s="1815"/>
      <c r="RRS2" s="1815"/>
      <c r="RRT2" s="1815"/>
      <c r="RRU2" s="1815"/>
      <c r="RRV2" s="1815"/>
      <c r="RRW2" s="1815"/>
      <c r="RRX2" s="1815"/>
      <c r="RRY2" s="1815"/>
      <c r="RRZ2" s="1815"/>
      <c r="RSA2" s="1815"/>
      <c r="RSB2" s="1815"/>
      <c r="RSC2" s="1815"/>
      <c r="RSD2" s="1815"/>
      <c r="RSE2" s="1815"/>
      <c r="RSF2" s="1815"/>
      <c r="RSG2" s="1815"/>
      <c r="RSH2" s="1815"/>
      <c r="RSI2" s="1815"/>
      <c r="RSJ2" s="1815"/>
      <c r="RSK2" s="1815"/>
      <c r="RSL2" s="1815"/>
      <c r="RSM2" s="1815"/>
      <c r="RSN2" s="1815"/>
      <c r="RSO2" s="1815"/>
      <c r="RSP2" s="1815"/>
      <c r="RSQ2" s="1815"/>
      <c r="RSR2" s="1815"/>
      <c r="RSS2" s="1815"/>
      <c r="RST2" s="1815"/>
      <c r="RSU2" s="1815"/>
      <c r="RSV2" s="1815"/>
      <c r="RSW2" s="1815"/>
      <c r="RSX2" s="1815"/>
      <c r="RSY2" s="1815"/>
      <c r="RSZ2" s="1815"/>
      <c r="RTA2" s="1815"/>
      <c r="RTB2" s="1815"/>
      <c r="RTC2" s="1815"/>
      <c r="RTD2" s="1815"/>
      <c r="RTE2" s="1815"/>
      <c r="RTF2" s="1815"/>
      <c r="RTG2" s="1815"/>
      <c r="RTH2" s="1815"/>
      <c r="RTI2" s="1815"/>
      <c r="RTJ2" s="1815"/>
      <c r="RTK2" s="1815"/>
      <c r="RTL2" s="1815"/>
      <c r="RTM2" s="1815"/>
      <c r="RTN2" s="1815"/>
      <c r="RTO2" s="1815"/>
      <c r="RTP2" s="1815"/>
      <c r="RTQ2" s="1815"/>
      <c r="RTR2" s="1815"/>
      <c r="RTS2" s="1815"/>
      <c r="RTT2" s="1815"/>
      <c r="RTU2" s="1815"/>
      <c r="RTV2" s="1815"/>
      <c r="RTW2" s="1815"/>
      <c r="RTX2" s="1815"/>
      <c r="RTY2" s="1815"/>
      <c r="RTZ2" s="1815"/>
      <c r="RUA2" s="1815"/>
      <c r="RUB2" s="1815"/>
      <c r="RUC2" s="1815"/>
      <c r="RUD2" s="1815"/>
      <c r="RUE2" s="1815"/>
      <c r="RUF2" s="1815"/>
      <c r="RUG2" s="1815"/>
      <c r="RUH2" s="1815"/>
      <c r="RUI2" s="1815"/>
      <c r="RUJ2" s="1815"/>
      <c r="RUK2" s="1815"/>
      <c r="RUL2" s="1815"/>
      <c r="RUM2" s="1815"/>
      <c r="RUN2" s="1815"/>
      <c r="RUO2" s="1815"/>
      <c r="RUP2" s="1815"/>
      <c r="RUQ2" s="1815"/>
      <c r="RUR2" s="1815"/>
      <c r="RUS2" s="1815"/>
      <c r="RUT2" s="1815"/>
      <c r="RUU2" s="1815"/>
      <c r="RUV2" s="1815"/>
      <c r="RUW2" s="1815"/>
      <c r="RUX2" s="1815"/>
      <c r="RUY2" s="1815"/>
      <c r="RUZ2" s="1815"/>
      <c r="RVA2" s="1815"/>
      <c r="RVB2" s="1815"/>
      <c r="RVC2" s="1815"/>
      <c r="RVD2" s="1815"/>
      <c r="RVE2" s="1815"/>
      <c r="RVF2" s="1815"/>
      <c r="RVG2" s="1815"/>
      <c r="RVH2" s="1815"/>
      <c r="RVI2" s="1815"/>
      <c r="RVJ2" s="1815"/>
      <c r="RVK2" s="1815"/>
      <c r="RVL2" s="1815"/>
      <c r="RVM2" s="1815"/>
      <c r="RVN2" s="1815"/>
      <c r="RVO2" s="1815"/>
      <c r="RVP2" s="1815"/>
      <c r="RVQ2" s="1815"/>
      <c r="RVR2" s="1815"/>
      <c r="RVS2" s="1815"/>
      <c r="RVT2" s="1815"/>
      <c r="RVU2" s="1815"/>
      <c r="RVV2" s="1815"/>
      <c r="RVW2" s="1815"/>
      <c r="RVX2" s="1815"/>
      <c r="RVY2" s="1815"/>
      <c r="RVZ2" s="1815"/>
      <c r="RWA2" s="1815"/>
      <c r="RWB2" s="1815"/>
      <c r="RWC2" s="1815"/>
      <c r="RWD2" s="1815"/>
      <c r="RWE2" s="1815"/>
      <c r="RWF2" s="1815"/>
      <c r="RWG2" s="1815"/>
      <c r="RWH2" s="1815"/>
      <c r="RWI2" s="1815"/>
      <c r="RWJ2" s="1815"/>
      <c r="RWK2" s="1815"/>
      <c r="RWL2" s="1815"/>
      <c r="RWM2" s="1815"/>
      <c r="RWN2" s="1815"/>
      <c r="RWO2" s="1815"/>
      <c r="RWP2" s="1815"/>
      <c r="RWQ2" s="1815"/>
      <c r="RWR2" s="1815"/>
      <c r="RWS2" s="1815"/>
      <c r="RWT2" s="1815"/>
      <c r="RWU2" s="1815"/>
      <c r="RWV2" s="1815"/>
      <c r="RWW2" s="1815"/>
      <c r="RWX2" s="1815"/>
      <c r="RWY2" s="1815"/>
      <c r="RWZ2" s="1815"/>
      <c r="RXA2" s="1815"/>
      <c r="RXB2" s="1815"/>
      <c r="RXC2" s="1815"/>
      <c r="RXD2" s="1815"/>
      <c r="RXE2" s="1815"/>
      <c r="RXF2" s="1815"/>
      <c r="RXG2" s="1815"/>
      <c r="RXH2" s="1815"/>
      <c r="RXI2" s="1815"/>
      <c r="RXJ2" s="1815"/>
      <c r="RXK2" s="1815"/>
      <c r="RXL2" s="1815"/>
      <c r="RXM2" s="1815"/>
      <c r="RXN2" s="1815"/>
      <c r="RXO2" s="1815"/>
      <c r="RXP2" s="1815"/>
      <c r="RXQ2" s="1815"/>
      <c r="RXR2" s="1815"/>
      <c r="RXS2" s="1815"/>
      <c r="RXT2" s="1815"/>
      <c r="RXU2" s="1815"/>
      <c r="RXV2" s="1815"/>
      <c r="RXW2" s="1815"/>
      <c r="RXX2" s="1815"/>
      <c r="RXY2" s="1815"/>
      <c r="RXZ2" s="1815"/>
      <c r="RYA2" s="1815"/>
      <c r="RYB2" s="1815"/>
      <c r="RYC2" s="1815"/>
      <c r="RYD2" s="1815"/>
      <c r="RYE2" s="1815"/>
      <c r="RYF2" s="1815"/>
      <c r="RYG2" s="1815"/>
      <c r="RYH2" s="1815"/>
      <c r="RYI2" s="1815"/>
      <c r="RYJ2" s="1815"/>
      <c r="RYK2" s="1815"/>
      <c r="RYL2" s="1815"/>
      <c r="RYM2" s="1815"/>
      <c r="RYN2" s="1815"/>
      <c r="RYO2" s="1815"/>
      <c r="RYP2" s="1815"/>
      <c r="RYQ2" s="1815"/>
      <c r="RYR2" s="1815"/>
      <c r="RYS2" s="1815"/>
      <c r="RYT2" s="1815"/>
      <c r="RYU2" s="1815"/>
      <c r="RYV2" s="1815"/>
      <c r="RYW2" s="1815"/>
      <c r="RYX2" s="1815"/>
      <c r="RYY2" s="1815"/>
      <c r="RYZ2" s="1815"/>
      <c r="RZA2" s="1815"/>
      <c r="RZB2" s="1815"/>
      <c r="RZC2" s="1815"/>
      <c r="RZD2" s="1815"/>
      <c r="RZE2" s="1815"/>
      <c r="RZF2" s="1815"/>
      <c r="RZG2" s="1815"/>
      <c r="RZH2" s="1815"/>
      <c r="RZI2" s="1815"/>
      <c r="RZJ2" s="1815"/>
      <c r="RZK2" s="1815"/>
      <c r="RZL2" s="1815"/>
      <c r="RZM2" s="1815"/>
      <c r="RZN2" s="1815"/>
      <c r="RZO2" s="1815"/>
      <c r="RZP2" s="1815"/>
      <c r="RZQ2" s="1815"/>
      <c r="RZR2" s="1815"/>
      <c r="RZS2" s="1815"/>
      <c r="RZT2" s="1815"/>
      <c r="RZU2" s="1815"/>
      <c r="RZV2" s="1815"/>
      <c r="RZW2" s="1815"/>
      <c r="RZX2" s="1815"/>
      <c r="RZY2" s="1815"/>
      <c r="RZZ2" s="1815"/>
      <c r="SAA2" s="1815"/>
      <c r="SAB2" s="1815"/>
      <c r="SAC2" s="1815"/>
      <c r="SAD2" s="1815"/>
      <c r="SAE2" s="1815"/>
      <c r="SAF2" s="1815"/>
      <c r="SAG2" s="1815"/>
      <c r="SAH2" s="1815"/>
      <c r="SAI2" s="1815"/>
      <c r="SAJ2" s="1815"/>
      <c r="SAK2" s="1815"/>
      <c r="SAL2" s="1815"/>
      <c r="SAM2" s="1815"/>
      <c r="SAN2" s="1815"/>
      <c r="SAO2" s="1815"/>
      <c r="SAP2" s="1815"/>
      <c r="SAQ2" s="1815"/>
      <c r="SAR2" s="1815"/>
      <c r="SAS2" s="1815"/>
      <c r="SAT2" s="1815"/>
      <c r="SAU2" s="1815"/>
      <c r="SAV2" s="1815"/>
      <c r="SAW2" s="1815"/>
      <c r="SAX2" s="1815"/>
      <c r="SAY2" s="1815"/>
      <c r="SAZ2" s="1815"/>
      <c r="SBA2" s="1815"/>
      <c r="SBB2" s="1815"/>
      <c r="SBC2" s="1815"/>
      <c r="SBD2" s="1815"/>
      <c r="SBE2" s="1815"/>
      <c r="SBF2" s="1815"/>
      <c r="SBG2" s="1815"/>
      <c r="SBH2" s="1815"/>
      <c r="SBI2" s="1815"/>
      <c r="SBJ2" s="1815"/>
      <c r="SBK2" s="1815"/>
      <c r="SBL2" s="1815"/>
      <c r="SBM2" s="1815"/>
      <c r="SBN2" s="1815"/>
      <c r="SBO2" s="1815"/>
      <c r="SBP2" s="1815"/>
      <c r="SBQ2" s="1815"/>
      <c r="SBR2" s="1815"/>
      <c r="SBS2" s="1815"/>
      <c r="SBT2" s="1815"/>
      <c r="SBU2" s="1815"/>
      <c r="SBV2" s="1815"/>
      <c r="SBW2" s="1815"/>
      <c r="SBX2" s="1815"/>
      <c r="SBY2" s="1815"/>
      <c r="SBZ2" s="1815"/>
      <c r="SCA2" s="1815"/>
      <c r="SCB2" s="1815"/>
      <c r="SCC2" s="1815"/>
      <c r="SCD2" s="1815"/>
      <c r="SCE2" s="1815"/>
      <c r="SCF2" s="1815"/>
      <c r="SCG2" s="1815"/>
      <c r="SCH2" s="1815"/>
      <c r="SCI2" s="1815"/>
      <c r="SCJ2" s="1815"/>
      <c r="SCK2" s="1815"/>
      <c r="SCL2" s="1815"/>
      <c r="SCM2" s="1815"/>
      <c r="SCN2" s="1815"/>
      <c r="SCO2" s="1815"/>
      <c r="SCP2" s="1815"/>
      <c r="SCQ2" s="1815"/>
      <c r="SCR2" s="1815"/>
      <c r="SCS2" s="1815"/>
      <c r="SCT2" s="1815"/>
      <c r="SCU2" s="1815"/>
      <c r="SCV2" s="1815"/>
      <c r="SCW2" s="1815"/>
      <c r="SCX2" s="1815"/>
      <c r="SCY2" s="1815"/>
      <c r="SCZ2" s="1815"/>
      <c r="SDA2" s="1815"/>
      <c r="SDB2" s="1815"/>
      <c r="SDC2" s="1815"/>
      <c r="SDD2" s="1815"/>
      <c r="SDE2" s="1815"/>
      <c r="SDF2" s="1815"/>
      <c r="SDG2" s="1815"/>
      <c r="SDH2" s="1815"/>
      <c r="SDI2" s="1815"/>
      <c r="SDJ2" s="1815"/>
      <c r="SDK2" s="1815"/>
      <c r="SDL2" s="1815"/>
      <c r="SDM2" s="1815"/>
      <c r="SDN2" s="1815"/>
      <c r="SDO2" s="1815"/>
      <c r="SDP2" s="1815"/>
      <c r="SDQ2" s="1815"/>
      <c r="SDR2" s="1815"/>
      <c r="SDS2" s="1815"/>
      <c r="SDT2" s="1815"/>
      <c r="SDU2" s="1815"/>
      <c r="SDV2" s="1815"/>
      <c r="SDW2" s="1815"/>
      <c r="SDX2" s="1815"/>
      <c r="SDY2" s="1815"/>
      <c r="SDZ2" s="1815"/>
      <c r="SEA2" s="1815"/>
      <c r="SEB2" s="1815"/>
      <c r="SEC2" s="1815"/>
      <c r="SED2" s="1815"/>
      <c r="SEE2" s="1815"/>
      <c r="SEF2" s="1815"/>
      <c r="SEG2" s="1815"/>
      <c r="SEH2" s="1815"/>
      <c r="SEI2" s="1815"/>
      <c r="SEJ2" s="1815"/>
      <c r="SEK2" s="1815"/>
      <c r="SEL2" s="1815"/>
      <c r="SEM2" s="1815"/>
      <c r="SEN2" s="1815"/>
      <c r="SEO2" s="1815"/>
      <c r="SEP2" s="1815"/>
      <c r="SEQ2" s="1815"/>
      <c r="SER2" s="1815"/>
      <c r="SES2" s="1815"/>
      <c r="SET2" s="1815"/>
      <c r="SEU2" s="1815"/>
      <c r="SEV2" s="1815"/>
      <c r="SEW2" s="1815"/>
      <c r="SEX2" s="1815"/>
      <c r="SEY2" s="1815"/>
      <c r="SEZ2" s="1815"/>
      <c r="SFA2" s="1815"/>
      <c r="SFB2" s="1815"/>
      <c r="SFC2" s="1815"/>
      <c r="SFD2" s="1815"/>
      <c r="SFE2" s="1815"/>
      <c r="SFF2" s="1815"/>
      <c r="SFG2" s="1815"/>
      <c r="SFH2" s="1815"/>
      <c r="SFI2" s="1815"/>
      <c r="SFJ2" s="1815"/>
      <c r="SFK2" s="1815"/>
      <c r="SFL2" s="1815"/>
      <c r="SFM2" s="1815"/>
      <c r="SFN2" s="1815"/>
      <c r="SFO2" s="1815"/>
      <c r="SFP2" s="1815"/>
      <c r="SFQ2" s="1815"/>
      <c r="SFR2" s="1815"/>
      <c r="SFS2" s="1815"/>
      <c r="SFT2" s="1815"/>
      <c r="SFU2" s="1815"/>
      <c r="SFV2" s="1815"/>
      <c r="SFW2" s="1815"/>
      <c r="SFX2" s="1815"/>
      <c r="SFY2" s="1815"/>
      <c r="SFZ2" s="1815"/>
      <c r="SGA2" s="1815"/>
      <c r="SGB2" s="1815"/>
      <c r="SGC2" s="1815"/>
      <c r="SGD2" s="1815"/>
      <c r="SGE2" s="1815"/>
      <c r="SGF2" s="1815"/>
      <c r="SGG2" s="1815"/>
      <c r="SGH2" s="1815"/>
      <c r="SGI2" s="1815"/>
      <c r="SGJ2" s="1815"/>
      <c r="SGK2" s="1815"/>
      <c r="SGL2" s="1815"/>
      <c r="SGM2" s="1815"/>
      <c r="SGN2" s="1815"/>
      <c r="SGO2" s="1815"/>
      <c r="SGP2" s="1815"/>
      <c r="SGQ2" s="1815"/>
      <c r="SGR2" s="1815"/>
      <c r="SGS2" s="1815"/>
      <c r="SGT2" s="1815"/>
      <c r="SGU2" s="1815"/>
      <c r="SGV2" s="1815"/>
      <c r="SGW2" s="1815"/>
      <c r="SGX2" s="1815"/>
      <c r="SGY2" s="1815"/>
      <c r="SGZ2" s="1815"/>
      <c r="SHA2" s="1815"/>
      <c r="SHB2" s="1815"/>
      <c r="SHC2" s="1815"/>
      <c r="SHD2" s="1815"/>
      <c r="SHE2" s="1815"/>
      <c r="SHF2" s="1815"/>
      <c r="SHG2" s="1815"/>
      <c r="SHH2" s="1815"/>
      <c r="SHI2" s="1815"/>
      <c r="SHJ2" s="1815"/>
      <c r="SHK2" s="1815"/>
      <c r="SHL2" s="1815"/>
      <c r="SHM2" s="1815"/>
      <c r="SHN2" s="1815"/>
      <c r="SHO2" s="1815"/>
      <c r="SHP2" s="1815"/>
      <c r="SHQ2" s="1815"/>
      <c r="SHR2" s="1815"/>
      <c r="SHS2" s="1815"/>
      <c r="SHT2" s="1815"/>
      <c r="SHU2" s="1815"/>
      <c r="SHV2" s="1815"/>
      <c r="SHW2" s="1815"/>
      <c r="SHX2" s="1815"/>
      <c r="SHY2" s="1815"/>
      <c r="SHZ2" s="1815"/>
      <c r="SIA2" s="1815"/>
      <c r="SIB2" s="1815"/>
      <c r="SIC2" s="1815"/>
      <c r="SID2" s="1815"/>
      <c r="SIE2" s="1815"/>
      <c r="SIF2" s="1815"/>
      <c r="SIG2" s="1815"/>
      <c r="SIH2" s="1815"/>
      <c r="SII2" s="1815"/>
      <c r="SIJ2" s="1815"/>
      <c r="SIK2" s="1815"/>
      <c r="SIL2" s="1815"/>
      <c r="SIM2" s="1815"/>
      <c r="SIN2" s="1815"/>
      <c r="SIO2" s="1815"/>
      <c r="SIP2" s="1815"/>
      <c r="SIQ2" s="1815"/>
      <c r="SIR2" s="1815"/>
      <c r="SIS2" s="1815"/>
      <c r="SIT2" s="1815"/>
      <c r="SIU2" s="1815"/>
      <c r="SIV2" s="1815"/>
      <c r="SIW2" s="1815"/>
      <c r="SIX2" s="1815"/>
      <c r="SIY2" s="1815"/>
      <c r="SIZ2" s="1815"/>
      <c r="SJA2" s="1815"/>
      <c r="SJB2" s="1815"/>
      <c r="SJC2" s="1815"/>
      <c r="SJD2" s="1815"/>
      <c r="SJE2" s="1815"/>
      <c r="SJF2" s="1815"/>
      <c r="SJG2" s="1815"/>
      <c r="SJH2" s="1815"/>
      <c r="SJI2" s="1815"/>
      <c r="SJJ2" s="1815"/>
      <c r="SJK2" s="1815"/>
      <c r="SJL2" s="1815"/>
      <c r="SJM2" s="1815"/>
      <c r="SJN2" s="1815"/>
      <c r="SJO2" s="1815"/>
      <c r="SJP2" s="1815"/>
      <c r="SJQ2" s="1815"/>
      <c r="SJR2" s="1815"/>
      <c r="SJS2" s="1815"/>
      <c r="SJT2" s="1815"/>
      <c r="SJU2" s="1815"/>
      <c r="SJV2" s="1815"/>
      <c r="SJW2" s="1815"/>
      <c r="SJX2" s="1815"/>
      <c r="SJY2" s="1815"/>
      <c r="SJZ2" s="1815"/>
      <c r="SKA2" s="1815"/>
      <c r="SKB2" s="1815"/>
      <c r="SKC2" s="1815"/>
      <c r="SKD2" s="1815"/>
      <c r="SKE2" s="1815"/>
      <c r="SKF2" s="1815"/>
      <c r="SKG2" s="1815"/>
      <c r="SKH2" s="1815"/>
      <c r="SKI2" s="1815"/>
      <c r="SKJ2" s="1815"/>
      <c r="SKK2" s="1815"/>
      <c r="SKL2" s="1815"/>
      <c r="SKM2" s="1815"/>
      <c r="SKN2" s="1815"/>
      <c r="SKO2" s="1815"/>
      <c r="SKP2" s="1815"/>
      <c r="SKQ2" s="1815"/>
      <c r="SKR2" s="1815"/>
      <c r="SKS2" s="1815"/>
      <c r="SKT2" s="1815"/>
      <c r="SKU2" s="1815"/>
      <c r="SKV2" s="1815"/>
      <c r="SKW2" s="1815"/>
      <c r="SKX2" s="1815"/>
      <c r="SKY2" s="1815"/>
      <c r="SKZ2" s="1815"/>
      <c r="SLA2" s="1815"/>
      <c r="SLB2" s="1815"/>
      <c r="SLC2" s="1815"/>
      <c r="SLD2" s="1815"/>
      <c r="SLE2" s="1815"/>
      <c r="SLF2" s="1815"/>
      <c r="SLG2" s="1815"/>
      <c r="SLH2" s="1815"/>
      <c r="SLI2" s="1815"/>
      <c r="SLJ2" s="1815"/>
      <c r="SLK2" s="1815"/>
      <c r="SLL2" s="1815"/>
      <c r="SLM2" s="1815"/>
      <c r="SLN2" s="1815"/>
      <c r="SLO2" s="1815"/>
      <c r="SLP2" s="1815"/>
      <c r="SLQ2" s="1815"/>
      <c r="SLR2" s="1815"/>
      <c r="SLS2" s="1815"/>
      <c r="SLT2" s="1815"/>
      <c r="SLU2" s="1815"/>
      <c r="SLV2" s="1815"/>
      <c r="SLW2" s="1815"/>
      <c r="SLX2" s="1815"/>
      <c r="SLY2" s="1815"/>
      <c r="SLZ2" s="1815"/>
      <c r="SMA2" s="1815"/>
      <c r="SMB2" s="1815"/>
      <c r="SMC2" s="1815"/>
      <c r="SMD2" s="1815"/>
      <c r="SME2" s="1815"/>
      <c r="SMF2" s="1815"/>
      <c r="SMG2" s="1815"/>
      <c r="SMH2" s="1815"/>
      <c r="SMI2" s="1815"/>
      <c r="SMJ2" s="1815"/>
      <c r="SMK2" s="1815"/>
      <c r="SML2" s="1815"/>
      <c r="SMM2" s="1815"/>
      <c r="SMN2" s="1815"/>
      <c r="SMO2" s="1815"/>
      <c r="SMP2" s="1815"/>
      <c r="SMQ2" s="1815"/>
      <c r="SMR2" s="1815"/>
      <c r="SMS2" s="1815"/>
      <c r="SMT2" s="1815"/>
      <c r="SMU2" s="1815"/>
      <c r="SMV2" s="1815"/>
      <c r="SMW2" s="1815"/>
      <c r="SMX2" s="1815"/>
      <c r="SMY2" s="1815"/>
      <c r="SMZ2" s="1815"/>
      <c r="SNA2" s="1815"/>
      <c r="SNB2" s="1815"/>
      <c r="SNC2" s="1815"/>
      <c r="SND2" s="1815"/>
      <c r="SNE2" s="1815"/>
      <c r="SNF2" s="1815"/>
      <c r="SNG2" s="1815"/>
      <c r="SNH2" s="1815"/>
      <c r="SNI2" s="1815"/>
      <c r="SNJ2" s="1815"/>
      <c r="SNK2" s="1815"/>
      <c r="SNL2" s="1815"/>
      <c r="SNM2" s="1815"/>
      <c r="SNN2" s="1815"/>
      <c r="SNO2" s="1815"/>
      <c r="SNP2" s="1815"/>
      <c r="SNQ2" s="1815"/>
      <c r="SNR2" s="1815"/>
      <c r="SNS2" s="1815"/>
      <c r="SNT2" s="1815"/>
      <c r="SNU2" s="1815"/>
      <c r="SNV2" s="1815"/>
      <c r="SNW2" s="1815"/>
      <c r="SNX2" s="1815"/>
      <c r="SNY2" s="1815"/>
      <c r="SNZ2" s="1815"/>
      <c r="SOA2" s="1815"/>
      <c r="SOB2" s="1815"/>
      <c r="SOC2" s="1815"/>
      <c r="SOD2" s="1815"/>
      <c r="SOE2" s="1815"/>
      <c r="SOF2" s="1815"/>
      <c r="SOG2" s="1815"/>
      <c r="SOH2" s="1815"/>
      <c r="SOI2" s="1815"/>
      <c r="SOJ2" s="1815"/>
      <c r="SOK2" s="1815"/>
      <c r="SOL2" s="1815"/>
      <c r="SOM2" s="1815"/>
      <c r="SON2" s="1815"/>
      <c r="SOO2" s="1815"/>
      <c r="SOP2" s="1815"/>
      <c r="SOQ2" s="1815"/>
      <c r="SOR2" s="1815"/>
      <c r="SOS2" s="1815"/>
      <c r="SOT2" s="1815"/>
      <c r="SOU2" s="1815"/>
      <c r="SOV2" s="1815"/>
      <c r="SOW2" s="1815"/>
      <c r="SOX2" s="1815"/>
      <c r="SOY2" s="1815"/>
      <c r="SOZ2" s="1815"/>
      <c r="SPA2" s="1815"/>
      <c r="SPB2" s="1815"/>
      <c r="SPC2" s="1815"/>
      <c r="SPD2" s="1815"/>
      <c r="SPE2" s="1815"/>
      <c r="SPF2" s="1815"/>
      <c r="SPG2" s="1815"/>
      <c r="SPH2" s="1815"/>
      <c r="SPI2" s="1815"/>
      <c r="SPJ2" s="1815"/>
      <c r="SPK2" s="1815"/>
      <c r="SPL2" s="1815"/>
      <c r="SPM2" s="1815"/>
      <c r="SPN2" s="1815"/>
      <c r="SPO2" s="1815"/>
      <c r="SPP2" s="1815"/>
      <c r="SPQ2" s="1815"/>
      <c r="SPR2" s="1815"/>
      <c r="SPS2" s="1815"/>
      <c r="SPT2" s="1815"/>
      <c r="SPU2" s="1815"/>
      <c r="SPV2" s="1815"/>
      <c r="SPW2" s="1815"/>
      <c r="SPX2" s="1815"/>
      <c r="SPY2" s="1815"/>
      <c r="SPZ2" s="1815"/>
      <c r="SQA2" s="1815"/>
      <c r="SQB2" s="1815"/>
      <c r="SQC2" s="1815"/>
      <c r="SQD2" s="1815"/>
      <c r="SQE2" s="1815"/>
      <c r="SQF2" s="1815"/>
      <c r="SQG2" s="1815"/>
      <c r="SQH2" s="1815"/>
      <c r="SQI2" s="1815"/>
      <c r="SQJ2" s="1815"/>
      <c r="SQK2" s="1815"/>
      <c r="SQL2" s="1815"/>
      <c r="SQM2" s="1815"/>
      <c r="SQN2" s="1815"/>
      <c r="SQO2" s="1815"/>
      <c r="SQP2" s="1815"/>
      <c r="SQQ2" s="1815"/>
      <c r="SQR2" s="1815"/>
      <c r="SQS2" s="1815"/>
      <c r="SQT2" s="1815"/>
      <c r="SQU2" s="1815"/>
      <c r="SQV2" s="1815"/>
      <c r="SQW2" s="1815"/>
      <c r="SQX2" s="1815"/>
      <c r="SQY2" s="1815"/>
      <c r="SQZ2" s="1815"/>
      <c r="SRA2" s="1815"/>
      <c r="SRB2" s="1815"/>
      <c r="SRC2" s="1815"/>
      <c r="SRD2" s="1815"/>
      <c r="SRE2" s="1815"/>
      <c r="SRF2" s="1815"/>
      <c r="SRG2" s="1815"/>
      <c r="SRH2" s="1815"/>
      <c r="SRI2" s="1815"/>
      <c r="SRJ2" s="1815"/>
      <c r="SRK2" s="1815"/>
      <c r="SRL2" s="1815"/>
      <c r="SRM2" s="1815"/>
      <c r="SRN2" s="1815"/>
      <c r="SRO2" s="1815"/>
      <c r="SRP2" s="1815"/>
      <c r="SRQ2" s="1815"/>
      <c r="SRR2" s="1815"/>
      <c r="SRS2" s="1815"/>
      <c r="SRT2" s="1815"/>
      <c r="SRU2" s="1815"/>
      <c r="SRV2" s="1815"/>
      <c r="SRW2" s="1815"/>
      <c r="SRX2" s="1815"/>
      <c r="SRY2" s="1815"/>
      <c r="SRZ2" s="1815"/>
      <c r="SSA2" s="1815"/>
      <c r="SSB2" s="1815"/>
      <c r="SSC2" s="1815"/>
      <c r="SSD2" s="1815"/>
      <c r="SSE2" s="1815"/>
      <c r="SSF2" s="1815"/>
      <c r="SSG2" s="1815"/>
      <c r="SSH2" s="1815"/>
      <c r="SSI2" s="1815"/>
      <c r="SSJ2" s="1815"/>
      <c r="SSK2" s="1815"/>
      <c r="SSL2" s="1815"/>
      <c r="SSM2" s="1815"/>
      <c r="SSN2" s="1815"/>
      <c r="SSO2" s="1815"/>
      <c r="SSP2" s="1815"/>
      <c r="SSQ2" s="1815"/>
      <c r="SSR2" s="1815"/>
      <c r="SSS2" s="1815"/>
      <c r="SST2" s="1815"/>
      <c r="SSU2" s="1815"/>
      <c r="SSV2" s="1815"/>
      <c r="SSW2" s="1815"/>
      <c r="SSX2" s="1815"/>
      <c r="SSY2" s="1815"/>
      <c r="SSZ2" s="1815"/>
      <c r="STA2" s="1815"/>
      <c r="STB2" s="1815"/>
      <c r="STC2" s="1815"/>
      <c r="STD2" s="1815"/>
      <c r="STE2" s="1815"/>
      <c r="STF2" s="1815"/>
      <c r="STG2" s="1815"/>
      <c r="STH2" s="1815"/>
      <c r="STI2" s="1815"/>
      <c r="STJ2" s="1815"/>
      <c r="STK2" s="1815"/>
      <c r="STL2" s="1815"/>
      <c r="STM2" s="1815"/>
      <c r="STN2" s="1815"/>
      <c r="STO2" s="1815"/>
      <c r="STP2" s="1815"/>
      <c r="STQ2" s="1815"/>
      <c r="STR2" s="1815"/>
      <c r="STS2" s="1815"/>
      <c r="STT2" s="1815"/>
      <c r="STU2" s="1815"/>
      <c r="STV2" s="1815"/>
      <c r="STW2" s="1815"/>
      <c r="STX2" s="1815"/>
      <c r="STY2" s="1815"/>
      <c r="STZ2" s="1815"/>
      <c r="SUA2" s="1815"/>
      <c r="SUB2" s="1815"/>
      <c r="SUC2" s="1815"/>
      <c r="SUD2" s="1815"/>
      <c r="SUE2" s="1815"/>
      <c r="SUF2" s="1815"/>
      <c r="SUG2" s="1815"/>
      <c r="SUH2" s="1815"/>
      <c r="SUI2" s="1815"/>
      <c r="SUJ2" s="1815"/>
      <c r="SUK2" s="1815"/>
      <c r="SUL2" s="1815"/>
      <c r="SUM2" s="1815"/>
      <c r="SUN2" s="1815"/>
      <c r="SUO2" s="1815"/>
      <c r="SUP2" s="1815"/>
      <c r="SUQ2" s="1815"/>
      <c r="SUR2" s="1815"/>
      <c r="SUS2" s="1815"/>
      <c r="SUT2" s="1815"/>
      <c r="SUU2" s="1815"/>
      <c r="SUV2" s="1815"/>
      <c r="SUW2" s="1815"/>
      <c r="SUX2" s="1815"/>
      <c r="SUY2" s="1815"/>
      <c r="SUZ2" s="1815"/>
      <c r="SVA2" s="1815"/>
      <c r="SVB2" s="1815"/>
      <c r="SVC2" s="1815"/>
      <c r="SVD2" s="1815"/>
      <c r="SVE2" s="1815"/>
      <c r="SVF2" s="1815"/>
      <c r="SVG2" s="1815"/>
      <c r="SVH2" s="1815"/>
      <c r="SVI2" s="1815"/>
      <c r="SVJ2" s="1815"/>
      <c r="SVK2" s="1815"/>
      <c r="SVL2" s="1815"/>
      <c r="SVM2" s="1815"/>
      <c r="SVN2" s="1815"/>
      <c r="SVO2" s="1815"/>
      <c r="SVP2" s="1815"/>
      <c r="SVQ2" s="1815"/>
      <c r="SVR2" s="1815"/>
      <c r="SVS2" s="1815"/>
      <c r="SVT2" s="1815"/>
      <c r="SVU2" s="1815"/>
      <c r="SVV2" s="1815"/>
      <c r="SVW2" s="1815"/>
      <c r="SVX2" s="1815"/>
      <c r="SVY2" s="1815"/>
      <c r="SVZ2" s="1815"/>
      <c r="SWA2" s="1815"/>
      <c r="SWB2" s="1815"/>
      <c r="SWC2" s="1815"/>
      <c r="SWD2" s="1815"/>
      <c r="SWE2" s="1815"/>
      <c r="SWF2" s="1815"/>
      <c r="SWG2" s="1815"/>
      <c r="SWH2" s="1815"/>
      <c r="SWI2" s="1815"/>
      <c r="SWJ2" s="1815"/>
      <c r="SWK2" s="1815"/>
      <c r="SWL2" s="1815"/>
      <c r="SWM2" s="1815"/>
      <c r="SWN2" s="1815"/>
      <c r="SWO2" s="1815"/>
      <c r="SWP2" s="1815"/>
      <c r="SWQ2" s="1815"/>
      <c r="SWR2" s="1815"/>
      <c r="SWS2" s="1815"/>
      <c r="SWT2" s="1815"/>
      <c r="SWU2" s="1815"/>
      <c r="SWV2" s="1815"/>
      <c r="SWW2" s="1815"/>
      <c r="SWX2" s="1815"/>
      <c r="SWY2" s="1815"/>
      <c r="SWZ2" s="1815"/>
      <c r="SXA2" s="1815"/>
      <c r="SXB2" s="1815"/>
      <c r="SXC2" s="1815"/>
      <c r="SXD2" s="1815"/>
      <c r="SXE2" s="1815"/>
      <c r="SXF2" s="1815"/>
      <c r="SXG2" s="1815"/>
      <c r="SXH2" s="1815"/>
      <c r="SXI2" s="1815"/>
      <c r="SXJ2" s="1815"/>
      <c r="SXK2" s="1815"/>
      <c r="SXL2" s="1815"/>
      <c r="SXM2" s="1815"/>
      <c r="SXN2" s="1815"/>
      <c r="SXO2" s="1815"/>
      <c r="SXP2" s="1815"/>
      <c r="SXQ2" s="1815"/>
      <c r="SXR2" s="1815"/>
      <c r="SXS2" s="1815"/>
      <c r="SXT2" s="1815"/>
      <c r="SXU2" s="1815"/>
      <c r="SXV2" s="1815"/>
      <c r="SXW2" s="1815"/>
      <c r="SXX2" s="1815"/>
      <c r="SXY2" s="1815"/>
      <c r="SXZ2" s="1815"/>
      <c r="SYA2" s="1815"/>
      <c r="SYB2" s="1815"/>
      <c r="SYC2" s="1815"/>
      <c r="SYD2" s="1815"/>
      <c r="SYE2" s="1815"/>
      <c r="SYF2" s="1815"/>
      <c r="SYG2" s="1815"/>
      <c r="SYH2" s="1815"/>
      <c r="SYI2" s="1815"/>
      <c r="SYJ2" s="1815"/>
      <c r="SYK2" s="1815"/>
      <c r="SYL2" s="1815"/>
      <c r="SYM2" s="1815"/>
      <c r="SYN2" s="1815"/>
      <c r="SYO2" s="1815"/>
      <c r="SYP2" s="1815"/>
      <c r="SYQ2" s="1815"/>
      <c r="SYR2" s="1815"/>
      <c r="SYS2" s="1815"/>
      <c r="SYT2" s="1815"/>
      <c r="SYU2" s="1815"/>
      <c r="SYV2" s="1815"/>
      <c r="SYW2" s="1815"/>
      <c r="SYX2" s="1815"/>
      <c r="SYY2" s="1815"/>
      <c r="SYZ2" s="1815"/>
      <c r="SZA2" s="1815"/>
      <c r="SZB2" s="1815"/>
      <c r="SZC2" s="1815"/>
      <c r="SZD2" s="1815"/>
      <c r="SZE2" s="1815"/>
      <c r="SZF2" s="1815"/>
      <c r="SZG2" s="1815"/>
      <c r="SZH2" s="1815"/>
      <c r="SZI2" s="1815"/>
      <c r="SZJ2" s="1815"/>
      <c r="SZK2" s="1815"/>
      <c r="SZL2" s="1815"/>
      <c r="SZM2" s="1815"/>
      <c r="SZN2" s="1815"/>
      <c r="SZO2" s="1815"/>
      <c r="SZP2" s="1815"/>
      <c r="SZQ2" s="1815"/>
      <c r="SZR2" s="1815"/>
      <c r="SZS2" s="1815"/>
      <c r="SZT2" s="1815"/>
      <c r="SZU2" s="1815"/>
      <c r="SZV2" s="1815"/>
      <c r="SZW2" s="1815"/>
      <c r="SZX2" s="1815"/>
      <c r="SZY2" s="1815"/>
      <c r="SZZ2" s="1815"/>
      <c r="TAA2" s="1815"/>
      <c r="TAB2" s="1815"/>
      <c r="TAC2" s="1815"/>
      <c r="TAD2" s="1815"/>
      <c r="TAE2" s="1815"/>
      <c r="TAF2" s="1815"/>
      <c r="TAG2" s="1815"/>
      <c r="TAH2" s="1815"/>
      <c r="TAI2" s="1815"/>
      <c r="TAJ2" s="1815"/>
      <c r="TAK2" s="1815"/>
      <c r="TAL2" s="1815"/>
      <c r="TAM2" s="1815"/>
      <c r="TAN2" s="1815"/>
      <c r="TAO2" s="1815"/>
      <c r="TAP2" s="1815"/>
      <c r="TAQ2" s="1815"/>
      <c r="TAR2" s="1815"/>
      <c r="TAS2" s="1815"/>
      <c r="TAT2" s="1815"/>
      <c r="TAU2" s="1815"/>
      <c r="TAV2" s="1815"/>
      <c r="TAW2" s="1815"/>
      <c r="TAX2" s="1815"/>
      <c r="TAY2" s="1815"/>
      <c r="TAZ2" s="1815"/>
      <c r="TBA2" s="1815"/>
      <c r="TBB2" s="1815"/>
      <c r="TBC2" s="1815"/>
      <c r="TBD2" s="1815"/>
      <c r="TBE2" s="1815"/>
      <c r="TBF2" s="1815"/>
      <c r="TBG2" s="1815"/>
      <c r="TBH2" s="1815"/>
      <c r="TBI2" s="1815"/>
      <c r="TBJ2" s="1815"/>
      <c r="TBK2" s="1815"/>
      <c r="TBL2" s="1815"/>
      <c r="TBM2" s="1815"/>
      <c r="TBN2" s="1815"/>
      <c r="TBO2" s="1815"/>
      <c r="TBP2" s="1815"/>
      <c r="TBQ2" s="1815"/>
      <c r="TBR2" s="1815"/>
      <c r="TBS2" s="1815"/>
      <c r="TBT2" s="1815"/>
      <c r="TBU2" s="1815"/>
      <c r="TBV2" s="1815"/>
      <c r="TBW2" s="1815"/>
      <c r="TBX2" s="1815"/>
      <c r="TBY2" s="1815"/>
      <c r="TBZ2" s="1815"/>
      <c r="TCA2" s="1815"/>
      <c r="TCB2" s="1815"/>
      <c r="TCC2" s="1815"/>
      <c r="TCD2" s="1815"/>
      <c r="TCE2" s="1815"/>
      <c r="TCF2" s="1815"/>
      <c r="TCG2" s="1815"/>
      <c r="TCH2" s="1815"/>
      <c r="TCI2" s="1815"/>
      <c r="TCJ2" s="1815"/>
      <c r="TCK2" s="1815"/>
      <c r="TCL2" s="1815"/>
      <c r="TCM2" s="1815"/>
      <c r="TCN2" s="1815"/>
      <c r="TCO2" s="1815"/>
      <c r="TCP2" s="1815"/>
      <c r="TCQ2" s="1815"/>
      <c r="TCR2" s="1815"/>
      <c r="TCS2" s="1815"/>
      <c r="TCT2" s="1815"/>
      <c r="TCU2" s="1815"/>
      <c r="TCV2" s="1815"/>
      <c r="TCW2" s="1815"/>
      <c r="TCX2" s="1815"/>
      <c r="TCY2" s="1815"/>
      <c r="TCZ2" s="1815"/>
      <c r="TDA2" s="1815"/>
      <c r="TDB2" s="1815"/>
      <c r="TDC2" s="1815"/>
      <c r="TDD2" s="1815"/>
      <c r="TDE2" s="1815"/>
      <c r="TDF2" s="1815"/>
      <c r="TDG2" s="1815"/>
      <c r="TDH2" s="1815"/>
      <c r="TDI2" s="1815"/>
      <c r="TDJ2" s="1815"/>
      <c r="TDK2" s="1815"/>
      <c r="TDL2" s="1815"/>
      <c r="TDM2" s="1815"/>
      <c r="TDN2" s="1815"/>
      <c r="TDO2" s="1815"/>
      <c r="TDP2" s="1815"/>
      <c r="TDQ2" s="1815"/>
      <c r="TDR2" s="1815"/>
      <c r="TDS2" s="1815"/>
      <c r="TDT2" s="1815"/>
      <c r="TDU2" s="1815"/>
      <c r="TDV2" s="1815"/>
      <c r="TDW2" s="1815"/>
      <c r="TDX2" s="1815"/>
      <c r="TDY2" s="1815"/>
      <c r="TDZ2" s="1815"/>
      <c r="TEA2" s="1815"/>
      <c r="TEB2" s="1815"/>
      <c r="TEC2" s="1815"/>
      <c r="TED2" s="1815"/>
      <c r="TEE2" s="1815"/>
      <c r="TEF2" s="1815"/>
      <c r="TEG2" s="1815"/>
      <c r="TEH2" s="1815"/>
      <c r="TEI2" s="1815"/>
      <c r="TEJ2" s="1815"/>
      <c r="TEK2" s="1815"/>
      <c r="TEL2" s="1815"/>
      <c r="TEM2" s="1815"/>
      <c r="TEN2" s="1815"/>
      <c r="TEO2" s="1815"/>
      <c r="TEP2" s="1815"/>
      <c r="TEQ2" s="1815"/>
      <c r="TER2" s="1815"/>
      <c r="TES2" s="1815"/>
      <c r="TET2" s="1815"/>
      <c r="TEU2" s="1815"/>
      <c r="TEV2" s="1815"/>
      <c r="TEW2" s="1815"/>
      <c r="TEX2" s="1815"/>
      <c r="TEY2" s="1815"/>
      <c r="TEZ2" s="1815"/>
      <c r="TFA2" s="1815"/>
      <c r="TFB2" s="1815"/>
      <c r="TFC2" s="1815"/>
      <c r="TFD2" s="1815"/>
      <c r="TFE2" s="1815"/>
      <c r="TFF2" s="1815"/>
      <c r="TFG2" s="1815"/>
      <c r="TFH2" s="1815"/>
      <c r="TFI2" s="1815"/>
      <c r="TFJ2" s="1815"/>
      <c r="TFK2" s="1815"/>
      <c r="TFL2" s="1815"/>
      <c r="TFM2" s="1815"/>
      <c r="TFN2" s="1815"/>
      <c r="TFO2" s="1815"/>
      <c r="TFP2" s="1815"/>
      <c r="TFQ2" s="1815"/>
      <c r="TFR2" s="1815"/>
      <c r="TFS2" s="1815"/>
      <c r="TFT2" s="1815"/>
      <c r="TFU2" s="1815"/>
      <c r="TFV2" s="1815"/>
      <c r="TFW2" s="1815"/>
      <c r="TFX2" s="1815"/>
      <c r="TFY2" s="1815"/>
      <c r="TFZ2" s="1815"/>
      <c r="TGA2" s="1815"/>
      <c r="TGB2" s="1815"/>
      <c r="TGC2" s="1815"/>
      <c r="TGD2" s="1815"/>
      <c r="TGE2" s="1815"/>
      <c r="TGF2" s="1815"/>
      <c r="TGG2" s="1815"/>
      <c r="TGH2" s="1815"/>
      <c r="TGI2" s="1815"/>
      <c r="TGJ2" s="1815"/>
      <c r="TGK2" s="1815"/>
      <c r="TGL2" s="1815"/>
      <c r="TGM2" s="1815"/>
      <c r="TGN2" s="1815"/>
      <c r="TGO2" s="1815"/>
      <c r="TGP2" s="1815"/>
      <c r="TGQ2" s="1815"/>
      <c r="TGR2" s="1815"/>
      <c r="TGS2" s="1815"/>
      <c r="TGT2" s="1815"/>
      <c r="TGU2" s="1815"/>
      <c r="TGV2" s="1815"/>
      <c r="TGW2" s="1815"/>
      <c r="TGX2" s="1815"/>
      <c r="TGY2" s="1815"/>
      <c r="TGZ2" s="1815"/>
      <c r="THA2" s="1815"/>
      <c r="THB2" s="1815"/>
      <c r="THC2" s="1815"/>
      <c r="THD2" s="1815"/>
      <c r="THE2" s="1815"/>
      <c r="THF2" s="1815"/>
      <c r="THG2" s="1815"/>
      <c r="THH2" s="1815"/>
      <c r="THI2" s="1815"/>
      <c r="THJ2" s="1815"/>
      <c r="THK2" s="1815"/>
      <c r="THL2" s="1815"/>
      <c r="THM2" s="1815"/>
      <c r="THN2" s="1815"/>
      <c r="THO2" s="1815"/>
      <c r="THP2" s="1815"/>
      <c r="THQ2" s="1815"/>
      <c r="THR2" s="1815"/>
      <c r="THS2" s="1815"/>
      <c r="THT2" s="1815"/>
      <c r="THU2" s="1815"/>
      <c r="THV2" s="1815"/>
      <c r="THW2" s="1815"/>
      <c r="THX2" s="1815"/>
      <c r="THY2" s="1815"/>
      <c r="THZ2" s="1815"/>
      <c r="TIA2" s="1815"/>
      <c r="TIB2" s="1815"/>
      <c r="TIC2" s="1815"/>
      <c r="TID2" s="1815"/>
      <c r="TIE2" s="1815"/>
      <c r="TIF2" s="1815"/>
      <c r="TIG2" s="1815"/>
      <c r="TIH2" s="1815"/>
      <c r="TII2" s="1815"/>
      <c r="TIJ2" s="1815"/>
      <c r="TIK2" s="1815"/>
      <c r="TIL2" s="1815"/>
      <c r="TIM2" s="1815"/>
      <c r="TIN2" s="1815"/>
      <c r="TIO2" s="1815"/>
      <c r="TIP2" s="1815"/>
      <c r="TIQ2" s="1815"/>
      <c r="TIR2" s="1815"/>
      <c r="TIS2" s="1815"/>
      <c r="TIT2" s="1815"/>
      <c r="TIU2" s="1815"/>
      <c r="TIV2" s="1815"/>
      <c r="TIW2" s="1815"/>
      <c r="TIX2" s="1815"/>
      <c r="TIY2" s="1815"/>
      <c r="TIZ2" s="1815"/>
      <c r="TJA2" s="1815"/>
      <c r="TJB2" s="1815"/>
      <c r="TJC2" s="1815"/>
      <c r="TJD2" s="1815"/>
      <c r="TJE2" s="1815"/>
      <c r="TJF2" s="1815"/>
      <c r="TJG2" s="1815"/>
      <c r="TJH2" s="1815"/>
      <c r="TJI2" s="1815"/>
      <c r="TJJ2" s="1815"/>
      <c r="TJK2" s="1815"/>
      <c r="TJL2" s="1815"/>
      <c r="TJM2" s="1815"/>
      <c r="TJN2" s="1815"/>
      <c r="TJO2" s="1815"/>
      <c r="TJP2" s="1815"/>
      <c r="TJQ2" s="1815"/>
      <c r="TJR2" s="1815"/>
      <c r="TJS2" s="1815"/>
      <c r="TJT2" s="1815"/>
      <c r="TJU2" s="1815"/>
      <c r="TJV2" s="1815"/>
      <c r="TJW2" s="1815"/>
      <c r="TJX2" s="1815"/>
      <c r="TJY2" s="1815"/>
      <c r="TJZ2" s="1815"/>
      <c r="TKA2" s="1815"/>
      <c r="TKB2" s="1815"/>
      <c r="TKC2" s="1815"/>
      <c r="TKD2" s="1815"/>
      <c r="TKE2" s="1815"/>
      <c r="TKF2" s="1815"/>
      <c r="TKG2" s="1815"/>
      <c r="TKH2" s="1815"/>
      <c r="TKI2" s="1815"/>
      <c r="TKJ2" s="1815"/>
      <c r="TKK2" s="1815"/>
      <c r="TKL2" s="1815"/>
      <c r="TKM2" s="1815"/>
      <c r="TKN2" s="1815"/>
      <c r="TKO2" s="1815"/>
      <c r="TKP2" s="1815"/>
      <c r="TKQ2" s="1815"/>
      <c r="TKR2" s="1815"/>
      <c r="TKS2" s="1815"/>
      <c r="TKT2" s="1815"/>
      <c r="TKU2" s="1815"/>
      <c r="TKV2" s="1815"/>
      <c r="TKW2" s="1815"/>
      <c r="TKX2" s="1815"/>
      <c r="TKY2" s="1815"/>
      <c r="TKZ2" s="1815"/>
      <c r="TLA2" s="1815"/>
      <c r="TLB2" s="1815"/>
      <c r="TLC2" s="1815"/>
      <c r="TLD2" s="1815"/>
      <c r="TLE2" s="1815"/>
      <c r="TLF2" s="1815"/>
      <c r="TLG2" s="1815"/>
      <c r="TLH2" s="1815"/>
      <c r="TLI2" s="1815"/>
      <c r="TLJ2" s="1815"/>
      <c r="TLK2" s="1815"/>
      <c r="TLL2" s="1815"/>
      <c r="TLM2" s="1815"/>
      <c r="TLN2" s="1815"/>
      <c r="TLO2" s="1815"/>
      <c r="TLP2" s="1815"/>
      <c r="TLQ2" s="1815"/>
      <c r="TLR2" s="1815"/>
      <c r="TLS2" s="1815"/>
      <c r="TLT2" s="1815"/>
      <c r="TLU2" s="1815"/>
      <c r="TLV2" s="1815"/>
      <c r="TLW2" s="1815"/>
      <c r="TLX2" s="1815"/>
      <c r="TLY2" s="1815"/>
      <c r="TLZ2" s="1815"/>
      <c r="TMA2" s="1815"/>
      <c r="TMB2" s="1815"/>
      <c r="TMC2" s="1815"/>
      <c r="TMD2" s="1815"/>
      <c r="TME2" s="1815"/>
      <c r="TMF2" s="1815"/>
      <c r="TMG2" s="1815"/>
      <c r="TMH2" s="1815"/>
      <c r="TMI2" s="1815"/>
      <c r="TMJ2" s="1815"/>
      <c r="TMK2" s="1815"/>
      <c r="TML2" s="1815"/>
      <c r="TMM2" s="1815"/>
      <c r="TMN2" s="1815"/>
      <c r="TMO2" s="1815"/>
      <c r="TMP2" s="1815"/>
      <c r="TMQ2" s="1815"/>
      <c r="TMR2" s="1815"/>
      <c r="TMS2" s="1815"/>
      <c r="TMT2" s="1815"/>
      <c r="TMU2" s="1815"/>
      <c r="TMV2" s="1815"/>
      <c r="TMW2" s="1815"/>
      <c r="TMX2" s="1815"/>
      <c r="TMY2" s="1815"/>
      <c r="TMZ2" s="1815"/>
      <c r="TNA2" s="1815"/>
      <c r="TNB2" s="1815"/>
      <c r="TNC2" s="1815"/>
      <c r="TND2" s="1815"/>
      <c r="TNE2" s="1815"/>
      <c r="TNF2" s="1815"/>
      <c r="TNG2" s="1815"/>
      <c r="TNH2" s="1815"/>
      <c r="TNI2" s="1815"/>
      <c r="TNJ2" s="1815"/>
      <c r="TNK2" s="1815"/>
      <c r="TNL2" s="1815"/>
      <c r="TNM2" s="1815"/>
      <c r="TNN2" s="1815"/>
      <c r="TNO2" s="1815"/>
      <c r="TNP2" s="1815"/>
      <c r="TNQ2" s="1815"/>
      <c r="TNR2" s="1815"/>
      <c r="TNS2" s="1815"/>
      <c r="TNT2" s="1815"/>
      <c r="TNU2" s="1815"/>
      <c r="TNV2" s="1815"/>
      <c r="TNW2" s="1815"/>
      <c r="TNX2" s="1815"/>
      <c r="TNY2" s="1815"/>
      <c r="TNZ2" s="1815"/>
      <c r="TOA2" s="1815"/>
      <c r="TOB2" s="1815"/>
      <c r="TOC2" s="1815"/>
      <c r="TOD2" s="1815"/>
      <c r="TOE2" s="1815"/>
      <c r="TOF2" s="1815"/>
      <c r="TOG2" s="1815"/>
      <c r="TOH2" s="1815"/>
      <c r="TOI2" s="1815"/>
      <c r="TOJ2" s="1815"/>
      <c r="TOK2" s="1815"/>
      <c r="TOL2" s="1815"/>
      <c r="TOM2" s="1815"/>
      <c r="TON2" s="1815"/>
      <c r="TOO2" s="1815"/>
      <c r="TOP2" s="1815"/>
      <c r="TOQ2" s="1815"/>
      <c r="TOR2" s="1815"/>
      <c r="TOS2" s="1815"/>
      <c r="TOT2" s="1815"/>
      <c r="TOU2" s="1815"/>
      <c r="TOV2" s="1815"/>
      <c r="TOW2" s="1815"/>
      <c r="TOX2" s="1815"/>
      <c r="TOY2" s="1815"/>
      <c r="TOZ2" s="1815"/>
      <c r="TPA2" s="1815"/>
      <c r="TPB2" s="1815"/>
      <c r="TPC2" s="1815"/>
      <c r="TPD2" s="1815"/>
      <c r="TPE2" s="1815"/>
      <c r="TPF2" s="1815"/>
      <c r="TPG2" s="1815"/>
      <c r="TPH2" s="1815"/>
      <c r="TPI2" s="1815"/>
      <c r="TPJ2" s="1815"/>
      <c r="TPK2" s="1815"/>
      <c r="TPL2" s="1815"/>
      <c r="TPM2" s="1815"/>
      <c r="TPN2" s="1815"/>
      <c r="TPO2" s="1815"/>
      <c r="TPP2" s="1815"/>
      <c r="TPQ2" s="1815"/>
      <c r="TPR2" s="1815"/>
      <c r="TPS2" s="1815"/>
      <c r="TPT2" s="1815"/>
      <c r="TPU2" s="1815"/>
      <c r="TPV2" s="1815"/>
      <c r="TPW2" s="1815"/>
      <c r="TPX2" s="1815"/>
      <c r="TPY2" s="1815"/>
      <c r="TPZ2" s="1815"/>
      <c r="TQA2" s="1815"/>
      <c r="TQB2" s="1815"/>
      <c r="TQC2" s="1815"/>
      <c r="TQD2" s="1815"/>
      <c r="TQE2" s="1815"/>
      <c r="TQF2" s="1815"/>
      <c r="TQG2" s="1815"/>
      <c r="TQH2" s="1815"/>
      <c r="TQI2" s="1815"/>
      <c r="TQJ2" s="1815"/>
      <c r="TQK2" s="1815"/>
      <c r="TQL2" s="1815"/>
      <c r="TQM2" s="1815"/>
      <c r="TQN2" s="1815"/>
      <c r="TQO2" s="1815"/>
      <c r="TQP2" s="1815"/>
      <c r="TQQ2" s="1815"/>
      <c r="TQR2" s="1815"/>
      <c r="TQS2" s="1815"/>
      <c r="TQT2" s="1815"/>
      <c r="TQU2" s="1815"/>
      <c r="TQV2" s="1815"/>
      <c r="TQW2" s="1815"/>
      <c r="TQX2" s="1815"/>
      <c r="TQY2" s="1815"/>
      <c r="TQZ2" s="1815"/>
      <c r="TRA2" s="1815"/>
      <c r="TRB2" s="1815"/>
      <c r="TRC2" s="1815"/>
      <c r="TRD2" s="1815"/>
      <c r="TRE2" s="1815"/>
      <c r="TRF2" s="1815"/>
      <c r="TRG2" s="1815"/>
      <c r="TRH2" s="1815"/>
      <c r="TRI2" s="1815"/>
      <c r="TRJ2" s="1815"/>
      <c r="TRK2" s="1815"/>
      <c r="TRL2" s="1815"/>
      <c r="TRM2" s="1815"/>
      <c r="TRN2" s="1815"/>
      <c r="TRO2" s="1815"/>
      <c r="TRP2" s="1815"/>
      <c r="TRQ2" s="1815"/>
      <c r="TRR2" s="1815"/>
      <c r="TRS2" s="1815"/>
      <c r="TRT2" s="1815"/>
      <c r="TRU2" s="1815"/>
      <c r="TRV2" s="1815"/>
      <c r="TRW2" s="1815"/>
      <c r="TRX2" s="1815"/>
      <c r="TRY2" s="1815"/>
      <c r="TRZ2" s="1815"/>
      <c r="TSA2" s="1815"/>
      <c r="TSB2" s="1815"/>
      <c r="TSC2" s="1815"/>
      <c r="TSD2" s="1815"/>
      <c r="TSE2" s="1815"/>
      <c r="TSF2" s="1815"/>
      <c r="TSG2" s="1815"/>
      <c r="TSH2" s="1815"/>
      <c r="TSI2" s="1815"/>
      <c r="TSJ2" s="1815"/>
      <c r="TSK2" s="1815"/>
      <c r="TSL2" s="1815"/>
      <c r="TSM2" s="1815"/>
      <c r="TSN2" s="1815"/>
      <c r="TSO2" s="1815"/>
      <c r="TSP2" s="1815"/>
      <c r="TSQ2" s="1815"/>
      <c r="TSR2" s="1815"/>
      <c r="TSS2" s="1815"/>
      <c r="TST2" s="1815"/>
      <c r="TSU2" s="1815"/>
      <c r="TSV2" s="1815"/>
      <c r="TSW2" s="1815"/>
      <c r="TSX2" s="1815"/>
      <c r="TSY2" s="1815"/>
      <c r="TSZ2" s="1815"/>
      <c r="TTA2" s="1815"/>
      <c r="TTB2" s="1815"/>
      <c r="TTC2" s="1815"/>
      <c r="TTD2" s="1815"/>
      <c r="TTE2" s="1815"/>
      <c r="TTF2" s="1815"/>
      <c r="TTG2" s="1815"/>
      <c r="TTH2" s="1815"/>
      <c r="TTI2" s="1815"/>
      <c r="TTJ2" s="1815"/>
      <c r="TTK2" s="1815"/>
      <c r="TTL2" s="1815"/>
      <c r="TTM2" s="1815"/>
      <c r="TTN2" s="1815"/>
      <c r="TTO2" s="1815"/>
      <c r="TTP2" s="1815"/>
      <c r="TTQ2" s="1815"/>
      <c r="TTR2" s="1815"/>
      <c r="TTS2" s="1815"/>
      <c r="TTT2" s="1815"/>
      <c r="TTU2" s="1815"/>
      <c r="TTV2" s="1815"/>
      <c r="TTW2" s="1815"/>
      <c r="TTX2" s="1815"/>
      <c r="TTY2" s="1815"/>
      <c r="TTZ2" s="1815"/>
      <c r="TUA2" s="1815"/>
      <c r="TUB2" s="1815"/>
      <c r="TUC2" s="1815"/>
      <c r="TUD2" s="1815"/>
      <c r="TUE2" s="1815"/>
      <c r="TUF2" s="1815"/>
      <c r="TUG2" s="1815"/>
      <c r="TUH2" s="1815"/>
      <c r="TUI2" s="1815"/>
      <c r="TUJ2" s="1815"/>
      <c r="TUK2" s="1815"/>
      <c r="TUL2" s="1815"/>
      <c r="TUM2" s="1815"/>
      <c r="TUN2" s="1815"/>
      <c r="TUO2" s="1815"/>
      <c r="TUP2" s="1815"/>
      <c r="TUQ2" s="1815"/>
      <c r="TUR2" s="1815"/>
      <c r="TUS2" s="1815"/>
      <c r="TUT2" s="1815"/>
      <c r="TUU2" s="1815"/>
      <c r="TUV2" s="1815"/>
      <c r="TUW2" s="1815"/>
      <c r="TUX2" s="1815"/>
      <c r="TUY2" s="1815"/>
      <c r="TUZ2" s="1815"/>
      <c r="TVA2" s="1815"/>
      <c r="TVB2" s="1815"/>
      <c r="TVC2" s="1815"/>
      <c r="TVD2" s="1815"/>
      <c r="TVE2" s="1815"/>
      <c r="TVF2" s="1815"/>
      <c r="TVG2" s="1815"/>
      <c r="TVH2" s="1815"/>
      <c r="TVI2" s="1815"/>
      <c r="TVJ2" s="1815"/>
      <c r="TVK2" s="1815"/>
      <c r="TVL2" s="1815"/>
      <c r="TVM2" s="1815"/>
      <c r="TVN2" s="1815"/>
      <c r="TVO2" s="1815"/>
      <c r="TVP2" s="1815"/>
      <c r="TVQ2" s="1815"/>
      <c r="TVR2" s="1815"/>
      <c r="TVS2" s="1815"/>
      <c r="TVT2" s="1815"/>
      <c r="TVU2" s="1815"/>
      <c r="TVV2" s="1815"/>
      <c r="TVW2" s="1815"/>
      <c r="TVX2" s="1815"/>
      <c r="TVY2" s="1815"/>
      <c r="TVZ2" s="1815"/>
      <c r="TWA2" s="1815"/>
      <c r="TWB2" s="1815"/>
      <c r="TWC2" s="1815"/>
      <c r="TWD2" s="1815"/>
      <c r="TWE2" s="1815"/>
      <c r="TWF2" s="1815"/>
      <c r="TWG2" s="1815"/>
      <c r="TWH2" s="1815"/>
      <c r="TWI2" s="1815"/>
      <c r="TWJ2" s="1815"/>
      <c r="TWK2" s="1815"/>
      <c r="TWL2" s="1815"/>
      <c r="TWM2" s="1815"/>
      <c r="TWN2" s="1815"/>
      <c r="TWO2" s="1815"/>
      <c r="TWP2" s="1815"/>
      <c r="TWQ2" s="1815"/>
      <c r="TWR2" s="1815"/>
      <c r="TWS2" s="1815"/>
      <c r="TWT2" s="1815"/>
      <c r="TWU2" s="1815"/>
      <c r="TWV2" s="1815"/>
      <c r="TWW2" s="1815"/>
      <c r="TWX2" s="1815"/>
      <c r="TWY2" s="1815"/>
      <c r="TWZ2" s="1815"/>
      <c r="TXA2" s="1815"/>
      <c r="TXB2" s="1815"/>
      <c r="TXC2" s="1815"/>
      <c r="TXD2" s="1815"/>
      <c r="TXE2" s="1815"/>
      <c r="TXF2" s="1815"/>
      <c r="TXG2" s="1815"/>
      <c r="TXH2" s="1815"/>
      <c r="TXI2" s="1815"/>
      <c r="TXJ2" s="1815"/>
      <c r="TXK2" s="1815"/>
      <c r="TXL2" s="1815"/>
      <c r="TXM2" s="1815"/>
      <c r="TXN2" s="1815"/>
      <c r="TXO2" s="1815"/>
      <c r="TXP2" s="1815"/>
      <c r="TXQ2" s="1815"/>
      <c r="TXR2" s="1815"/>
      <c r="TXS2" s="1815"/>
      <c r="TXT2" s="1815"/>
      <c r="TXU2" s="1815"/>
      <c r="TXV2" s="1815"/>
      <c r="TXW2" s="1815"/>
      <c r="TXX2" s="1815"/>
      <c r="TXY2" s="1815"/>
      <c r="TXZ2" s="1815"/>
      <c r="TYA2" s="1815"/>
      <c r="TYB2" s="1815"/>
      <c r="TYC2" s="1815"/>
      <c r="TYD2" s="1815"/>
      <c r="TYE2" s="1815"/>
      <c r="TYF2" s="1815"/>
      <c r="TYG2" s="1815"/>
      <c r="TYH2" s="1815"/>
      <c r="TYI2" s="1815"/>
      <c r="TYJ2" s="1815"/>
      <c r="TYK2" s="1815"/>
      <c r="TYL2" s="1815"/>
      <c r="TYM2" s="1815"/>
      <c r="TYN2" s="1815"/>
      <c r="TYO2" s="1815"/>
      <c r="TYP2" s="1815"/>
      <c r="TYQ2" s="1815"/>
      <c r="TYR2" s="1815"/>
      <c r="TYS2" s="1815"/>
      <c r="TYT2" s="1815"/>
      <c r="TYU2" s="1815"/>
      <c r="TYV2" s="1815"/>
      <c r="TYW2" s="1815"/>
      <c r="TYX2" s="1815"/>
      <c r="TYY2" s="1815"/>
      <c r="TYZ2" s="1815"/>
      <c r="TZA2" s="1815"/>
      <c r="TZB2" s="1815"/>
      <c r="TZC2" s="1815"/>
      <c r="TZD2" s="1815"/>
      <c r="TZE2" s="1815"/>
      <c r="TZF2" s="1815"/>
      <c r="TZG2" s="1815"/>
      <c r="TZH2" s="1815"/>
      <c r="TZI2" s="1815"/>
      <c r="TZJ2" s="1815"/>
      <c r="TZK2" s="1815"/>
      <c r="TZL2" s="1815"/>
      <c r="TZM2" s="1815"/>
      <c r="TZN2" s="1815"/>
      <c r="TZO2" s="1815"/>
      <c r="TZP2" s="1815"/>
      <c r="TZQ2" s="1815"/>
      <c r="TZR2" s="1815"/>
      <c r="TZS2" s="1815"/>
      <c r="TZT2" s="1815"/>
      <c r="TZU2" s="1815"/>
      <c r="TZV2" s="1815"/>
      <c r="TZW2" s="1815"/>
      <c r="TZX2" s="1815"/>
      <c r="TZY2" s="1815"/>
      <c r="TZZ2" s="1815"/>
      <c r="UAA2" s="1815"/>
      <c r="UAB2" s="1815"/>
      <c r="UAC2" s="1815"/>
      <c r="UAD2" s="1815"/>
      <c r="UAE2" s="1815"/>
      <c r="UAF2" s="1815"/>
      <c r="UAG2" s="1815"/>
      <c r="UAH2" s="1815"/>
      <c r="UAI2" s="1815"/>
      <c r="UAJ2" s="1815"/>
      <c r="UAK2" s="1815"/>
      <c r="UAL2" s="1815"/>
      <c r="UAM2" s="1815"/>
      <c r="UAN2" s="1815"/>
      <c r="UAO2" s="1815"/>
      <c r="UAP2" s="1815"/>
      <c r="UAQ2" s="1815"/>
      <c r="UAR2" s="1815"/>
      <c r="UAS2" s="1815"/>
      <c r="UAT2" s="1815"/>
      <c r="UAU2" s="1815"/>
      <c r="UAV2" s="1815"/>
      <c r="UAW2" s="1815"/>
      <c r="UAX2" s="1815"/>
      <c r="UAY2" s="1815"/>
      <c r="UAZ2" s="1815"/>
      <c r="UBA2" s="1815"/>
      <c r="UBB2" s="1815"/>
      <c r="UBC2" s="1815"/>
      <c r="UBD2" s="1815"/>
      <c r="UBE2" s="1815"/>
      <c r="UBF2" s="1815"/>
      <c r="UBG2" s="1815"/>
      <c r="UBH2" s="1815"/>
      <c r="UBI2" s="1815"/>
      <c r="UBJ2" s="1815"/>
      <c r="UBK2" s="1815"/>
      <c r="UBL2" s="1815"/>
      <c r="UBM2" s="1815"/>
      <c r="UBN2" s="1815"/>
      <c r="UBO2" s="1815"/>
      <c r="UBP2" s="1815"/>
      <c r="UBQ2" s="1815"/>
      <c r="UBR2" s="1815"/>
      <c r="UBS2" s="1815"/>
      <c r="UBT2" s="1815"/>
      <c r="UBU2" s="1815"/>
      <c r="UBV2" s="1815"/>
      <c r="UBW2" s="1815"/>
      <c r="UBX2" s="1815"/>
      <c r="UBY2" s="1815"/>
      <c r="UBZ2" s="1815"/>
      <c r="UCA2" s="1815"/>
      <c r="UCB2" s="1815"/>
      <c r="UCC2" s="1815"/>
      <c r="UCD2" s="1815"/>
      <c r="UCE2" s="1815"/>
      <c r="UCF2" s="1815"/>
      <c r="UCG2" s="1815"/>
      <c r="UCH2" s="1815"/>
      <c r="UCI2" s="1815"/>
      <c r="UCJ2" s="1815"/>
      <c r="UCK2" s="1815"/>
      <c r="UCL2" s="1815"/>
      <c r="UCM2" s="1815"/>
      <c r="UCN2" s="1815"/>
      <c r="UCO2" s="1815"/>
      <c r="UCP2" s="1815"/>
      <c r="UCQ2" s="1815"/>
      <c r="UCR2" s="1815"/>
      <c r="UCS2" s="1815"/>
      <c r="UCT2" s="1815"/>
      <c r="UCU2" s="1815"/>
      <c r="UCV2" s="1815"/>
      <c r="UCW2" s="1815"/>
      <c r="UCX2" s="1815"/>
      <c r="UCY2" s="1815"/>
      <c r="UCZ2" s="1815"/>
      <c r="UDA2" s="1815"/>
      <c r="UDB2" s="1815"/>
      <c r="UDC2" s="1815"/>
      <c r="UDD2" s="1815"/>
      <c r="UDE2" s="1815"/>
      <c r="UDF2" s="1815"/>
      <c r="UDG2" s="1815"/>
      <c r="UDH2" s="1815"/>
      <c r="UDI2" s="1815"/>
      <c r="UDJ2" s="1815"/>
      <c r="UDK2" s="1815"/>
      <c r="UDL2" s="1815"/>
      <c r="UDM2" s="1815"/>
      <c r="UDN2" s="1815"/>
      <c r="UDO2" s="1815"/>
      <c r="UDP2" s="1815"/>
      <c r="UDQ2" s="1815"/>
      <c r="UDR2" s="1815"/>
      <c r="UDS2" s="1815"/>
      <c r="UDT2" s="1815"/>
      <c r="UDU2" s="1815"/>
      <c r="UDV2" s="1815"/>
      <c r="UDW2" s="1815"/>
      <c r="UDX2" s="1815"/>
      <c r="UDY2" s="1815"/>
      <c r="UDZ2" s="1815"/>
      <c r="UEA2" s="1815"/>
      <c r="UEB2" s="1815"/>
      <c r="UEC2" s="1815"/>
      <c r="UED2" s="1815"/>
      <c r="UEE2" s="1815"/>
      <c r="UEF2" s="1815"/>
      <c r="UEG2" s="1815"/>
      <c r="UEH2" s="1815"/>
      <c r="UEI2" s="1815"/>
      <c r="UEJ2" s="1815"/>
      <c r="UEK2" s="1815"/>
      <c r="UEL2" s="1815"/>
      <c r="UEM2" s="1815"/>
      <c r="UEN2" s="1815"/>
      <c r="UEO2" s="1815"/>
      <c r="UEP2" s="1815"/>
      <c r="UEQ2" s="1815"/>
      <c r="UER2" s="1815"/>
      <c r="UES2" s="1815"/>
      <c r="UET2" s="1815"/>
      <c r="UEU2" s="1815"/>
      <c r="UEV2" s="1815"/>
      <c r="UEW2" s="1815"/>
      <c r="UEX2" s="1815"/>
      <c r="UEY2" s="1815"/>
      <c r="UEZ2" s="1815"/>
      <c r="UFA2" s="1815"/>
      <c r="UFB2" s="1815"/>
      <c r="UFC2" s="1815"/>
      <c r="UFD2" s="1815"/>
      <c r="UFE2" s="1815"/>
      <c r="UFF2" s="1815"/>
      <c r="UFG2" s="1815"/>
      <c r="UFH2" s="1815"/>
      <c r="UFI2" s="1815"/>
      <c r="UFJ2" s="1815"/>
      <c r="UFK2" s="1815"/>
      <c r="UFL2" s="1815"/>
      <c r="UFM2" s="1815"/>
      <c r="UFN2" s="1815"/>
      <c r="UFO2" s="1815"/>
      <c r="UFP2" s="1815"/>
      <c r="UFQ2" s="1815"/>
      <c r="UFR2" s="1815"/>
      <c r="UFS2" s="1815"/>
      <c r="UFT2" s="1815"/>
      <c r="UFU2" s="1815"/>
      <c r="UFV2" s="1815"/>
      <c r="UFW2" s="1815"/>
      <c r="UFX2" s="1815"/>
      <c r="UFY2" s="1815"/>
      <c r="UFZ2" s="1815"/>
      <c r="UGA2" s="1815"/>
      <c r="UGB2" s="1815"/>
      <c r="UGC2" s="1815"/>
      <c r="UGD2" s="1815"/>
      <c r="UGE2" s="1815"/>
      <c r="UGF2" s="1815"/>
      <c r="UGG2" s="1815"/>
      <c r="UGH2" s="1815"/>
      <c r="UGI2" s="1815"/>
      <c r="UGJ2" s="1815"/>
      <c r="UGK2" s="1815"/>
      <c r="UGL2" s="1815"/>
      <c r="UGM2" s="1815"/>
      <c r="UGN2" s="1815"/>
      <c r="UGO2" s="1815"/>
      <c r="UGP2" s="1815"/>
      <c r="UGQ2" s="1815"/>
      <c r="UGR2" s="1815"/>
      <c r="UGS2" s="1815"/>
      <c r="UGT2" s="1815"/>
      <c r="UGU2" s="1815"/>
      <c r="UGV2" s="1815"/>
      <c r="UGW2" s="1815"/>
      <c r="UGX2" s="1815"/>
      <c r="UGY2" s="1815"/>
      <c r="UGZ2" s="1815"/>
      <c r="UHA2" s="1815"/>
      <c r="UHB2" s="1815"/>
      <c r="UHC2" s="1815"/>
      <c r="UHD2" s="1815"/>
      <c r="UHE2" s="1815"/>
      <c r="UHF2" s="1815"/>
      <c r="UHG2" s="1815"/>
      <c r="UHH2" s="1815"/>
      <c r="UHI2" s="1815"/>
      <c r="UHJ2" s="1815"/>
      <c r="UHK2" s="1815"/>
      <c r="UHL2" s="1815"/>
      <c r="UHM2" s="1815"/>
      <c r="UHN2" s="1815"/>
      <c r="UHO2" s="1815"/>
      <c r="UHP2" s="1815"/>
      <c r="UHQ2" s="1815"/>
      <c r="UHR2" s="1815"/>
      <c r="UHS2" s="1815"/>
      <c r="UHT2" s="1815"/>
      <c r="UHU2" s="1815"/>
      <c r="UHV2" s="1815"/>
      <c r="UHW2" s="1815"/>
      <c r="UHX2" s="1815"/>
      <c r="UHY2" s="1815"/>
      <c r="UHZ2" s="1815"/>
      <c r="UIA2" s="1815"/>
      <c r="UIB2" s="1815"/>
      <c r="UIC2" s="1815"/>
      <c r="UID2" s="1815"/>
      <c r="UIE2" s="1815"/>
      <c r="UIF2" s="1815"/>
      <c r="UIG2" s="1815"/>
      <c r="UIH2" s="1815"/>
      <c r="UII2" s="1815"/>
      <c r="UIJ2" s="1815"/>
      <c r="UIK2" s="1815"/>
      <c r="UIL2" s="1815"/>
      <c r="UIM2" s="1815"/>
      <c r="UIN2" s="1815"/>
      <c r="UIO2" s="1815"/>
      <c r="UIP2" s="1815"/>
      <c r="UIQ2" s="1815"/>
      <c r="UIR2" s="1815"/>
      <c r="UIS2" s="1815"/>
      <c r="UIT2" s="1815"/>
      <c r="UIU2" s="1815"/>
      <c r="UIV2" s="1815"/>
      <c r="UIW2" s="1815"/>
      <c r="UIX2" s="1815"/>
      <c r="UIY2" s="1815"/>
      <c r="UIZ2" s="1815"/>
      <c r="UJA2" s="1815"/>
      <c r="UJB2" s="1815"/>
      <c r="UJC2" s="1815"/>
      <c r="UJD2" s="1815"/>
      <c r="UJE2" s="1815"/>
      <c r="UJF2" s="1815"/>
      <c r="UJG2" s="1815"/>
      <c r="UJH2" s="1815"/>
      <c r="UJI2" s="1815"/>
      <c r="UJJ2" s="1815"/>
      <c r="UJK2" s="1815"/>
      <c r="UJL2" s="1815"/>
      <c r="UJM2" s="1815"/>
      <c r="UJN2" s="1815"/>
      <c r="UJO2" s="1815"/>
      <c r="UJP2" s="1815"/>
      <c r="UJQ2" s="1815"/>
      <c r="UJR2" s="1815"/>
      <c r="UJS2" s="1815"/>
      <c r="UJT2" s="1815"/>
      <c r="UJU2" s="1815"/>
      <c r="UJV2" s="1815"/>
      <c r="UJW2" s="1815"/>
      <c r="UJX2" s="1815"/>
      <c r="UJY2" s="1815"/>
      <c r="UJZ2" s="1815"/>
      <c r="UKA2" s="1815"/>
      <c r="UKB2" s="1815"/>
      <c r="UKC2" s="1815"/>
      <c r="UKD2" s="1815"/>
      <c r="UKE2" s="1815"/>
      <c r="UKF2" s="1815"/>
      <c r="UKG2" s="1815"/>
      <c r="UKH2" s="1815"/>
      <c r="UKI2" s="1815"/>
      <c r="UKJ2" s="1815"/>
      <c r="UKK2" s="1815"/>
      <c r="UKL2" s="1815"/>
      <c r="UKM2" s="1815"/>
      <c r="UKN2" s="1815"/>
      <c r="UKO2" s="1815"/>
      <c r="UKP2" s="1815"/>
      <c r="UKQ2" s="1815"/>
      <c r="UKR2" s="1815"/>
      <c r="UKS2" s="1815"/>
      <c r="UKT2" s="1815"/>
      <c r="UKU2" s="1815"/>
      <c r="UKV2" s="1815"/>
      <c r="UKW2" s="1815"/>
      <c r="UKX2" s="1815"/>
      <c r="UKY2" s="1815"/>
      <c r="UKZ2" s="1815"/>
      <c r="ULA2" s="1815"/>
      <c r="ULB2" s="1815"/>
      <c r="ULC2" s="1815"/>
      <c r="ULD2" s="1815"/>
      <c r="ULE2" s="1815"/>
      <c r="ULF2" s="1815"/>
      <c r="ULG2" s="1815"/>
      <c r="ULH2" s="1815"/>
      <c r="ULI2" s="1815"/>
      <c r="ULJ2" s="1815"/>
      <c r="ULK2" s="1815"/>
      <c r="ULL2" s="1815"/>
      <c r="ULM2" s="1815"/>
      <c r="ULN2" s="1815"/>
      <c r="ULO2" s="1815"/>
      <c r="ULP2" s="1815"/>
      <c r="ULQ2" s="1815"/>
      <c r="ULR2" s="1815"/>
      <c r="ULS2" s="1815"/>
      <c r="ULT2" s="1815"/>
      <c r="ULU2" s="1815"/>
      <c r="ULV2" s="1815"/>
      <c r="ULW2" s="1815"/>
      <c r="ULX2" s="1815"/>
      <c r="ULY2" s="1815"/>
      <c r="ULZ2" s="1815"/>
      <c r="UMA2" s="1815"/>
      <c r="UMB2" s="1815"/>
      <c r="UMC2" s="1815"/>
      <c r="UMD2" s="1815"/>
      <c r="UME2" s="1815"/>
      <c r="UMF2" s="1815"/>
      <c r="UMG2" s="1815"/>
      <c r="UMH2" s="1815"/>
      <c r="UMI2" s="1815"/>
      <c r="UMJ2" s="1815"/>
      <c r="UMK2" s="1815"/>
      <c r="UML2" s="1815"/>
      <c r="UMM2" s="1815"/>
      <c r="UMN2" s="1815"/>
      <c r="UMO2" s="1815"/>
      <c r="UMP2" s="1815"/>
      <c r="UMQ2" s="1815"/>
      <c r="UMR2" s="1815"/>
      <c r="UMS2" s="1815"/>
      <c r="UMT2" s="1815"/>
      <c r="UMU2" s="1815"/>
      <c r="UMV2" s="1815"/>
      <c r="UMW2" s="1815"/>
      <c r="UMX2" s="1815"/>
      <c r="UMY2" s="1815"/>
      <c r="UMZ2" s="1815"/>
      <c r="UNA2" s="1815"/>
      <c r="UNB2" s="1815"/>
      <c r="UNC2" s="1815"/>
      <c r="UND2" s="1815"/>
      <c r="UNE2" s="1815"/>
      <c r="UNF2" s="1815"/>
      <c r="UNG2" s="1815"/>
      <c r="UNH2" s="1815"/>
      <c r="UNI2" s="1815"/>
      <c r="UNJ2" s="1815"/>
      <c r="UNK2" s="1815"/>
      <c r="UNL2" s="1815"/>
      <c r="UNM2" s="1815"/>
      <c r="UNN2" s="1815"/>
      <c r="UNO2" s="1815"/>
      <c r="UNP2" s="1815"/>
      <c r="UNQ2" s="1815"/>
      <c r="UNR2" s="1815"/>
      <c r="UNS2" s="1815"/>
      <c r="UNT2" s="1815"/>
      <c r="UNU2" s="1815"/>
      <c r="UNV2" s="1815"/>
      <c r="UNW2" s="1815"/>
      <c r="UNX2" s="1815"/>
      <c r="UNY2" s="1815"/>
      <c r="UNZ2" s="1815"/>
      <c r="UOA2" s="1815"/>
      <c r="UOB2" s="1815"/>
      <c r="UOC2" s="1815"/>
      <c r="UOD2" s="1815"/>
      <c r="UOE2" s="1815"/>
      <c r="UOF2" s="1815"/>
      <c r="UOG2" s="1815"/>
      <c r="UOH2" s="1815"/>
      <c r="UOI2" s="1815"/>
      <c r="UOJ2" s="1815"/>
      <c r="UOK2" s="1815"/>
      <c r="UOL2" s="1815"/>
      <c r="UOM2" s="1815"/>
      <c r="UON2" s="1815"/>
      <c r="UOO2" s="1815"/>
      <c r="UOP2" s="1815"/>
      <c r="UOQ2" s="1815"/>
      <c r="UOR2" s="1815"/>
      <c r="UOS2" s="1815"/>
      <c r="UOT2" s="1815"/>
      <c r="UOU2" s="1815"/>
      <c r="UOV2" s="1815"/>
      <c r="UOW2" s="1815"/>
      <c r="UOX2" s="1815"/>
      <c r="UOY2" s="1815"/>
      <c r="UOZ2" s="1815"/>
      <c r="UPA2" s="1815"/>
      <c r="UPB2" s="1815"/>
      <c r="UPC2" s="1815"/>
      <c r="UPD2" s="1815"/>
      <c r="UPE2" s="1815"/>
      <c r="UPF2" s="1815"/>
      <c r="UPG2" s="1815"/>
      <c r="UPH2" s="1815"/>
      <c r="UPI2" s="1815"/>
      <c r="UPJ2" s="1815"/>
      <c r="UPK2" s="1815"/>
      <c r="UPL2" s="1815"/>
      <c r="UPM2" s="1815"/>
      <c r="UPN2" s="1815"/>
      <c r="UPO2" s="1815"/>
      <c r="UPP2" s="1815"/>
      <c r="UPQ2" s="1815"/>
      <c r="UPR2" s="1815"/>
      <c r="UPS2" s="1815"/>
      <c r="UPT2" s="1815"/>
      <c r="UPU2" s="1815"/>
      <c r="UPV2" s="1815"/>
      <c r="UPW2" s="1815"/>
      <c r="UPX2" s="1815"/>
      <c r="UPY2" s="1815"/>
      <c r="UPZ2" s="1815"/>
      <c r="UQA2" s="1815"/>
      <c r="UQB2" s="1815"/>
      <c r="UQC2" s="1815"/>
      <c r="UQD2" s="1815"/>
      <c r="UQE2" s="1815"/>
      <c r="UQF2" s="1815"/>
      <c r="UQG2" s="1815"/>
      <c r="UQH2" s="1815"/>
      <c r="UQI2" s="1815"/>
      <c r="UQJ2" s="1815"/>
      <c r="UQK2" s="1815"/>
      <c r="UQL2" s="1815"/>
      <c r="UQM2" s="1815"/>
      <c r="UQN2" s="1815"/>
      <c r="UQO2" s="1815"/>
      <c r="UQP2" s="1815"/>
      <c r="UQQ2" s="1815"/>
      <c r="UQR2" s="1815"/>
      <c r="UQS2" s="1815"/>
      <c r="UQT2" s="1815"/>
      <c r="UQU2" s="1815"/>
      <c r="UQV2" s="1815"/>
      <c r="UQW2" s="1815"/>
      <c r="UQX2" s="1815"/>
      <c r="UQY2" s="1815"/>
      <c r="UQZ2" s="1815"/>
      <c r="URA2" s="1815"/>
      <c r="URB2" s="1815"/>
      <c r="URC2" s="1815"/>
      <c r="URD2" s="1815"/>
      <c r="URE2" s="1815"/>
      <c r="URF2" s="1815"/>
      <c r="URG2" s="1815"/>
      <c r="URH2" s="1815"/>
      <c r="URI2" s="1815"/>
      <c r="URJ2" s="1815"/>
      <c r="URK2" s="1815"/>
      <c r="URL2" s="1815"/>
      <c r="URM2" s="1815"/>
      <c r="URN2" s="1815"/>
      <c r="URO2" s="1815"/>
      <c r="URP2" s="1815"/>
      <c r="URQ2" s="1815"/>
      <c r="URR2" s="1815"/>
      <c r="URS2" s="1815"/>
      <c r="URT2" s="1815"/>
      <c r="URU2" s="1815"/>
      <c r="URV2" s="1815"/>
      <c r="URW2" s="1815"/>
      <c r="URX2" s="1815"/>
      <c r="URY2" s="1815"/>
      <c r="URZ2" s="1815"/>
      <c r="USA2" s="1815"/>
      <c r="USB2" s="1815"/>
      <c r="USC2" s="1815"/>
      <c r="USD2" s="1815"/>
      <c r="USE2" s="1815"/>
      <c r="USF2" s="1815"/>
      <c r="USG2" s="1815"/>
      <c r="USH2" s="1815"/>
      <c r="USI2" s="1815"/>
      <c r="USJ2" s="1815"/>
      <c r="USK2" s="1815"/>
      <c r="USL2" s="1815"/>
      <c r="USM2" s="1815"/>
      <c r="USN2" s="1815"/>
      <c r="USO2" s="1815"/>
      <c r="USP2" s="1815"/>
      <c r="USQ2" s="1815"/>
      <c r="USR2" s="1815"/>
      <c r="USS2" s="1815"/>
      <c r="UST2" s="1815"/>
      <c r="USU2" s="1815"/>
      <c r="USV2" s="1815"/>
      <c r="USW2" s="1815"/>
      <c r="USX2" s="1815"/>
      <c r="USY2" s="1815"/>
      <c r="USZ2" s="1815"/>
      <c r="UTA2" s="1815"/>
      <c r="UTB2" s="1815"/>
      <c r="UTC2" s="1815"/>
      <c r="UTD2" s="1815"/>
      <c r="UTE2" s="1815"/>
      <c r="UTF2" s="1815"/>
      <c r="UTG2" s="1815"/>
      <c r="UTH2" s="1815"/>
      <c r="UTI2" s="1815"/>
      <c r="UTJ2" s="1815"/>
      <c r="UTK2" s="1815"/>
      <c r="UTL2" s="1815"/>
      <c r="UTM2" s="1815"/>
      <c r="UTN2" s="1815"/>
      <c r="UTO2" s="1815"/>
      <c r="UTP2" s="1815"/>
      <c r="UTQ2" s="1815"/>
      <c r="UTR2" s="1815"/>
      <c r="UTS2" s="1815"/>
      <c r="UTT2" s="1815"/>
      <c r="UTU2" s="1815"/>
      <c r="UTV2" s="1815"/>
      <c r="UTW2" s="1815"/>
      <c r="UTX2" s="1815"/>
      <c r="UTY2" s="1815"/>
      <c r="UTZ2" s="1815"/>
      <c r="UUA2" s="1815"/>
      <c r="UUB2" s="1815"/>
      <c r="UUC2" s="1815"/>
      <c r="UUD2" s="1815"/>
      <c r="UUE2" s="1815"/>
      <c r="UUF2" s="1815"/>
      <c r="UUG2" s="1815"/>
      <c r="UUH2" s="1815"/>
      <c r="UUI2" s="1815"/>
      <c r="UUJ2" s="1815"/>
      <c r="UUK2" s="1815"/>
      <c r="UUL2" s="1815"/>
      <c r="UUM2" s="1815"/>
      <c r="UUN2" s="1815"/>
      <c r="UUO2" s="1815"/>
      <c r="UUP2" s="1815"/>
      <c r="UUQ2" s="1815"/>
      <c r="UUR2" s="1815"/>
      <c r="UUS2" s="1815"/>
      <c r="UUT2" s="1815"/>
      <c r="UUU2" s="1815"/>
      <c r="UUV2" s="1815"/>
      <c r="UUW2" s="1815"/>
      <c r="UUX2" s="1815"/>
      <c r="UUY2" s="1815"/>
      <c r="UUZ2" s="1815"/>
      <c r="UVA2" s="1815"/>
      <c r="UVB2" s="1815"/>
      <c r="UVC2" s="1815"/>
      <c r="UVD2" s="1815"/>
      <c r="UVE2" s="1815"/>
      <c r="UVF2" s="1815"/>
      <c r="UVG2" s="1815"/>
      <c r="UVH2" s="1815"/>
      <c r="UVI2" s="1815"/>
      <c r="UVJ2" s="1815"/>
      <c r="UVK2" s="1815"/>
      <c r="UVL2" s="1815"/>
      <c r="UVM2" s="1815"/>
      <c r="UVN2" s="1815"/>
      <c r="UVO2" s="1815"/>
      <c r="UVP2" s="1815"/>
      <c r="UVQ2" s="1815"/>
      <c r="UVR2" s="1815"/>
      <c r="UVS2" s="1815"/>
      <c r="UVT2" s="1815"/>
      <c r="UVU2" s="1815"/>
      <c r="UVV2" s="1815"/>
      <c r="UVW2" s="1815"/>
      <c r="UVX2" s="1815"/>
      <c r="UVY2" s="1815"/>
      <c r="UVZ2" s="1815"/>
      <c r="UWA2" s="1815"/>
      <c r="UWB2" s="1815"/>
      <c r="UWC2" s="1815"/>
      <c r="UWD2" s="1815"/>
      <c r="UWE2" s="1815"/>
      <c r="UWF2" s="1815"/>
      <c r="UWG2" s="1815"/>
      <c r="UWH2" s="1815"/>
      <c r="UWI2" s="1815"/>
      <c r="UWJ2" s="1815"/>
      <c r="UWK2" s="1815"/>
      <c r="UWL2" s="1815"/>
      <c r="UWM2" s="1815"/>
      <c r="UWN2" s="1815"/>
      <c r="UWO2" s="1815"/>
      <c r="UWP2" s="1815"/>
      <c r="UWQ2" s="1815"/>
      <c r="UWR2" s="1815"/>
      <c r="UWS2" s="1815"/>
      <c r="UWT2" s="1815"/>
      <c r="UWU2" s="1815"/>
      <c r="UWV2" s="1815"/>
      <c r="UWW2" s="1815"/>
      <c r="UWX2" s="1815"/>
      <c r="UWY2" s="1815"/>
      <c r="UWZ2" s="1815"/>
      <c r="UXA2" s="1815"/>
      <c r="UXB2" s="1815"/>
      <c r="UXC2" s="1815"/>
      <c r="UXD2" s="1815"/>
      <c r="UXE2" s="1815"/>
      <c r="UXF2" s="1815"/>
      <c r="UXG2" s="1815"/>
      <c r="UXH2" s="1815"/>
      <c r="UXI2" s="1815"/>
      <c r="UXJ2" s="1815"/>
      <c r="UXK2" s="1815"/>
      <c r="UXL2" s="1815"/>
      <c r="UXM2" s="1815"/>
      <c r="UXN2" s="1815"/>
      <c r="UXO2" s="1815"/>
      <c r="UXP2" s="1815"/>
      <c r="UXQ2" s="1815"/>
      <c r="UXR2" s="1815"/>
      <c r="UXS2" s="1815"/>
      <c r="UXT2" s="1815"/>
      <c r="UXU2" s="1815"/>
      <c r="UXV2" s="1815"/>
      <c r="UXW2" s="1815"/>
      <c r="UXX2" s="1815"/>
      <c r="UXY2" s="1815"/>
      <c r="UXZ2" s="1815"/>
      <c r="UYA2" s="1815"/>
      <c r="UYB2" s="1815"/>
      <c r="UYC2" s="1815"/>
      <c r="UYD2" s="1815"/>
      <c r="UYE2" s="1815"/>
      <c r="UYF2" s="1815"/>
      <c r="UYG2" s="1815"/>
      <c r="UYH2" s="1815"/>
      <c r="UYI2" s="1815"/>
      <c r="UYJ2" s="1815"/>
      <c r="UYK2" s="1815"/>
      <c r="UYL2" s="1815"/>
      <c r="UYM2" s="1815"/>
      <c r="UYN2" s="1815"/>
      <c r="UYO2" s="1815"/>
      <c r="UYP2" s="1815"/>
      <c r="UYQ2" s="1815"/>
      <c r="UYR2" s="1815"/>
      <c r="UYS2" s="1815"/>
      <c r="UYT2" s="1815"/>
      <c r="UYU2" s="1815"/>
      <c r="UYV2" s="1815"/>
      <c r="UYW2" s="1815"/>
      <c r="UYX2" s="1815"/>
      <c r="UYY2" s="1815"/>
      <c r="UYZ2" s="1815"/>
      <c r="UZA2" s="1815"/>
      <c r="UZB2" s="1815"/>
      <c r="UZC2" s="1815"/>
      <c r="UZD2" s="1815"/>
      <c r="UZE2" s="1815"/>
      <c r="UZF2" s="1815"/>
      <c r="UZG2" s="1815"/>
      <c r="UZH2" s="1815"/>
      <c r="UZI2" s="1815"/>
      <c r="UZJ2" s="1815"/>
      <c r="UZK2" s="1815"/>
      <c r="UZL2" s="1815"/>
      <c r="UZM2" s="1815"/>
      <c r="UZN2" s="1815"/>
      <c r="UZO2" s="1815"/>
      <c r="UZP2" s="1815"/>
      <c r="UZQ2" s="1815"/>
      <c r="UZR2" s="1815"/>
      <c r="UZS2" s="1815"/>
      <c r="UZT2" s="1815"/>
      <c r="UZU2" s="1815"/>
      <c r="UZV2" s="1815"/>
      <c r="UZW2" s="1815"/>
      <c r="UZX2" s="1815"/>
      <c r="UZY2" s="1815"/>
      <c r="UZZ2" s="1815"/>
      <c r="VAA2" s="1815"/>
      <c r="VAB2" s="1815"/>
      <c r="VAC2" s="1815"/>
      <c r="VAD2" s="1815"/>
      <c r="VAE2" s="1815"/>
      <c r="VAF2" s="1815"/>
      <c r="VAG2" s="1815"/>
      <c r="VAH2" s="1815"/>
      <c r="VAI2" s="1815"/>
      <c r="VAJ2" s="1815"/>
      <c r="VAK2" s="1815"/>
      <c r="VAL2" s="1815"/>
      <c r="VAM2" s="1815"/>
      <c r="VAN2" s="1815"/>
      <c r="VAO2" s="1815"/>
      <c r="VAP2" s="1815"/>
      <c r="VAQ2" s="1815"/>
      <c r="VAR2" s="1815"/>
      <c r="VAS2" s="1815"/>
      <c r="VAT2" s="1815"/>
      <c r="VAU2" s="1815"/>
      <c r="VAV2" s="1815"/>
      <c r="VAW2" s="1815"/>
      <c r="VAX2" s="1815"/>
      <c r="VAY2" s="1815"/>
      <c r="VAZ2" s="1815"/>
      <c r="VBA2" s="1815"/>
      <c r="VBB2" s="1815"/>
      <c r="VBC2" s="1815"/>
      <c r="VBD2" s="1815"/>
      <c r="VBE2" s="1815"/>
      <c r="VBF2" s="1815"/>
      <c r="VBG2" s="1815"/>
      <c r="VBH2" s="1815"/>
      <c r="VBI2" s="1815"/>
      <c r="VBJ2" s="1815"/>
      <c r="VBK2" s="1815"/>
      <c r="VBL2" s="1815"/>
      <c r="VBM2" s="1815"/>
      <c r="VBN2" s="1815"/>
      <c r="VBO2" s="1815"/>
      <c r="VBP2" s="1815"/>
      <c r="VBQ2" s="1815"/>
      <c r="VBR2" s="1815"/>
      <c r="VBS2" s="1815"/>
      <c r="VBT2" s="1815"/>
      <c r="VBU2" s="1815"/>
      <c r="VBV2" s="1815"/>
      <c r="VBW2" s="1815"/>
      <c r="VBX2" s="1815"/>
      <c r="VBY2" s="1815"/>
      <c r="VBZ2" s="1815"/>
      <c r="VCA2" s="1815"/>
      <c r="VCB2" s="1815"/>
      <c r="VCC2" s="1815"/>
      <c r="VCD2" s="1815"/>
      <c r="VCE2" s="1815"/>
      <c r="VCF2" s="1815"/>
      <c r="VCG2" s="1815"/>
      <c r="VCH2" s="1815"/>
      <c r="VCI2" s="1815"/>
      <c r="VCJ2" s="1815"/>
      <c r="VCK2" s="1815"/>
      <c r="VCL2" s="1815"/>
      <c r="VCM2" s="1815"/>
      <c r="VCN2" s="1815"/>
      <c r="VCO2" s="1815"/>
      <c r="VCP2" s="1815"/>
      <c r="VCQ2" s="1815"/>
      <c r="VCR2" s="1815"/>
      <c r="VCS2" s="1815"/>
      <c r="VCT2" s="1815"/>
      <c r="VCU2" s="1815"/>
      <c r="VCV2" s="1815"/>
      <c r="VCW2" s="1815"/>
      <c r="VCX2" s="1815"/>
      <c r="VCY2" s="1815"/>
      <c r="VCZ2" s="1815"/>
      <c r="VDA2" s="1815"/>
      <c r="VDB2" s="1815"/>
      <c r="VDC2" s="1815"/>
      <c r="VDD2" s="1815"/>
      <c r="VDE2" s="1815"/>
      <c r="VDF2" s="1815"/>
      <c r="VDG2" s="1815"/>
      <c r="VDH2" s="1815"/>
      <c r="VDI2" s="1815"/>
      <c r="VDJ2" s="1815"/>
      <c r="VDK2" s="1815"/>
      <c r="VDL2" s="1815"/>
      <c r="VDM2" s="1815"/>
      <c r="VDN2" s="1815"/>
      <c r="VDO2" s="1815"/>
      <c r="VDP2" s="1815"/>
      <c r="VDQ2" s="1815"/>
      <c r="VDR2" s="1815"/>
      <c r="VDS2" s="1815"/>
      <c r="VDT2" s="1815"/>
      <c r="VDU2" s="1815"/>
      <c r="VDV2" s="1815"/>
      <c r="VDW2" s="1815"/>
      <c r="VDX2" s="1815"/>
      <c r="VDY2" s="1815"/>
      <c r="VDZ2" s="1815"/>
      <c r="VEA2" s="1815"/>
      <c r="VEB2" s="1815"/>
      <c r="VEC2" s="1815"/>
      <c r="VED2" s="1815"/>
      <c r="VEE2" s="1815"/>
      <c r="VEF2" s="1815"/>
      <c r="VEG2" s="1815"/>
      <c r="VEH2" s="1815"/>
      <c r="VEI2" s="1815"/>
      <c r="VEJ2" s="1815"/>
      <c r="VEK2" s="1815"/>
      <c r="VEL2" s="1815"/>
      <c r="VEM2" s="1815"/>
      <c r="VEN2" s="1815"/>
      <c r="VEO2" s="1815"/>
      <c r="VEP2" s="1815"/>
      <c r="VEQ2" s="1815"/>
      <c r="VER2" s="1815"/>
      <c r="VES2" s="1815"/>
      <c r="VET2" s="1815"/>
      <c r="VEU2" s="1815"/>
      <c r="VEV2" s="1815"/>
      <c r="VEW2" s="1815"/>
      <c r="VEX2" s="1815"/>
      <c r="VEY2" s="1815"/>
      <c r="VEZ2" s="1815"/>
      <c r="VFA2" s="1815"/>
      <c r="VFB2" s="1815"/>
      <c r="VFC2" s="1815"/>
      <c r="VFD2" s="1815"/>
      <c r="VFE2" s="1815"/>
      <c r="VFF2" s="1815"/>
      <c r="VFG2" s="1815"/>
      <c r="VFH2" s="1815"/>
      <c r="VFI2" s="1815"/>
      <c r="VFJ2" s="1815"/>
      <c r="VFK2" s="1815"/>
      <c r="VFL2" s="1815"/>
      <c r="VFM2" s="1815"/>
      <c r="VFN2" s="1815"/>
      <c r="VFO2" s="1815"/>
      <c r="VFP2" s="1815"/>
      <c r="VFQ2" s="1815"/>
      <c r="VFR2" s="1815"/>
      <c r="VFS2" s="1815"/>
      <c r="VFT2" s="1815"/>
      <c r="VFU2" s="1815"/>
      <c r="VFV2" s="1815"/>
      <c r="VFW2" s="1815"/>
      <c r="VFX2" s="1815"/>
      <c r="VFY2" s="1815"/>
      <c r="VFZ2" s="1815"/>
      <c r="VGA2" s="1815"/>
      <c r="VGB2" s="1815"/>
      <c r="VGC2" s="1815"/>
      <c r="VGD2" s="1815"/>
      <c r="VGE2" s="1815"/>
      <c r="VGF2" s="1815"/>
      <c r="VGG2" s="1815"/>
      <c r="VGH2" s="1815"/>
      <c r="VGI2" s="1815"/>
      <c r="VGJ2" s="1815"/>
      <c r="VGK2" s="1815"/>
      <c r="VGL2" s="1815"/>
      <c r="VGM2" s="1815"/>
      <c r="VGN2" s="1815"/>
      <c r="VGO2" s="1815"/>
      <c r="VGP2" s="1815"/>
      <c r="VGQ2" s="1815"/>
      <c r="VGR2" s="1815"/>
      <c r="VGS2" s="1815"/>
      <c r="VGT2" s="1815"/>
      <c r="VGU2" s="1815"/>
      <c r="VGV2" s="1815"/>
      <c r="VGW2" s="1815"/>
      <c r="VGX2" s="1815"/>
      <c r="VGY2" s="1815"/>
      <c r="VGZ2" s="1815"/>
      <c r="VHA2" s="1815"/>
      <c r="VHB2" s="1815"/>
      <c r="VHC2" s="1815"/>
      <c r="VHD2" s="1815"/>
      <c r="VHE2" s="1815"/>
      <c r="VHF2" s="1815"/>
      <c r="VHG2" s="1815"/>
      <c r="VHH2" s="1815"/>
      <c r="VHI2" s="1815"/>
      <c r="VHJ2" s="1815"/>
      <c r="VHK2" s="1815"/>
      <c r="VHL2" s="1815"/>
      <c r="VHM2" s="1815"/>
      <c r="VHN2" s="1815"/>
      <c r="VHO2" s="1815"/>
      <c r="VHP2" s="1815"/>
      <c r="VHQ2" s="1815"/>
      <c r="VHR2" s="1815"/>
      <c r="VHS2" s="1815"/>
      <c r="VHT2" s="1815"/>
      <c r="VHU2" s="1815"/>
      <c r="VHV2" s="1815"/>
      <c r="VHW2" s="1815"/>
      <c r="VHX2" s="1815"/>
      <c r="VHY2" s="1815"/>
      <c r="VHZ2" s="1815"/>
      <c r="VIA2" s="1815"/>
      <c r="VIB2" s="1815"/>
      <c r="VIC2" s="1815"/>
      <c r="VID2" s="1815"/>
      <c r="VIE2" s="1815"/>
      <c r="VIF2" s="1815"/>
      <c r="VIG2" s="1815"/>
      <c r="VIH2" s="1815"/>
      <c r="VII2" s="1815"/>
      <c r="VIJ2" s="1815"/>
      <c r="VIK2" s="1815"/>
      <c r="VIL2" s="1815"/>
      <c r="VIM2" s="1815"/>
      <c r="VIN2" s="1815"/>
      <c r="VIO2" s="1815"/>
      <c r="VIP2" s="1815"/>
      <c r="VIQ2" s="1815"/>
      <c r="VIR2" s="1815"/>
      <c r="VIS2" s="1815"/>
      <c r="VIT2" s="1815"/>
      <c r="VIU2" s="1815"/>
      <c r="VIV2" s="1815"/>
      <c r="VIW2" s="1815"/>
      <c r="VIX2" s="1815"/>
      <c r="VIY2" s="1815"/>
      <c r="VIZ2" s="1815"/>
      <c r="VJA2" s="1815"/>
      <c r="VJB2" s="1815"/>
      <c r="VJC2" s="1815"/>
      <c r="VJD2" s="1815"/>
      <c r="VJE2" s="1815"/>
      <c r="VJF2" s="1815"/>
      <c r="VJG2" s="1815"/>
      <c r="VJH2" s="1815"/>
      <c r="VJI2" s="1815"/>
      <c r="VJJ2" s="1815"/>
      <c r="VJK2" s="1815"/>
      <c r="VJL2" s="1815"/>
      <c r="VJM2" s="1815"/>
      <c r="VJN2" s="1815"/>
      <c r="VJO2" s="1815"/>
      <c r="VJP2" s="1815"/>
      <c r="VJQ2" s="1815"/>
      <c r="VJR2" s="1815"/>
      <c r="VJS2" s="1815"/>
      <c r="VJT2" s="1815"/>
      <c r="VJU2" s="1815"/>
      <c r="VJV2" s="1815"/>
      <c r="VJW2" s="1815"/>
      <c r="VJX2" s="1815"/>
      <c r="VJY2" s="1815"/>
      <c r="VJZ2" s="1815"/>
      <c r="VKA2" s="1815"/>
      <c r="VKB2" s="1815"/>
      <c r="VKC2" s="1815"/>
      <c r="VKD2" s="1815"/>
      <c r="VKE2" s="1815"/>
      <c r="VKF2" s="1815"/>
      <c r="VKG2" s="1815"/>
      <c r="VKH2" s="1815"/>
      <c r="VKI2" s="1815"/>
      <c r="VKJ2" s="1815"/>
      <c r="VKK2" s="1815"/>
      <c r="VKL2" s="1815"/>
      <c r="VKM2" s="1815"/>
      <c r="VKN2" s="1815"/>
      <c r="VKO2" s="1815"/>
      <c r="VKP2" s="1815"/>
      <c r="VKQ2" s="1815"/>
      <c r="VKR2" s="1815"/>
      <c r="VKS2" s="1815"/>
      <c r="VKT2" s="1815"/>
      <c r="VKU2" s="1815"/>
      <c r="VKV2" s="1815"/>
      <c r="VKW2" s="1815"/>
      <c r="VKX2" s="1815"/>
      <c r="VKY2" s="1815"/>
      <c r="VKZ2" s="1815"/>
      <c r="VLA2" s="1815"/>
      <c r="VLB2" s="1815"/>
      <c r="VLC2" s="1815"/>
      <c r="VLD2" s="1815"/>
      <c r="VLE2" s="1815"/>
      <c r="VLF2" s="1815"/>
      <c r="VLG2" s="1815"/>
      <c r="VLH2" s="1815"/>
      <c r="VLI2" s="1815"/>
      <c r="VLJ2" s="1815"/>
      <c r="VLK2" s="1815"/>
      <c r="VLL2" s="1815"/>
      <c r="VLM2" s="1815"/>
      <c r="VLN2" s="1815"/>
      <c r="VLO2" s="1815"/>
      <c r="VLP2" s="1815"/>
      <c r="VLQ2" s="1815"/>
      <c r="VLR2" s="1815"/>
      <c r="VLS2" s="1815"/>
      <c r="VLT2" s="1815"/>
      <c r="VLU2" s="1815"/>
      <c r="VLV2" s="1815"/>
      <c r="VLW2" s="1815"/>
      <c r="VLX2" s="1815"/>
      <c r="VLY2" s="1815"/>
      <c r="VLZ2" s="1815"/>
      <c r="VMA2" s="1815"/>
      <c r="VMB2" s="1815"/>
      <c r="VMC2" s="1815"/>
      <c r="VMD2" s="1815"/>
      <c r="VME2" s="1815"/>
      <c r="VMF2" s="1815"/>
      <c r="VMG2" s="1815"/>
      <c r="VMH2" s="1815"/>
      <c r="VMI2" s="1815"/>
      <c r="VMJ2" s="1815"/>
      <c r="VMK2" s="1815"/>
      <c r="VML2" s="1815"/>
      <c r="VMM2" s="1815"/>
      <c r="VMN2" s="1815"/>
      <c r="VMO2" s="1815"/>
      <c r="VMP2" s="1815"/>
      <c r="VMQ2" s="1815"/>
      <c r="VMR2" s="1815"/>
      <c r="VMS2" s="1815"/>
      <c r="VMT2" s="1815"/>
      <c r="VMU2" s="1815"/>
      <c r="VMV2" s="1815"/>
      <c r="VMW2" s="1815"/>
      <c r="VMX2" s="1815"/>
      <c r="VMY2" s="1815"/>
      <c r="VMZ2" s="1815"/>
      <c r="VNA2" s="1815"/>
      <c r="VNB2" s="1815"/>
      <c r="VNC2" s="1815"/>
      <c r="VND2" s="1815"/>
      <c r="VNE2" s="1815"/>
      <c r="VNF2" s="1815"/>
      <c r="VNG2" s="1815"/>
      <c r="VNH2" s="1815"/>
      <c r="VNI2" s="1815"/>
      <c r="VNJ2" s="1815"/>
      <c r="VNK2" s="1815"/>
      <c r="VNL2" s="1815"/>
      <c r="VNM2" s="1815"/>
      <c r="VNN2" s="1815"/>
      <c r="VNO2" s="1815"/>
      <c r="VNP2" s="1815"/>
      <c r="VNQ2" s="1815"/>
      <c r="VNR2" s="1815"/>
      <c r="VNS2" s="1815"/>
      <c r="VNT2" s="1815"/>
      <c r="VNU2" s="1815"/>
      <c r="VNV2" s="1815"/>
      <c r="VNW2" s="1815"/>
      <c r="VNX2" s="1815"/>
      <c r="VNY2" s="1815"/>
      <c r="VNZ2" s="1815"/>
      <c r="VOA2" s="1815"/>
      <c r="VOB2" s="1815"/>
      <c r="VOC2" s="1815"/>
      <c r="VOD2" s="1815"/>
      <c r="VOE2" s="1815"/>
      <c r="VOF2" s="1815"/>
      <c r="VOG2" s="1815"/>
      <c r="VOH2" s="1815"/>
      <c r="VOI2" s="1815"/>
      <c r="VOJ2" s="1815"/>
      <c r="VOK2" s="1815"/>
      <c r="VOL2" s="1815"/>
      <c r="VOM2" s="1815"/>
      <c r="VON2" s="1815"/>
      <c r="VOO2" s="1815"/>
      <c r="VOP2" s="1815"/>
      <c r="VOQ2" s="1815"/>
      <c r="VOR2" s="1815"/>
      <c r="VOS2" s="1815"/>
      <c r="VOT2" s="1815"/>
      <c r="VOU2" s="1815"/>
      <c r="VOV2" s="1815"/>
      <c r="VOW2" s="1815"/>
      <c r="VOX2" s="1815"/>
      <c r="VOY2" s="1815"/>
      <c r="VOZ2" s="1815"/>
      <c r="VPA2" s="1815"/>
      <c r="VPB2" s="1815"/>
      <c r="VPC2" s="1815"/>
      <c r="VPD2" s="1815"/>
      <c r="VPE2" s="1815"/>
      <c r="VPF2" s="1815"/>
      <c r="VPG2" s="1815"/>
      <c r="VPH2" s="1815"/>
      <c r="VPI2" s="1815"/>
      <c r="VPJ2" s="1815"/>
      <c r="VPK2" s="1815"/>
      <c r="VPL2" s="1815"/>
      <c r="VPM2" s="1815"/>
      <c r="VPN2" s="1815"/>
      <c r="VPO2" s="1815"/>
      <c r="VPP2" s="1815"/>
      <c r="VPQ2" s="1815"/>
      <c r="VPR2" s="1815"/>
      <c r="VPS2" s="1815"/>
      <c r="VPT2" s="1815"/>
      <c r="VPU2" s="1815"/>
      <c r="VPV2" s="1815"/>
      <c r="VPW2" s="1815"/>
      <c r="VPX2" s="1815"/>
      <c r="VPY2" s="1815"/>
      <c r="VPZ2" s="1815"/>
      <c r="VQA2" s="1815"/>
      <c r="VQB2" s="1815"/>
      <c r="VQC2" s="1815"/>
      <c r="VQD2" s="1815"/>
      <c r="VQE2" s="1815"/>
      <c r="VQF2" s="1815"/>
      <c r="VQG2" s="1815"/>
      <c r="VQH2" s="1815"/>
      <c r="VQI2" s="1815"/>
      <c r="VQJ2" s="1815"/>
      <c r="VQK2" s="1815"/>
      <c r="VQL2" s="1815"/>
      <c r="VQM2" s="1815"/>
      <c r="VQN2" s="1815"/>
      <c r="VQO2" s="1815"/>
      <c r="VQP2" s="1815"/>
      <c r="VQQ2" s="1815"/>
      <c r="VQR2" s="1815"/>
      <c r="VQS2" s="1815"/>
      <c r="VQT2" s="1815"/>
      <c r="VQU2" s="1815"/>
      <c r="VQV2" s="1815"/>
      <c r="VQW2" s="1815"/>
      <c r="VQX2" s="1815"/>
      <c r="VQY2" s="1815"/>
      <c r="VQZ2" s="1815"/>
      <c r="VRA2" s="1815"/>
      <c r="VRB2" s="1815"/>
      <c r="VRC2" s="1815"/>
      <c r="VRD2" s="1815"/>
      <c r="VRE2" s="1815"/>
      <c r="VRF2" s="1815"/>
      <c r="VRG2" s="1815"/>
      <c r="VRH2" s="1815"/>
      <c r="VRI2" s="1815"/>
      <c r="VRJ2" s="1815"/>
      <c r="VRK2" s="1815"/>
      <c r="VRL2" s="1815"/>
      <c r="VRM2" s="1815"/>
      <c r="VRN2" s="1815"/>
      <c r="VRO2" s="1815"/>
      <c r="VRP2" s="1815"/>
      <c r="VRQ2" s="1815"/>
      <c r="VRR2" s="1815"/>
      <c r="VRS2" s="1815"/>
      <c r="VRT2" s="1815"/>
      <c r="VRU2" s="1815"/>
      <c r="VRV2" s="1815"/>
      <c r="VRW2" s="1815"/>
      <c r="VRX2" s="1815"/>
      <c r="VRY2" s="1815"/>
      <c r="VRZ2" s="1815"/>
      <c r="VSA2" s="1815"/>
      <c r="VSB2" s="1815"/>
      <c r="VSC2" s="1815"/>
      <c r="VSD2" s="1815"/>
      <c r="VSE2" s="1815"/>
      <c r="VSF2" s="1815"/>
      <c r="VSG2" s="1815"/>
      <c r="VSH2" s="1815"/>
      <c r="VSI2" s="1815"/>
      <c r="VSJ2" s="1815"/>
      <c r="VSK2" s="1815"/>
      <c r="VSL2" s="1815"/>
      <c r="VSM2" s="1815"/>
      <c r="VSN2" s="1815"/>
      <c r="VSO2" s="1815"/>
      <c r="VSP2" s="1815"/>
      <c r="VSQ2" s="1815"/>
      <c r="VSR2" s="1815"/>
      <c r="VSS2" s="1815"/>
      <c r="VST2" s="1815"/>
      <c r="VSU2" s="1815"/>
      <c r="VSV2" s="1815"/>
      <c r="VSW2" s="1815"/>
      <c r="VSX2" s="1815"/>
      <c r="VSY2" s="1815"/>
      <c r="VSZ2" s="1815"/>
      <c r="VTA2" s="1815"/>
      <c r="VTB2" s="1815"/>
      <c r="VTC2" s="1815"/>
      <c r="VTD2" s="1815"/>
      <c r="VTE2" s="1815"/>
      <c r="VTF2" s="1815"/>
      <c r="VTG2" s="1815"/>
      <c r="VTH2" s="1815"/>
      <c r="VTI2" s="1815"/>
      <c r="VTJ2" s="1815"/>
      <c r="VTK2" s="1815"/>
      <c r="VTL2" s="1815"/>
      <c r="VTM2" s="1815"/>
      <c r="VTN2" s="1815"/>
      <c r="VTO2" s="1815"/>
      <c r="VTP2" s="1815"/>
      <c r="VTQ2" s="1815"/>
      <c r="VTR2" s="1815"/>
      <c r="VTS2" s="1815"/>
      <c r="VTT2" s="1815"/>
      <c r="VTU2" s="1815"/>
      <c r="VTV2" s="1815"/>
      <c r="VTW2" s="1815"/>
      <c r="VTX2" s="1815"/>
      <c r="VTY2" s="1815"/>
      <c r="VTZ2" s="1815"/>
      <c r="VUA2" s="1815"/>
      <c r="VUB2" s="1815"/>
      <c r="VUC2" s="1815"/>
      <c r="VUD2" s="1815"/>
      <c r="VUE2" s="1815"/>
      <c r="VUF2" s="1815"/>
      <c r="VUG2" s="1815"/>
      <c r="VUH2" s="1815"/>
      <c r="VUI2" s="1815"/>
      <c r="VUJ2" s="1815"/>
      <c r="VUK2" s="1815"/>
      <c r="VUL2" s="1815"/>
      <c r="VUM2" s="1815"/>
      <c r="VUN2" s="1815"/>
      <c r="VUO2" s="1815"/>
      <c r="VUP2" s="1815"/>
      <c r="VUQ2" s="1815"/>
      <c r="VUR2" s="1815"/>
      <c r="VUS2" s="1815"/>
      <c r="VUT2" s="1815"/>
      <c r="VUU2" s="1815"/>
      <c r="VUV2" s="1815"/>
      <c r="VUW2" s="1815"/>
      <c r="VUX2" s="1815"/>
      <c r="VUY2" s="1815"/>
      <c r="VUZ2" s="1815"/>
      <c r="VVA2" s="1815"/>
      <c r="VVB2" s="1815"/>
      <c r="VVC2" s="1815"/>
      <c r="VVD2" s="1815"/>
      <c r="VVE2" s="1815"/>
      <c r="VVF2" s="1815"/>
      <c r="VVG2" s="1815"/>
      <c r="VVH2" s="1815"/>
      <c r="VVI2" s="1815"/>
      <c r="VVJ2" s="1815"/>
      <c r="VVK2" s="1815"/>
      <c r="VVL2" s="1815"/>
      <c r="VVM2" s="1815"/>
      <c r="VVN2" s="1815"/>
      <c r="VVO2" s="1815"/>
      <c r="VVP2" s="1815"/>
      <c r="VVQ2" s="1815"/>
      <c r="VVR2" s="1815"/>
      <c r="VVS2" s="1815"/>
      <c r="VVT2" s="1815"/>
      <c r="VVU2" s="1815"/>
      <c r="VVV2" s="1815"/>
      <c r="VVW2" s="1815"/>
      <c r="VVX2" s="1815"/>
      <c r="VVY2" s="1815"/>
      <c r="VVZ2" s="1815"/>
      <c r="VWA2" s="1815"/>
      <c r="VWB2" s="1815"/>
      <c r="VWC2" s="1815"/>
      <c r="VWD2" s="1815"/>
      <c r="VWE2" s="1815"/>
      <c r="VWF2" s="1815"/>
      <c r="VWG2" s="1815"/>
      <c r="VWH2" s="1815"/>
      <c r="VWI2" s="1815"/>
      <c r="VWJ2" s="1815"/>
      <c r="VWK2" s="1815"/>
      <c r="VWL2" s="1815"/>
      <c r="VWM2" s="1815"/>
      <c r="VWN2" s="1815"/>
      <c r="VWO2" s="1815"/>
      <c r="VWP2" s="1815"/>
      <c r="VWQ2" s="1815"/>
      <c r="VWR2" s="1815"/>
      <c r="VWS2" s="1815"/>
      <c r="VWT2" s="1815"/>
      <c r="VWU2" s="1815"/>
      <c r="VWV2" s="1815"/>
      <c r="VWW2" s="1815"/>
      <c r="VWX2" s="1815"/>
      <c r="VWY2" s="1815"/>
      <c r="VWZ2" s="1815"/>
      <c r="VXA2" s="1815"/>
      <c r="VXB2" s="1815"/>
      <c r="VXC2" s="1815"/>
      <c r="VXD2" s="1815"/>
      <c r="VXE2" s="1815"/>
      <c r="VXF2" s="1815"/>
      <c r="VXG2" s="1815"/>
      <c r="VXH2" s="1815"/>
      <c r="VXI2" s="1815"/>
      <c r="VXJ2" s="1815"/>
      <c r="VXK2" s="1815"/>
      <c r="VXL2" s="1815"/>
      <c r="VXM2" s="1815"/>
      <c r="VXN2" s="1815"/>
      <c r="VXO2" s="1815"/>
      <c r="VXP2" s="1815"/>
      <c r="VXQ2" s="1815"/>
      <c r="VXR2" s="1815"/>
      <c r="VXS2" s="1815"/>
      <c r="VXT2" s="1815"/>
      <c r="VXU2" s="1815"/>
      <c r="VXV2" s="1815"/>
      <c r="VXW2" s="1815"/>
      <c r="VXX2" s="1815"/>
      <c r="VXY2" s="1815"/>
      <c r="VXZ2" s="1815"/>
      <c r="VYA2" s="1815"/>
      <c r="VYB2" s="1815"/>
      <c r="VYC2" s="1815"/>
      <c r="VYD2" s="1815"/>
      <c r="VYE2" s="1815"/>
      <c r="VYF2" s="1815"/>
      <c r="VYG2" s="1815"/>
      <c r="VYH2" s="1815"/>
      <c r="VYI2" s="1815"/>
      <c r="VYJ2" s="1815"/>
      <c r="VYK2" s="1815"/>
      <c r="VYL2" s="1815"/>
      <c r="VYM2" s="1815"/>
      <c r="VYN2" s="1815"/>
      <c r="VYO2" s="1815"/>
      <c r="VYP2" s="1815"/>
      <c r="VYQ2" s="1815"/>
      <c r="VYR2" s="1815"/>
      <c r="VYS2" s="1815"/>
      <c r="VYT2" s="1815"/>
      <c r="VYU2" s="1815"/>
      <c r="VYV2" s="1815"/>
      <c r="VYW2" s="1815"/>
      <c r="VYX2" s="1815"/>
      <c r="VYY2" s="1815"/>
      <c r="VYZ2" s="1815"/>
      <c r="VZA2" s="1815"/>
      <c r="VZB2" s="1815"/>
      <c r="VZC2" s="1815"/>
      <c r="VZD2" s="1815"/>
      <c r="VZE2" s="1815"/>
      <c r="VZF2" s="1815"/>
      <c r="VZG2" s="1815"/>
      <c r="VZH2" s="1815"/>
      <c r="VZI2" s="1815"/>
      <c r="VZJ2" s="1815"/>
      <c r="VZK2" s="1815"/>
      <c r="VZL2" s="1815"/>
      <c r="VZM2" s="1815"/>
      <c r="VZN2" s="1815"/>
      <c r="VZO2" s="1815"/>
      <c r="VZP2" s="1815"/>
      <c r="VZQ2" s="1815"/>
      <c r="VZR2" s="1815"/>
      <c r="VZS2" s="1815"/>
      <c r="VZT2" s="1815"/>
      <c r="VZU2" s="1815"/>
      <c r="VZV2" s="1815"/>
      <c r="VZW2" s="1815"/>
      <c r="VZX2" s="1815"/>
      <c r="VZY2" s="1815"/>
      <c r="VZZ2" s="1815"/>
      <c r="WAA2" s="1815"/>
      <c r="WAB2" s="1815"/>
      <c r="WAC2" s="1815"/>
      <c r="WAD2" s="1815"/>
      <c r="WAE2" s="1815"/>
      <c r="WAF2" s="1815"/>
      <c r="WAG2" s="1815"/>
      <c r="WAH2" s="1815"/>
      <c r="WAI2" s="1815"/>
      <c r="WAJ2" s="1815"/>
      <c r="WAK2" s="1815"/>
      <c r="WAL2" s="1815"/>
      <c r="WAM2" s="1815"/>
      <c r="WAN2" s="1815"/>
      <c r="WAO2" s="1815"/>
      <c r="WAP2" s="1815"/>
      <c r="WAQ2" s="1815"/>
      <c r="WAR2" s="1815"/>
      <c r="WAS2" s="1815"/>
      <c r="WAT2" s="1815"/>
      <c r="WAU2" s="1815"/>
      <c r="WAV2" s="1815"/>
      <c r="WAW2" s="1815"/>
      <c r="WAX2" s="1815"/>
      <c r="WAY2" s="1815"/>
      <c r="WAZ2" s="1815"/>
      <c r="WBA2" s="1815"/>
      <c r="WBB2" s="1815"/>
      <c r="WBC2" s="1815"/>
      <c r="WBD2" s="1815"/>
      <c r="WBE2" s="1815"/>
      <c r="WBF2" s="1815"/>
      <c r="WBG2" s="1815"/>
      <c r="WBH2" s="1815"/>
      <c r="WBI2" s="1815"/>
      <c r="WBJ2" s="1815"/>
      <c r="WBK2" s="1815"/>
      <c r="WBL2" s="1815"/>
      <c r="WBM2" s="1815"/>
      <c r="WBN2" s="1815"/>
      <c r="WBO2" s="1815"/>
      <c r="WBP2" s="1815"/>
      <c r="WBQ2" s="1815"/>
      <c r="WBR2" s="1815"/>
      <c r="WBS2" s="1815"/>
      <c r="WBT2" s="1815"/>
      <c r="WBU2" s="1815"/>
      <c r="WBV2" s="1815"/>
      <c r="WBW2" s="1815"/>
      <c r="WBX2" s="1815"/>
      <c r="WBY2" s="1815"/>
      <c r="WBZ2" s="1815"/>
      <c r="WCA2" s="1815"/>
      <c r="WCB2" s="1815"/>
      <c r="WCC2" s="1815"/>
      <c r="WCD2" s="1815"/>
      <c r="WCE2" s="1815"/>
      <c r="WCF2" s="1815"/>
      <c r="WCG2" s="1815"/>
      <c r="WCH2" s="1815"/>
      <c r="WCI2" s="1815"/>
      <c r="WCJ2" s="1815"/>
      <c r="WCK2" s="1815"/>
      <c r="WCL2" s="1815"/>
      <c r="WCM2" s="1815"/>
      <c r="WCN2" s="1815"/>
      <c r="WCO2" s="1815"/>
      <c r="WCP2" s="1815"/>
      <c r="WCQ2" s="1815"/>
      <c r="WCR2" s="1815"/>
      <c r="WCS2" s="1815"/>
      <c r="WCT2" s="1815"/>
      <c r="WCU2" s="1815"/>
      <c r="WCV2" s="1815"/>
      <c r="WCW2" s="1815"/>
      <c r="WCX2" s="1815"/>
      <c r="WCY2" s="1815"/>
      <c r="WCZ2" s="1815"/>
      <c r="WDA2" s="1815"/>
      <c r="WDB2" s="1815"/>
      <c r="WDC2" s="1815"/>
      <c r="WDD2" s="1815"/>
      <c r="WDE2" s="1815"/>
      <c r="WDF2" s="1815"/>
      <c r="WDG2" s="1815"/>
      <c r="WDH2" s="1815"/>
      <c r="WDI2" s="1815"/>
      <c r="WDJ2" s="1815"/>
      <c r="WDK2" s="1815"/>
      <c r="WDL2" s="1815"/>
      <c r="WDM2" s="1815"/>
      <c r="WDN2" s="1815"/>
      <c r="WDO2" s="1815"/>
      <c r="WDP2" s="1815"/>
      <c r="WDQ2" s="1815"/>
      <c r="WDR2" s="1815"/>
      <c r="WDS2" s="1815"/>
      <c r="WDT2" s="1815"/>
      <c r="WDU2" s="1815"/>
      <c r="WDV2" s="1815"/>
      <c r="WDW2" s="1815"/>
      <c r="WDX2" s="1815"/>
      <c r="WDY2" s="1815"/>
      <c r="WDZ2" s="1815"/>
      <c r="WEA2" s="1815"/>
      <c r="WEB2" s="1815"/>
      <c r="WEC2" s="1815"/>
      <c r="WED2" s="1815"/>
      <c r="WEE2" s="1815"/>
      <c r="WEF2" s="1815"/>
      <c r="WEG2" s="1815"/>
      <c r="WEH2" s="1815"/>
      <c r="WEI2" s="1815"/>
      <c r="WEJ2" s="1815"/>
      <c r="WEK2" s="1815"/>
      <c r="WEL2" s="1815"/>
      <c r="WEM2" s="1815"/>
      <c r="WEN2" s="1815"/>
      <c r="WEO2" s="1815"/>
      <c r="WEP2" s="1815"/>
      <c r="WEQ2" s="1815"/>
      <c r="WER2" s="1815"/>
      <c r="WES2" s="1815"/>
      <c r="WET2" s="1815"/>
      <c r="WEU2" s="1815"/>
      <c r="WEV2" s="1815"/>
      <c r="WEW2" s="1815"/>
      <c r="WEX2" s="1815"/>
      <c r="WEY2" s="1815"/>
      <c r="WEZ2" s="1815"/>
      <c r="WFA2" s="1815"/>
      <c r="WFB2" s="1815"/>
      <c r="WFC2" s="1815"/>
      <c r="WFD2" s="1815"/>
      <c r="WFE2" s="1815"/>
      <c r="WFF2" s="1815"/>
      <c r="WFG2" s="1815"/>
      <c r="WFH2" s="1815"/>
      <c r="WFI2" s="1815"/>
      <c r="WFJ2" s="1815"/>
      <c r="WFK2" s="1815"/>
      <c r="WFL2" s="1815"/>
      <c r="WFM2" s="1815"/>
      <c r="WFN2" s="1815"/>
      <c r="WFO2" s="1815"/>
      <c r="WFP2" s="1815"/>
      <c r="WFQ2" s="1815"/>
      <c r="WFR2" s="1815"/>
      <c r="WFS2" s="1815"/>
      <c r="WFT2" s="1815"/>
      <c r="WFU2" s="1815"/>
      <c r="WFV2" s="1815"/>
      <c r="WFW2" s="1815"/>
      <c r="WFX2" s="1815"/>
      <c r="WFY2" s="1815"/>
      <c r="WFZ2" s="1815"/>
      <c r="WGA2" s="1815"/>
      <c r="WGB2" s="1815"/>
      <c r="WGC2" s="1815"/>
      <c r="WGD2" s="1815"/>
      <c r="WGE2" s="1815"/>
      <c r="WGF2" s="1815"/>
      <c r="WGG2" s="1815"/>
      <c r="WGH2" s="1815"/>
      <c r="WGI2" s="1815"/>
      <c r="WGJ2" s="1815"/>
      <c r="WGK2" s="1815"/>
      <c r="WGL2" s="1815"/>
      <c r="WGM2" s="1815"/>
      <c r="WGN2" s="1815"/>
      <c r="WGO2" s="1815"/>
      <c r="WGP2" s="1815"/>
      <c r="WGQ2" s="1815"/>
      <c r="WGR2" s="1815"/>
      <c r="WGS2" s="1815"/>
      <c r="WGT2" s="1815"/>
      <c r="WGU2" s="1815"/>
      <c r="WGV2" s="1815"/>
      <c r="WGW2" s="1815"/>
      <c r="WGX2" s="1815"/>
      <c r="WGY2" s="1815"/>
      <c r="WGZ2" s="1815"/>
      <c r="WHA2" s="1815"/>
      <c r="WHB2" s="1815"/>
      <c r="WHC2" s="1815"/>
      <c r="WHD2" s="1815"/>
      <c r="WHE2" s="1815"/>
      <c r="WHF2" s="1815"/>
      <c r="WHG2" s="1815"/>
      <c r="WHH2" s="1815"/>
      <c r="WHI2" s="1815"/>
      <c r="WHJ2" s="1815"/>
      <c r="WHK2" s="1815"/>
      <c r="WHL2" s="1815"/>
      <c r="WHM2" s="1815"/>
      <c r="WHN2" s="1815"/>
      <c r="WHO2" s="1815"/>
      <c r="WHP2" s="1815"/>
      <c r="WHQ2" s="1815"/>
      <c r="WHR2" s="1815"/>
      <c r="WHS2" s="1815"/>
      <c r="WHT2" s="1815"/>
      <c r="WHU2" s="1815"/>
      <c r="WHV2" s="1815"/>
      <c r="WHW2" s="1815"/>
      <c r="WHX2" s="1815"/>
      <c r="WHY2" s="1815"/>
      <c r="WHZ2" s="1815"/>
      <c r="WIA2" s="1815"/>
      <c r="WIB2" s="1815"/>
      <c r="WIC2" s="1815"/>
      <c r="WID2" s="1815"/>
      <c r="WIE2" s="1815"/>
      <c r="WIF2" s="1815"/>
      <c r="WIG2" s="1815"/>
      <c r="WIH2" s="1815"/>
      <c r="WII2" s="1815"/>
      <c r="WIJ2" s="1815"/>
      <c r="WIK2" s="1815"/>
      <c r="WIL2" s="1815"/>
      <c r="WIM2" s="1815"/>
      <c r="WIN2" s="1815"/>
      <c r="WIO2" s="1815"/>
      <c r="WIP2" s="1815"/>
      <c r="WIQ2" s="1815"/>
      <c r="WIR2" s="1815"/>
      <c r="WIS2" s="1815"/>
      <c r="WIT2" s="1815"/>
      <c r="WIU2" s="1815"/>
      <c r="WIV2" s="1815"/>
      <c r="WIW2" s="1815"/>
      <c r="WIX2" s="1815"/>
      <c r="WIY2" s="1815"/>
      <c r="WIZ2" s="1815"/>
      <c r="WJA2" s="1815"/>
      <c r="WJB2" s="1815"/>
      <c r="WJC2" s="1815"/>
      <c r="WJD2" s="1815"/>
      <c r="WJE2" s="1815"/>
      <c r="WJF2" s="1815"/>
      <c r="WJG2" s="1815"/>
      <c r="WJH2" s="1815"/>
      <c r="WJI2" s="1815"/>
      <c r="WJJ2" s="1815"/>
      <c r="WJK2" s="1815"/>
      <c r="WJL2" s="1815"/>
      <c r="WJM2" s="1815"/>
      <c r="WJN2" s="1815"/>
      <c r="WJO2" s="1815"/>
      <c r="WJP2" s="1815"/>
      <c r="WJQ2" s="1815"/>
      <c r="WJR2" s="1815"/>
      <c r="WJS2" s="1815"/>
      <c r="WJT2" s="1815"/>
      <c r="WJU2" s="1815"/>
      <c r="WJV2" s="1815"/>
      <c r="WJW2" s="1815"/>
      <c r="WJX2" s="1815"/>
      <c r="WJY2" s="1815"/>
      <c r="WJZ2" s="1815"/>
      <c r="WKA2" s="1815"/>
      <c r="WKB2" s="1815"/>
      <c r="WKC2" s="1815"/>
      <c r="WKD2" s="1815"/>
      <c r="WKE2" s="1815"/>
      <c r="WKF2" s="1815"/>
      <c r="WKG2" s="1815"/>
      <c r="WKH2" s="1815"/>
      <c r="WKI2" s="1815"/>
      <c r="WKJ2" s="1815"/>
      <c r="WKK2" s="1815"/>
      <c r="WKL2" s="1815"/>
      <c r="WKM2" s="1815"/>
      <c r="WKN2" s="1815"/>
      <c r="WKO2" s="1815"/>
      <c r="WKP2" s="1815"/>
      <c r="WKQ2" s="1815"/>
      <c r="WKR2" s="1815"/>
      <c r="WKS2" s="1815"/>
      <c r="WKT2" s="1815"/>
      <c r="WKU2" s="1815"/>
      <c r="WKV2" s="1815"/>
      <c r="WKW2" s="1815"/>
      <c r="WKX2" s="1815"/>
      <c r="WKY2" s="1815"/>
      <c r="WKZ2" s="1815"/>
      <c r="WLA2" s="1815"/>
      <c r="WLB2" s="1815"/>
      <c r="WLC2" s="1815"/>
      <c r="WLD2" s="1815"/>
      <c r="WLE2" s="1815"/>
      <c r="WLF2" s="1815"/>
      <c r="WLG2" s="1815"/>
      <c r="WLH2" s="1815"/>
      <c r="WLI2" s="1815"/>
      <c r="WLJ2" s="1815"/>
      <c r="WLK2" s="1815"/>
      <c r="WLL2" s="1815"/>
      <c r="WLM2" s="1815"/>
      <c r="WLN2" s="1815"/>
      <c r="WLO2" s="1815"/>
      <c r="WLP2" s="1815"/>
      <c r="WLQ2" s="1815"/>
      <c r="WLR2" s="1815"/>
      <c r="WLS2" s="1815"/>
      <c r="WLT2" s="1815"/>
      <c r="WLU2" s="1815"/>
      <c r="WLV2" s="1815"/>
      <c r="WLW2" s="1815"/>
      <c r="WLX2" s="1815"/>
      <c r="WLY2" s="1815"/>
      <c r="WLZ2" s="1815"/>
      <c r="WMA2" s="1815"/>
      <c r="WMB2" s="1815"/>
      <c r="WMC2" s="1815"/>
      <c r="WMD2" s="1815"/>
      <c r="WME2" s="1815"/>
      <c r="WMF2" s="1815"/>
      <c r="WMG2" s="1815"/>
      <c r="WMH2" s="1815"/>
      <c r="WMI2" s="1815"/>
      <c r="WMJ2" s="1815"/>
      <c r="WMK2" s="1815"/>
      <c r="WML2" s="1815"/>
      <c r="WMM2" s="1815"/>
      <c r="WMN2" s="1815"/>
      <c r="WMO2" s="1815"/>
      <c r="WMP2" s="1815"/>
      <c r="WMQ2" s="1815"/>
      <c r="WMR2" s="1815"/>
      <c r="WMS2" s="1815"/>
      <c r="WMT2" s="1815"/>
      <c r="WMU2" s="1815"/>
      <c r="WMV2" s="1815"/>
      <c r="WMW2" s="1815"/>
      <c r="WMX2" s="1815"/>
      <c r="WMY2" s="1815"/>
      <c r="WMZ2" s="1815"/>
      <c r="WNA2" s="1815"/>
      <c r="WNB2" s="1815"/>
      <c r="WNC2" s="1815"/>
      <c r="WND2" s="1815"/>
      <c r="WNE2" s="1815"/>
      <c r="WNF2" s="1815"/>
      <c r="WNG2" s="1815"/>
      <c r="WNH2" s="1815"/>
      <c r="WNI2" s="1815"/>
      <c r="WNJ2" s="1815"/>
      <c r="WNK2" s="1815"/>
      <c r="WNL2" s="1815"/>
      <c r="WNM2" s="1815"/>
      <c r="WNN2" s="1815"/>
      <c r="WNO2" s="1815"/>
      <c r="WNP2" s="1815"/>
      <c r="WNQ2" s="1815"/>
      <c r="WNR2" s="1815"/>
      <c r="WNS2" s="1815"/>
      <c r="WNT2" s="1815"/>
      <c r="WNU2" s="1815"/>
      <c r="WNV2" s="1815"/>
      <c r="WNW2" s="1815"/>
      <c r="WNX2" s="1815"/>
      <c r="WNY2" s="1815"/>
      <c r="WNZ2" s="1815"/>
      <c r="WOA2" s="1815"/>
      <c r="WOB2" s="1815"/>
      <c r="WOC2" s="1815"/>
      <c r="WOD2" s="1815"/>
      <c r="WOE2" s="1815"/>
      <c r="WOF2" s="1815"/>
      <c r="WOG2" s="1815"/>
      <c r="WOH2" s="1815"/>
      <c r="WOI2" s="1815"/>
      <c r="WOJ2" s="1815"/>
      <c r="WOK2" s="1815"/>
      <c r="WOL2" s="1815"/>
      <c r="WOM2" s="1815"/>
      <c r="WON2" s="1815"/>
      <c r="WOO2" s="1815"/>
      <c r="WOP2" s="1815"/>
      <c r="WOQ2" s="1815"/>
      <c r="WOR2" s="1815"/>
      <c r="WOS2" s="1815"/>
      <c r="WOT2" s="1815"/>
      <c r="WOU2" s="1815"/>
      <c r="WOV2" s="1815"/>
      <c r="WOW2" s="1815"/>
      <c r="WOX2" s="1815"/>
      <c r="WOY2" s="1815"/>
      <c r="WOZ2" s="1815"/>
      <c r="WPA2" s="1815"/>
      <c r="WPB2" s="1815"/>
      <c r="WPC2" s="1815"/>
      <c r="WPD2" s="1815"/>
      <c r="WPE2" s="1815"/>
      <c r="WPF2" s="1815"/>
      <c r="WPG2" s="1815"/>
      <c r="WPH2" s="1815"/>
      <c r="WPI2" s="1815"/>
      <c r="WPJ2" s="1815"/>
      <c r="WPK2" s="1815"/>
      <c r="WPL2" s="1815"/>
      <c r="WPM2" s="1815"/>
      <c r="WPN2" s="1815"/>
      <c r="WPO2" s="1815"/>
      <c r="WPP2" s="1815"/>
      <c r="WPQ2" s="1815"/>
      <c r="WPR2" s="1815"/>
      <c r="WPS2" s="1815"/>
      <c r="WPT2" s="1815"/>
      <c r="WPU2" s="1815"/>
      <c r="WPV2" s="1815"/>
      <c r="WPW2" s="1815"/>
      <c r="WPX2" s="1815"/>
      <c r="WPY2" s="1815"/>
      <c r="WPZ2" s="1815"/>
      <c r="WQA2" s="1815"/>
      <c r="WQB2" s="1815"/>
      <c r="WQC2" s="1815"/>
      <c r="WQD2" s="1815"/>
      <c r="WQE2" s="1815"/>
      <c r="WQF2" s="1815"/>
      <c r="WQG2" s="1815"/>
      <c r="WQH2" s="1815"/>
      <c r="WQI2" s="1815"/>
      <c r="WQJ2" s="1815"/>
      <c r="WQK2" s="1815"/>
      <c r="WQL2" s="1815"/>
      <c r="WQM2" s="1815"/>
      <c r="WQN2" s="1815"/>
      <c r="WQO2" s="1815"/>
      <c r="WQP2" s="1815"/>
      <c r="WQQ2" s="1815"/>
      <c r="WQR2" s="1815"/>
      <c r="WQS2" s="1815"/>
      <c r="WQT2" s="1815"/>
      <c r="WQU2" s="1815"/>
      <c r="WQV2" s="1815"/>
      <c r="WQW2" s="1815"/>
      <c r="WQX2" s="1815"/>
      <c r="WQY2" s="1815"/>
      <c r="WQZ2" s="1815"/>
      <c r="WRA2" s="1815"/>
      <c r="WRB2" s="1815"/>
      <c r="WRC2" s="1815"/>
      <c r="WRD2" s="1815"/>
      <c r="WRE2" s="1815"/>
      <c r="WRF2" s="1815"/>
      <c r="WRG2" s="1815"/>
      <c r="WRH2" s="1815"/>
      <c r="WRI2" s="1815"/>
      <c r="WRJ2" s="1815"/>
      <c r="WRK2" s="1815"/>
      <c r="WRL2" s="1815"/>
      <c r="WRM2" s="1815"/>
      <c r="WRN2" s="1815"/>
      <c r="WRO2" s="1815"/>
      <c r="WRP2" s="1815"/>
      <c r="WRQ2" s="1815"/>
      <c r="WRR2" s="1815"/>
      <c r="WRS2" s="1815"/>
      <c r="WRT2" s="1815"/>
      <c r="WRU2" s="1815"/>
      <c r="WRV2" s="1815"/>
      <c r="WRW2" s="1815"/>
      <c r="WRX2" s="1815"/>
      <c r="WRY2" s="1815"/>
      <c r="WRZ2" s="1815"/>
      <c r="WSA2" s="1815"/>
      <c r="WSB2" s="1815"/>
      <c r="WSC2" s="1815"/>
      <c r="WSD2" s="1815"/>
      <c r="WSE2" s="1815"/>
      <c r="WSF2" s="1815"/>
      <c r="WSG2" s="1815"/>
      <c r="WSH2" s="1815"/>
      <c r="WSI2" s="1815"/>
      <c r="WSJ2" s="1815"/>
      <c r="WSK2" s="1815"/>
      <c r="WSL2" s="1815"/>
      <c r="WSM2" s="1815"/>
      <c r="WSN2" s="1815"/>
      <c r="WSO2" s="1815"/>
      <c r="WSP2" s="1815"/>
      <c r="WSQ2" s="1815"/>
      <c r="WSR2" s="1815"/>
      <c r="WSS2" s="1815"/>
      <c r="WST2" s="1815"/>
      <c r="WSU2" s="1815"/>
      <c r="WSV2" s="1815"/>
      <c r="WSW2" s="1815"/>
      <c r="WSX2" s="1815"/>
      <c r="WSY2" s="1815"/>
      <c r="WSZ2" s="1815"/>
      <c r="WTA2" s="1815"/>
      <c r="WTB2" s="1815"/>
      <c r="WTC2" s="1815"/>
      <c r="WTD2" s="1815"/>
      <c r="WTE2" s="1815"/>
      <c r="WTF2" s="1815"/>
      <c r="WTG2" s="1815"/>
      <c r="WTH2" s="1815"/>
      <c r="WTI2" s="1815"/>
      <c r="WTJ2" s="1815"/>
      <c r="WTK2" s="1815"/>
      <c r="WTL2" s="1815"/>
      <c r="WTM2" s="1815"/>
      <c r="WTN2" s="1815"/>
      <c r="WTO2" s="1815"/>
      <c r="WTP2" s="1815"/>
      <c r="WTQ2" s="1815"/>
      <c r="WTR2" s="1815"/>
      <c r="WTS2" s="1815"/>
      <c r="WTT2" s="1815"/>
      <c r="WTU2" s="1815"/>
      <c r="WTV2" s="1815"/>
      <c r="WTW2" s="1815"/>
      <c r="WTX2" s="1815"/>
      <c r="WTY2" s="1815"/>
      <c r="WTZ2" s="1815"/>
      <c r="WUA2" s="1815"/>
      <c r="WUB2" s="1815"/>
      <c r="WUC2" s="1815"/>
      <c r="WUD2" s="1815"/>
      <c r="WUE2" s="1815"/>
      <c r="WUF2" s="1815"/>
      <c r="WUG2" s="1815"/>
      <c r="WUH2" s="1815"/>
      <c r="WUI2" s="1815"/>
      <c r="WUJ2" s="1815"/>
      <c r="WUK2" s="1815"/>
      <c r="WUL2" s="1815"/>
      <c r="WUM2" s="1815"/>
      <c r="WUN2" s="1815"/>
      <c r="WUO2" s="1815"/>
      <c r="WUP2" s="1815"/>
      <c r="WUQ2" s="1815"/>
      <c r="WUR2" s="1815"/>
      <c r="WUS2" s="1815"/>
      <c r="WUT2" s="1815"/>
      <c r="WUU2" s="1815"/>
      <c r="WUV2" s="1815"/>
      <c r="WUW2" s="1815"/>
      <c r="WUX2" s="1815"/>
      <c r="WUY2" s="1815"/>
      <c r="WUZ2" s="1815"/>
      <c r="WVA2" s="1815"/>
      <c r="WVB2" s="1815"/>
      <c r="WVC2" s="1815"/>
      <c r="WVD2" s="1815"/>
      <c r="WVE2" s="1815"/>
      <c r="WVF2" s="1815"/>
      <c r="WVG2" s="1815"/>
      <c r="WVH2" s="1815"/>
      <c r="WVI2" s="1815"/>
      <c r="WVJ2" s="1815"/>
      <c r="WVK2" s="1815"/>
      <c r="WVL2" s="1815"/>
      <c r="WVM2" s="1815"/>
      <c r="WVN2" s="1815"/>
      <c r="WVO2" s="1815"/>
      <c r="WVP2" s="1815"/>
      <c r="WVQ2" s="1815"/>
      <c r="WVR2" s="1815"/>
      <c r="WVS2" s="1815"/>
      <c r="WVT2" s="1815"/>
      <c r="WVU2" s="1815"/>
      <c r="WVV2" s="1815"/>
      <c r="WVW2" s="1815"/>
      <c r="WVX2" s="1815"/>
      <c r="WVY2" s="1815"/>
      <c r="WVZ2" s="1815"/>
      <c r="WWA2" s="1815"/>
      <c r="WWB2" s="1815"/>
      <c r="WWC2" s="1815"/>
      <c r="WWD2" s="1815"/>
      <c r="WWE2" s="1815"/>
      <c r="WWF2" s="1815"/>
      <c r="WWG2" s="1815"/>
      <c r="WWH2" s="1815"/>
      <c r="WWI2" s="1815"/>
      <c r="WWJ2" s="1815"/>
      <c r="WWK2" s="1815"/>
      <c r="WWL2" s="1815"/>
      <c r="WWM2" s="1815"/>
      <c r="WWN2" s="1815"/>
      <c r="WWO2" s="1815"/>
      <c r="WWP2" s="1815"/>
      <c r="WWQ2" s="1815"/>
      <c r="WWR2" s="1815"/>
      <c r="WWS2" s="1815"/>
      <c r="WWT2" s="1815"/>
      <c r="WWU2" s="1815"/>
      <c r="WWV2" s="1815"/>
      <c r="WWW2" s="1815"/>
      <c r="WWX2" s="1815"/>
      <c r="WWY2" s="1815"/>
      <c r="WWZ2" s="1815"/>
      <c r="WXA2" s="1815"/>
      <c r="WXB2" s="1815"/>
      <c r="WXC2" s="1815"/>
      <c r="WXD2" s="1815"/>
      <c r="WXE2" s="1815"/>
      <c r="WXF2" s="1815"/>
      <c r="WXG2" s="1815"/>
      <c r="WXH2" s="1815"/>
      <c r="WXI2" s="1815"/>
      <c r="WXJ2" s="1815"/>
      <c r="WXK2" s="1815"/>
      <c r="WXL2" s="1815"/>
      <c r="WXM2" s="1815"/>
      <c r="WXN2" s="1815"/>
      <c r="WXO2" s="1815"/>
      <c r="WXP2" s="1815"/>
      <c r="WXQ2" s="1815"/>
      <c r="WXR2" s="1815"/>
      <c r="WXS2" s="1815"/>
      <c r="WXT2" s="1815"/>
      <c r="WXU2" s="1815"/>
      <c r="WXV2" s="1815"/>
      <c r="WXW2" s="1815"/>
      <c r="WXX2" s="1815"/>
      <c r="WXY2" s="1815"/>
      <c r="WXZ2" s="1815"/>
      <c r="WYA2" s="1815"/>
      <c r="WYB2" s="1815"/>
      <c r="WYC2" s="1815"/>
      <c r="WYD2" s="1815"/>
      <c r="WYE2" s="1815"/>
      <c r="WYF2" s="1815"/>
      <c r="WYG2" s="1815"/>
      <c r="WYH2" s="1815"/>
      <c r="WYI2" s="1815"/>
      <c r="WYJ2" s="1815"/>
      <c r="WYK2" s="1815"/>
      <c r="WYL2" s="1815"/>
      <c r="WYM2" s="1815"/>
      <c r="WYN2" s="1815"/>
      <c r="WYO2" s="1815"/>
      <c r="WYP2" s="1815"/>
      <c r="WYQ2" s="1815"/>
      <c r="WYR2" s="1815"/>
      <c r="WYS2" s="1815"/>
      <c r="WYT2" s="1815"/>
      <c r="WYU2" s="1815"/>
      <c r="WYV2" s="1815"/>
      <c r="WYW2" s="1815"/>
      <c r="WYX2" s="1815"/>
      <c r="WYY2" s="1815"/>
      <c r="WYZ2" s="1815"/>
      <c r="WZA2" s="1815"/>
      <c r="WZB2" s="1815"/>
      <c r="WZC2" s="1815"/>
      <c r="WZD2" s="1815"/>
      <c r="WZE2" s="1815"/>
      <c r="WZF2" s="1815"/>
      <c r="WZG2" s="1815"/>
      <c r="WZH2" s="1815"/>
      <c r="WZI2" s="1815"/>
      <c r="WZJ2" s="1815"/>
      <c r="WZK2" s="1815"/>
      <c r="WZL2" s="1815"/>
      <c r="WZM2" s="1815"/>
      <c r="WZN2" s="1815"/>
      <c r="WZO2" s="1815"/>
      <c r="WZP2" s="1815"/>
      <c r="WZQ2" s="1815"/>
      <c r="WZR2" s="1815"/>
      <c r="WZS2" s="1815"/>
      <c r="WZT2" s="1815"/>
      <c r="WZU2" s="1815"/>
      <c r="WZV2" s="1815"/>
      <c r="WZW2" s="1815"/>
      <c r="WZX2" s="1815"/>
      <c r="WZY2" s="1815"/>
      <c r="WZZ2" s="1815"/>
      <c r="XAA2" s="1815"/>
      <c r="XAB2" s="1815"/>
      <c r="XAC2" s="1815"/>
      <c r="XAD2" s="1815"/>
      <c r="XAE2" s="1815"/>
      <c r="XAF2" s="1815"/>
      <c r="XAG2" s="1815"/>
      <c r="XAH2" s="1815"/>
      <c r="XAI2" s="1815"/>
      <c r="XAJ2" s="1815"/>
      <c r="XAK2" s="1815"/>
      <c r="XAL2" s="1815"/>
      <c r="XAM2" s="1815"/>
      <c r="XAN2" s="1815"/>
      <c r="XAO2" s="1815"/>
      <c r="XAP2" s="1815"/>
      <c r="XAQ2" s="1815"/>
      <c r="XAR2" s="1815"/>
      <c r="XAS2" s="1815"/>
      <c r="XAT2" s="1815"/>
      <c r="XAU2" s="1815"/>
      <c r="XAV2" s="1815"/>
      <c r="XAW2" s="1815"/>
      <c r="XAX2" s="1815"/>
      <c r="XAY2" s="1815"/>
      <c r="XAZ2" s="1815"/>
      <c r="XBA2" s="1815"/>
      <c r="XBB2" s="1815"/>
      <c r="XBC2" s="1815"/>
      <c r="XBD2" s="1815"/>
      <c r="XBE2" s="1815"/>
      <c r="XBF2" s="1815"/>
      <c r="XBG2" s="1815"/>
      <c r="XBH2" s="1815"/>
      <c r="XBI2" s="1815"/>
      <c r="XBJ2" s="1815"/>
      <c r="XBK2" s="1815"/>
      <c r="XBL2" s="1815"/>
      <c r="XBM2" s="1815"/>
      <c r="XBN2" s="1815"/>
      <c r="XBO2" s="1815"/>
      <c r="XBP2" s="1815"/>
      <c r="XBQ2" s="1815"/>
      <c r="XBR2" s="1815"/>
      <c r="XBS2" s="1815"/>
      <c r="XBT2" s="1815"/>
      <c r="XBU2" s="1815"/>
      <c r="XBV2" s="1815"/>
      <c r="XBW2" s="1815"/>
      <c r="XBX2" s="1815"/>
      <c r="XBY2" s="1815"/>
      <c r="XBZ2" s="1815"/>
      <c r="XCA2" s="1815"/>
      <c r="XCB2" s="1815"/>
      <c r="XCC2" s="1815"/>
      <c r="XCD2" s="1815"/>
      <c r="XCE2" s="1815"/>
      <c r="XCF2" s="1815"/>
      <c r="XCG2" s="1815"/>
      <c r="XCH2" s="1815"/>
      <c r="XCI2" s="1815"/>
      <c r="XCJ2" s="1815"/>
      <c r="XCK2" s="1815"/>
      <c r="XCL2" s="1815"/>
      <c r="XCM2" s="1815"/>
      <c r="XCN2" s="1815"/>
      <c r="XCO2" s="1815"/>
      <c r="XCP2" s="1815"/>
      <c r="XCQ2" s="1815"/>
      <c r="XCR2" s="1815"/>
      <c r="XCS2" s="1815"/>
      <c r="XCT2" s="1815"/>
      <c r="XCU2" s="1815"/>
      <c r="XCV2" s="1815"/>
      <c r="XCW2" s="1815"/>
      <c r="XCX2" s="1815"/>
      <c r="XCY2" s="1815"/>
      <c r="XCZ2" s="1815"/>
      <c r="XDA2" s="1815"/>
      <c r="XDB2" s="1815"/>
      <c r="XDC2" s="1815"/>
      <c r="XDD2" s="1815"/>
      <c r="XDE2" s="1815"/>
      <c r="XDF2" s="1815"/>
      <c r="XDG2" s="1815"/>
      <c r="XDH2" s="1815"/>
      <c r="XDI2" s="1815"/>
      <c r="XDJ2" s="1815"/>
      <c r="XDK2" s="1815"/>
      <c r="XDL2" s="1815"/>
      <c r="XDM2" s="1815"/>
      <c r="XDN2" s="1815"/>
      <c r="XDO2" s="1815"/>
      <c r="XDP2" s="1815"/>
      <c r="XDQ2" s="1815"/>
      <c r="XDR2" s="1815"/>
      <c r="XDS2" s="1815"/>
      <c r="XDT2" s="1815"/>
      <c r="XDU2" s="1815"/>
      <c r="XDV2" s="1815"/>
      <c r="XDW2" s="1815"/>
      <c r="XDX2" s="1815"/>
      <c r="XDY2" s="1815"/>
      <c r="XDZ2" s="1815"/>
      <c r="XEA2" s="1815"/>
      <c r="XEB2" s="1815"/>
      <c r="XEC2" s="1815"/>
      <c r="XED2" s="1815"/>
      <c r="XEE2" s="1815"/>
      <c r="XEF2" s="1815"/>
      <c r="XEG2" s="1815"/>
      <c r="XEH2" s="1815"/>
      <c r="XEI2" s="1815"/>
      <c r="XEJ2" s="1815"/>
      <c r="XEK2" s="1815"/>
      <c r="XEL2" s="1815"/>
      <c r="XEM2" s="1815"/>
      <c r="XEN2" s="1815"/>
      <c r="XEO2" s="1815"/>
      <c r="XEP2" s="1815"/>
      <c r="XEQ2" s="1815"/>
      <c r="XER2" s="1815"/>
      <c r="XES2" s="1815"/>
      <c r="XET2" s="1815"/>
      <c r="XEU2" s="1815"/>
      <c r="XEV2" s="1815"/>
      <c r="XEW2" s="1815"/>
      <c r="XEX2" s="1815"/>
      <c r="XEY2" s="1815"/>
      <c r="XEZ2" s="1815"/>
      <c r="XFA2" s="1815"/>
      <c r="XFB2" s="1815"/>
      <c r="XFC2" s="1815"/>
      <c r="XFD2" s="1815"/>
    </row>
    <row r="3" spans="1:16384" s="1149" customFormat="1" x14ac:dyDescent="0.25">
      <c r="A3" s="1815" t="s">
        <v>420</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c r="AK3" s="1815"/>
      <c r="AL3" s="1815"/>
      <c r="AM3" s="1815"/>
      <c r="AN3" s="1815"/>
      <c r="AO3" s="1815"/>
      <c r="AP3" s="1815"/>
      <c r="AQ3" s="1815"/>
      <c r="AR3" s="1815"/>
      <c r="AS3" s="1815"/>
      <c r="AT3" s="1815"/>
      <c r="AU3" s="1815"/>
      <c r="AV3" s="1815"/>
      <c r="AW3" s="1815"/>
      <c r="AX3" s="1815"/>
    </row>
    <row r="4" spans="1:16384" s="1149" customFormat="1" x14ac:dyDescent="0.25">
      <c r="A4" s="1815" t="s">
        <v>1363</v>
      </c>
      <c r="B4" s="1815"/>
      <c r="C4" s="1815"/>
      <c r="D4" s="1815"/>
      <c r="E4" s="1815"/>
      <c r="F4" s="1815"/>
      <c r="G4" s="1815"/>
      <c r="H4" s="1815"/>
      <c r="I4" s="1815"/>
      <c r="J4" s="1815"/>
      <c r="K4" s="1815"/>
      <c r="L4" s="1815"/>
      <c r="M4" s="1815"/>
      <c r="N4" s="1815"/>
      <c r="O4" s="1815"/>
      <c r="P4" s="1815"/>
      <c r="Q4" s="1815"/>
      <c r="R4" s="1815"/>
      <c r="S4" s="1815"/>
      <c r="T4" s="1815"/>
      <c r="U4" s="1815"/>
      <c r="V4" s="1815"/>
      <c r="W4" s="1815"/>
      <c r="X4" s="1815"/>
      <c r="Y4" s="1815"/>
      <c r="Z4" s="1815"/>
      <c r="AA4" s="1815"/>
      <c r="AB4" s="1815"/>
      <c r="AC4" s="1815"/>
      <c r="AD4" s="1815"/>
      <c r="AE4" s="1815"/>
      <c r="AF4" s="1815"/>
      <c r="AG4" s="1815"/>
      <c r="AH4" s="1815"/>
      <c r="AI4" s="1815"/>
      <c r="AJ4" s="1815"/>
      <c r="AK4" s="1815"/>
      <c r="AL4" s="1815"/>
      <c r="AM4" s="1815"/>
      <c r="AN4" s="1815"/>
      <c r="AO4" s="1815"/>
      <c r="AP4" s="1815"/>
      <c r="AQ4" s="1815"/>
      <c r="AR4" s="1815"/>
      <c r="AS4" s="1815"/>
      <c r="AT4" s="1815"/>
      <c r="AU4" s="1815"/>
      <c r="AV4" s="1815"/>
      <c r="AW4" s="1815"/>
      <c r="AX4" s="1815"/>
    </row>
    <row r="5" spans="1:16384" s="1149" customFormat="1" x14ac:dyDescent="0.25">
      <c r="A5" s="1815" t="s">
        <v>1</v>
      </c>
      <c r="B5" s="1815"/>
      <c r="C5" s="1815"/>
      <c r="D5" s="1815"/>
      <c r="E5" s="1815"/>
      <c r="F5" s="1815"/>
      <c r="G5" s="1815"/>
      <c r="H5" s="1815"/>
      <c r="I5" s="1815"/>
      <c r="J5" s="1815"/>
      <c r="K5" s="1815"/>
      <c r="L5" s="1815"/>
      <c r="M5" s="1815"/>
      <c r="N5" s="1815"/>
      <c r="O5" s="1815"/>
      <c r="P5" s="1815"/>
      <c r="Q5" s="1815"/>
      <c r="R5" s="1815"/>
      <c r="S5" s="1815"/>
      <c r="T5" s="1815"/>
      <c r="U5" s="1815"/>
      <c r="V5" s="1815"/>
      <c r="W5" s="1815"/>
      <c r="X5" s="1815"/>
      <c r="Y5" s="1815"/>
      <c r="Z5" s="1815"/>
      <c r="AA5" s="1815"/>
      <c r="AB5" s="1815"/>
      <c r="AC5" s="1815"/>
      <c r="AD5" s="1815"/>
      <c r="AE5" s="1815"/>
      <c r="AF5" s="1815"/>
      <c r="AG5" s="1815"/>
      <c r="AH5" s="1815"/>
      <c r="AI5" s="1815"/>
      <c r="AJ5" s="1815"/>
      <c r="AK5" s="1815"/>
      <c r="AL5" s="1815"/>
      <c r="AM5" s="1815"/>
      <c r="AN5" s="1815"/>
      <c r="AO5" s="1815"/>
      <c r="AP5" s="1815"/>
      <c r="AQ5" s="1815"/>
      <c r="AR5" s="1815"/>
      <c r="AS5" s="1815"/>
      <c r="AT5" s="1815"/>
      <c r="AU5" s="1815"/>
      <c r="AV5" s="1815"/>
      <c r="AW5" s="1815"/>
      <c r="AX5" s="1815"/>
    </row>
    <row r="6" spans="1:16384" s="1149" customFormat="1" ht="15.75" customHeight="1" x14ac:dyDescent="0.25">
      <c r="A6" s="1816" t="s">
        <v>1362</v>
      </c>
      <c r="B6" s="1816"/>
      <c r="C6" s="1816"/>
      <c r="D6" s="1816"/>
      <c r="E6" s="1816"/>
      <c r="F6" s="1816"/>
      <c r="G6" s="1816"/>
      <c r="H6" s="1816"/>
      <c r="I6" s="1816"/>
      <c r="J6" s="1816"/>
      <c r="K6" s="1816"/>
      <c r="L6" s="1816"/>
      <c r="M6" s="1816"/>
      <c r="N6" s="1816"/>
      <c r="O6" s="1816"/>
      <c r="P6" s="1816"/>
      <c r="Q6" s="1816"/>
      <c r="R6" s="1816"/>
      <c r="S6" s="1816"/>
      <c r="T6" s="1816"/>
      <c r="U6" s="1816"/>
      <c r="V6" s="1816"/>
      <c r="W6" s="1816"/>
      <c r="X6" s="1816"/>
      <c r="Y6" s="1816"/>
      <c r="Z6" s="1816"/>
      <c r="AA6" s="1816"/>
      <c r="AB6" s="1816"/>
      <c r="AC6" s="1816"/>
      <c r="AD6" s="1816"/>
      <c r="AE6" s="1816"/>
      <c r="AF6" s="1816"/>
      <c r="AG6" s="1816"/>
      <c r="AH6" s="1816"/>
      <c r="AI6" s="1816"/>
      <c r="AJ6" s="1816"/>
      <c r="AK6" s="1816"/>
      <c r="AL6" s="1816"/>
      <c r="AM6" s="1816"/>
      <c r="AN6" s="1816"/>
      <c r="AO6" s="1816"/>
      <c r="AP6" s="1816"/>
      <c r="AQ6" s="1816"/>
      <c r="AR6" s="1816"/>
      <c r="AS6" s="1816"/>
      <c r="AT6" s="1816"/>
      <c r="AU6" s="1816"/>
      <c r="AV6" s="1816"/>
      <c r="AW6" s="1816"/>
      <c r="AX6" s="1816"/>
    </row>
    <row r="8" spans="1:16384" s="1597" customFormat="1" ht="18.75" thickBot="1" x14ac:dyDescent="0.3">
      <c r="A8" s="699" t="s">
        <v>660</v>
      </c>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c r="AW8" s="698"/>
      <c r="AX8" s="698"/>
    </row>
    <row r="9" spans="1:16384" s="1597" customFormat="1" ht="15.75" thickTop="1" x14ac:dyDescent="0.25">
      <c r="A9" s="697"/>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c r="AT9" s="697"/>
      <c r="AU9" s="697"/>
      <c r="AV9" s="697"/>
      <c r="AW9" s="697"/>
      <c r="AX9" s="697"/>
    </row>
    <row r="10" spans="1:16384" s="1597" customFormat="1" ht="15.75" thickBot="1" x14ac:dyDescent="0.3">
      <c r="B10" s="695"/>
      <c r="D10" s="694" t="s">
        <v>824</v>
      </c>
      <c r="E10" s="693"/>
      <c r="G10" s="694" t="s">
        <v>825</v>
      </c>
      <c r="H10" s="693"/>
      <c r="J10" s="694" t="s">
        <v>826</v>
      </c>
      <c r="K10" s="693"/>
      <c r="M10" s="694" t="s">
        <v>827</v>
      </c>
      <c r="N10" s="693"/>
      <c r="P10" s="694" t="s">
        <v>828</v>
      </c>
      <c r="Q10" s="693"/>
      <c r="S10" s="694" t="s">
        <v>829</v>
      </c>
      <c r="T10" s="693"/>
      <c r="V10" s="694" t="s">
        <v>830</v>
      </c>
      <c r="W10" s="693"/>
      <c r="Y10" s="694" t="s">
        <v>831</v>
      </c>
      <c r="Z10" s="693"/>
      <c r="AB10" s="694" t="s">
        <v>832</v>
      </c>
      <c r="AC10" s="693"/>
      <c r="AE10" s="694" t="s">
        <v>1358</v>
      </c>
      <c r="AF10" s="693"/>
      <c r="AH10" s="694" t="s">
        <v>1359</v>
      </c>
      <c r="AI10" s="693"/>
      <c r="AK10" s="694" t="s">
        <v>1360</v>
      </c>
      <c r="AL10" s="1174"/>
      <c r="AM10" s="1174"/>
      <c r="AN10" s="694" t="s">
        <v>1361</v>
      </c>
      <c r="AO10" s="1174"/>
      <c r="AQ10" s="694" t="s">
        <v>833</v>
      </c>
      <c r="AR10" s="693"/>
      <c r="AT10" s="694" t="s">
        <v>834</v>
      </c>
      <c r="AU10" s="693"/>
      <c r="AW10" s="694" t="s">
        <v>835</v>
      </c>
      <c r="AX10" s="693"/>
    </row>
    <row r="11" spans="1:16384" s="1597" customFormat="1" ht="16.5" thickTop="1" thickBot="1" x14ac:dyDescent="0.3">
      <c r="A11" s="692" t="s">
        <v>468</v>
      </c>
      <c r="B11" s="692"/>
      <c r="D11" s="691" t="s">
        <v>68</v>
      </c>
      <c r="E11" s="691" t="s">
        <v>49</v>
      </c>
      <c r="G11" s="691" t="s">
        <v>68</v>
      </c>
      <c r="H11" s="691" t="s">
        <v>49</v>
      </c>
      <c r="J11" s="691" t="s">
        <v>68</v>
      </c>
      <c r="K11" s="691" t="s">
        <v>49</v>
      </c>
      <c r="M11" s="691" t="s">
        <v>68</v>
      </c>
      <c r="N11" s="691" t="s">
        <v>49</v>
      </c>
      <c r="P11" s="691" t="s">
        <v>68</v>
      </c>
      <c r="Q11" s="691" t="s">
        <v>49</v>
      </c>
      <c r="S11" s="691" t="s">
        <v>68</v>
      </c>
      <c r="T11" s="691" t="s">
        <v>49</v>
      </c>
      <c r="V11" s="691" t="s">
        <v>68</v>
      </c>
      <c r="W11" s="691" t="s">
        <v>49</v>
      </c>
      <c r="Y11" s="691" t="s">
        <v>68</v>
      </c>
      <c r="Z11" s="691" t="s">
        <v>49</v>
      </c>
      <c r="AB11" s="691" t="s">
        <v>68</v>
      </c>
      <c r="AC11" s="691" t="s">
        <v>49</v>
      </c>
      <c r="AE11" s="691" t="s">
        <v>68</v>
      </c>
      <c r="AF11" s="691" t="s">
        <v>49</v>
      </c>
      <c r="AH11" s="691" t="s">
        <v>68</v>
      </c>
      <c r="AI11" s="691" t="s">
        <v>49</v>
      </c>
      <c r="AK11" s="691" t="s">
        <v>68</v>
      </c>
      <c r="AL11" s="691" t="s">
        <v>49</v>
      </c>
      <c r="AN11" s="691" t="s">
        <v>68</v>
      </c>
      <c r="AO11" s="691" t="s">
        <v>49</v>
      </c>
      <c r="AQ11" s="691" t="s">
        <v>68</v>
      </c>
      <c r="AR11" s="691" t="s">
        <v>49</v>
      </c>
      <c r="AT11" s="691" t="s">
        <v>68</v>
      </c>
      <c r="AU11" s="691" t="s">
        <v>49</v>
      </c>
      <c r="AW11" s="691" t="s">
        <v>68</v>
      </c>
      <c r="AX11" s="691" t="s">
        <v>49</v>
      </c>
    </row>
    <row r="12" spans="1:16384" s="1597" customFormat="1" ht="15.75" thickTop="1" x14ac:dyDescent="0.25">
      <c r="A12" s="690"/>
      <c r="D12" s="689"/>
      <c r="E12" s="688"/>
      <c r="G12" s="689"/>
      <c r="H12" s="688"/>
      <c r="J12" s="689"/>
      <c r="K12" s="688"/>
      <c r="M12" s="689"/>
      <c r="N12" s="688"/>
      <c r="P12" s="689"/>
      <c r="Q12" s="688"/>
      <c r="S12" s="689"/>
      <c r="T12" s="688"/>
      <c r="V12" s="689"/>
      <c r="W12" s="688"/>
      <c r="Y12" s="689"/>
      <c r="Z12" s="688"/>
      <c r="AB12" s="689"/>
      <c r="AC12" s="682"/>
      <c r="AE12" s="689"/>
      <c r="AF12" s="688"/>
      <c r="AH12" s="689"/>
      <c r="AI12" s="688"/>
      <c r="AK12" s="689"/>
      <c r="AL12" s="688"/>
      <c r="AM12" s="688"/>
      <c r="AN12" s="689"/>
      <c r="AO12" s="688"/>
      <c r="AQ12" s="687"/>
      <c r="AR12" s="687"/>
      <c r="AT12" s="687"/>
      <c r="AU12" s="687"/>
      <c r="AW12" s="687"/>
      <c r="AX12" s="687"/>
    </row>
    <row r="13" spans="1:16384" s="1597" customFormat="1" x14ac:dyDescent="0.25">
      <c r="A13" s="684" t="s">
        <v>467</v>
      </c>
      <c r="B13" s="684"/>
      <c r="D13" s="683">
        <v>5468</v>
      </c>
      <c r="E13" s="682">
        <v>34147.993413520002</v>
      </c>
      <c r="G13" s="683">
        <v>4155</v>
      </c>
      <c r="H13" s="682">
        <v>28490.221354109999</v>
      </c>
      <c r="J13" s="683">
        <v>3729</v>
      </c>
      <c r="K13" s="682">
        <v>30117.209575009998</v>
      </c>
      <c r="M13" s="683">
        <v>3131</v>
      </c>
      <c r="N13" s="682">
        <v>23625.734979730001</v>
      </c>
      <c r="P13" s="683">
        <v>3464</v>
      </c>
      <c r="Q13" s="682">
        <v>25285.940763250001</v>
      </c>
      <c r="S13" s="683">
        <v>4568</v>
      </c>
      <c r="T13" s="682">
        <v>36176.672833250006</v>
      </c>
      <c r="V13" s="683">
        <v>3730</v>
      </c>
      <c r="W13" s="682">
        <v>33047.415384879998</v>
      </c>
      <c r="Y13" s="683">
        <v>4508</v>
      </c>
      <c r="Z13" s="682">
        <v>41037.33618043</v>
      </c>
      <c r="AA13" s="683"/>
      <c r="AB13" s="683">
        <v>6103</v>
      </c>
      <c r="AC13" s="683">
        <v>58783.515677970005</v>
      </c>
      <c r="AE13" s="683">
        <v>3150</v>
      </c>
      <c r="AF13" s="682">
        <v>35383.212549119999</v>
      </c>
      <c r="AH13" s="683">
        <v>2897</v>
      </c>
      <c r="AI13" s="682">
        <v>33469.198739129999</v>
      </c>
      <c r="AK13" s="683">
        <v>2385</v>
      </c>
      <c r="AL13" s="682">
        <v>27376.149287699998</v>
      </c>
      <c r="AM13" s="688"/>
      <c r="AN13" s="1175">
        <v>3333</v>
      </c>
      <c r="AO13" s="1176">
        <v>42862.005321820005</v>
      </c>
      <c r="AQ13" s="681">
        <v>5.80952380952382E-2</v>
      </c>
      <c r="AR13" s="681">
        <v>0.21136556671663809</v>
      </c>
      <c r="AT13" s="681">
        <v>0.15050051777701068</v>
      </c>
      <c r="AU13" s="681">
        <v>0.28064031815941126</v>
      </c>
      <c r="AW13" s="681">
        <v>0.39748427672955966</v>
      </c>
      <c r="AX13" s="681">
        <v>0.5656696225381026</v>
      </c>
    </row>
    <row r="14" spans="1:16384" s="1597" customFormat="1" x14ac:dyDescent="0.25">
      <c r="A14" s="686"/>
      <c r="B14" s="686"/>
      <c r="D14" s="685"/>
      <c r="E14" s="682"/>
      <c r="G14" s="685"/>
      <c r="H14" s="682"/>
      <c r="J14" s="685"/>
      <c r="K14" s="682"/>
      <c r="M14" s="685"/>
      <c r="N14" s="682"/>
      <c r="P14" s="685"/>
      <c r="Q14" s="682"/>
      <c r="S14" s="685"/>
      <c r="T14" s="682"/>
      <c r="V14" s="685"/>
      <c r="W14" s="682"/>
      <c r="Y14" s="685"/>
      <c r="Z14" s="682"/>
      <c r="AB14" s="685"/>
      <c r="AC14" s="682"/>
      <c r="AE14" s="685"/>
      <c r="AF14" s="682"/>
      <c r="AH14" s="685"/>
      <c r="AI14" s="682"/>
      <c r="AK14" s="685"/>
      <c r="AL14" s="682"/>
      <c r="AM14" s="688"/>
      <c r="AN14" s="1177"/>
      <c r="AO14" s="1176"/>
      <c r="AQ14" s="681"/>
      <c r="AR14" s="681"/>
      <c r="AT14" s="681"/>
      <c r="AU14" s="681"/>
      <c r="AW14" s="681"/>
      <c r="AX14" s="681"/>
    </row>
    <row r="15" spans="1:16384" s="1597" customFormat="1" x14ac:dyDescent="0.25">
      <c r="A15" s="684" t="s">
        <v>466</v>
      </c>
      <c r="B15" s="684"/>
      <c r="D15" s="683">
        <v>4422</v>
      </c>
      <c r="E15" s="682">
        <v>28219.501775479999</v>
      </c>
      <c r="G15" s="683">
        <v>3066</v>
      </c>
      <c r="H15" s="682">
        <v>19698.17165153</v>
      </c>
      <c r="J15" s="683">
        <v>3657</v>
      </c>
      <c r="K15" s="682">
        <v>26871.795809459996</v>
      </c>
      <c r="M15" s="683">
        <v>4108</v>
      </c>
      <c r="N15" s="682">
        <v>31183.328372379998</v>
      </c>
      <c r="P15" s="683">
        <v>3709</v>
      </c>
      <c r="Q15" s="682">
        <v>26788.27939562</v>
      </c>
      <c r="S15" s="683">
        <v>4476</v>
      </c>
      <c r="T15" s="682">
        <v>33490.050358209999</v>
      </c>
      <c r="V15" s="683">
        <v>4752</v>
      </c>
      <c r="W15" s="682">
        <v>42725.656271589993</v>
      </c>
      <c r="Y15" s="683">
        <v>4708</v>
      </c>
      <c r="Z15" s="682">
        <v>43121.334571690008</v>
      </c>
      <c r="AB15" s="683">
        <v>5009</v>
      </c>
      <c r="AC15" s="682">
        <v>47571.445183479998</v>
      </c>
      <c r="AE15" s="683">
        <v>3646</v>
      </c>
      <c r="AF15" s="682">
        <v>35383.212549119999</v>
      </c>
      <c r="AH15" s="683">
        <v>3769</v>
      </c>
      <c r="AI15" s="682">
        <v>45467.850471929996</v>
      </c>
      <c r="AK15" s="683">
        <v>3663</v>
      </c>
      <c r="AL15" s="682">
        <v>41990.029631049998</v>
      </c>
      <c r="AM15" s="688"/>
      <c r="AN15" s="1175">
        <v>4307</v>
      </c>
      <c r="AO15" s="1176">
        <v>51635.89291545</v>
      </c>
      <c r="AQ15" s="681">
        <v>0.18129456939111366</v>
      </c>
      <c r="AR15" s="681">
        <v>0.45933309033959424</v>
      </c>
      <c r="AT15" s="681">
        <v>0.1427434332714248</v>
      </c>
      <c r="AU15" s="681">
        <v>0.13565722547908665</v>
      </c>
      <c r="AW15" s="681">
        <v>0.17581217581217579</v>
      </c>
      <c r="AX15" s="681">
        <v>0.22971794421567315</v>
      </c>
    </row>
    <row r="16" spans="1:16384" s="1597" customFormat="1" x14ac:dyDescent="0.25">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4"/>
      <c r="AV16" s="1373"/>
      <c r="AW16" s="1373"/>
      <c r="AX16" s="1374"/>
    </row>
    <row r="17" spans="4:50" x14ac:dyDescent="0.25">
      <c r="D17" s="1375"/>
      <c r="E17" s="1376"/>
      <c r="F17" s="696"/>
      <c r="G17" s="1375"/>
      <c r="H17" s="1376"/>
      <c r="I17" s="696"/>
      <c r="J17" s="1377"/>
      <c r="K17" s="1376"/>
      <c r="L17" s="696"/>
      <c r="M17" s="1377"/>
      <c r="N17" s="1376"/>
      <c r="O17" s="696"/>
      <c r="P17" s="1377"/>
      <c r="Q17" s="1376"/>
      <c r="R17" s="696"/>
      <c r="S17" s="1377"/>
      <c r="T17" s="1376"/>
      <c r="U17" s="696"/>
      <c r="V17" s="1377"/>
      <c r="W17" s="1376"/>
      <c r="X17" s="696"/>
      <c r="Y17" s="1377"/>
      <c r="Z17" s="1376"/>
      <c r="AA17" s="696"/>
      <c r="AB17" s="1377"/>
      <c r="AC17" s="1376"/>
      <c r="AD17" s="696"/>
      <c r="AE17" s="1377"/>
      <c r="AF17" s="1376"/>
      <c r="AG17" s="696"/>
      <c r="AH17" s="1377"/>
      <c r="AI17" s="1376"/>
      <c r="AJ17" s="696"/>
      <c r="AK17" s="1377"/>
      <c r="AL17" s="1376"/>
      <c r="AM17" s="1376"/>
      <c r="AN17" s="1376"/>
      <c r="AO17" s="1376"/>
      <c r="AP17" s="696"/>
      <c r="AR17" s="1378"/>
      <c r="AS17" s="696"/>
      <c r="AU17" s="1378"/>
      <c r="AV17" s="696"/>
      <c r="AX17" s="1378"/>
    </row>
    <row r="18" spans="4:50" x14ac:dyDescent="0.25">
      <c r="D18" s="683"/>
      <c r="I18" s="696"/>
      <c r="J18" s="697"/>
      <c r="K18" s="1379"/>
      <c r="L18" s="696"/>
      <c r="M18" s="697"/>
      <c r="N18" s="1376"/>
      <c r="O18" s="696"/>
      <c r="AQ18" s="1598"/>
    </row>
    <row r="19" spans="4:50" ht="18.75" thickBot="1" x14ac:dyDescent="0.3">
      <c r="K19" s="1599"/>
      <c r="AE19" s="699" t="s">
        <v>470</v>
      </c>
      <c r="AF19" s="698"/>
      <c r="AG19" s="698"/>
      <c r="AH19" s="698"/>
      <c r="AI19" s="698"/>
      <c r="AJ19" s="698"/>
      <c r="AK19" s="698"/>
      <c r="AL19" s="698"/>
      <c r="AM19" s="698"/>
      <c r="AN19" s="698"/>
      <c r="AO19" s="698"/>
      <c r="AP19" s="698"/>
      <c r="AQ19" s="698"/>
      <c r="AR19" s="698"/>
      <c r="AS19" s="698"/>
    </row>
    <row r="20" spans="4:50" ht="15.75" thickTop="1" x14ac:dyDescent="0.25">
      <c r="AE20" s="697"/>
      <c r="AF20" s="697"/>
      <c r="AG20" s="697"/>
      <c r="AH20" s="697"/>
      <c r="AI20" s="697"/>
      <c r="AJ20" s="697"/>
      <c r="AK20" s="697"/>
      <c r="AL20" s="697"/>
      <c r="AM20" s="697"/>
      <c r="AN20" s="697"/>
      <c r="AO20" s="697"/>
      <c r="AP20" s="697"/>
      <c r="AQ20" s="697"/>
      <c r="AR20" s="697"/>
      <c r="AS20" s="697"/>
    </row>
    <row r="21" spans="4:50" x14ac:dyDescent="0.25">
      <c r="AH21" s="1596" t="s">
        <v>836</v>
      </c>
      <c r="AI21" s="1596"/>
      <c r="AJ21" s="696"/>
      <c r="AK21" s="1596" t="s">
        <v>763</v>
      </c>
      <c r="AL21" s="1596"/>
      <c r="AM21" s="696"/>
      <c r="AN21" s="1598"/>
      <c r="AS21" s="696"/>
    </row>
    <row r="22" spans="4:50" ht="15.75" thickBot="1" x14ac:dyDescent="0.3">
      <c r="AF22" s="695"/>
      <c r="AH22" s="694" t="s">
        <v>1361</v>
      </c>
      <c r="AI22" s="693"/>
      <c r="AK22" s="694" t="s">
        <v>1361</v>
      </c>
      <c r="AL22" s="693"/>
      <c r="AN22" s="1178" t="s">
        <v>469</v>
      </c>
      <c r="AO22" s="693"/>
      <c r="AP22" s="693"/>
      <c r="AQ22" s="693"/>
      <c r="AR22" s="693"/>
    </row>
    <row r="23" spans="4:50" ht="16.5" thickTop="1" thickBot="1" x14ac:dyDescent="0.3">
      <c r="AE23" s="692" t="s">
        <v>468</v>
      </c>
      <c r="AF23" s="692"/>
      <c r="AH23" s="691" t="s">
        <v>68</v>
      </c>
      <c r="AI23" s="691" t="s">
        <v>49</v>
      </c>
      <c r="AK23" s="691" t="s">
        <v>68</v>
      </c>
      <c r="AL23" s="691" t="s">
        <v>49</v>
      </c>
      <c r="AN23" s="691" t="s">
        <v>68</v>
      </c>
      <c r="AO23" s="691" t="s">
        <v>49</v>
      </c>
      <c r="AP23" s="1380"/>
      <c r="AQ23" s="1380"/>
      <c r="AR23" s="1380"/>
    </row>
    <row r="24" spans="4:50" ht="15.75" thickTop="1" x14ac:dyDescent="0.25">
      <c r="AE24" s="690"/>
      <c r="AH24" s="689"/>
      <c r="AI24" s="688"/>
      <c r="AK24" s="689"/>
      <c r="AL24" s="688"/>
      <c r="AN24" s="687"/>
      <c r="AO24" s="687"/>
      <c r="AP24" s="687"/>
      <c r="AQ24" s="687"/>
      <c r="AR24" s="687"/>
    </row>
    <row r="25" spans="4:50" x14ac:dyDescent="0.25">
      <c r="AE25" s="684" t="s">
        <v>467</v>
      </c>
      <c r="AF25" s="684"/>
      <c r="AH25" s="683">
        <v>4621</v>
      </c>
      <c r="AI25" s="682">
        <v>59199.497200362886</v>
      </c>
      <c r="AK25" s="683">
        <v>3333</v>
      </c>
      <c r="AL25" s="682">
        <v>42862.005321820005</v>
      </c>
      <c r="AN25" s="681">
        <v>-0.27872754814975109</v>
      </c>
      <c r="AO25" s="681">
        <v>-0.27597349050530007</v>
      </c>
      <c r="AP25" s="681"/>
      <c r="AQ25" s="681"/>
      <c r="AR25" s="681"/>
    </row>
    <row r="26" spans="4:50" x14ac:dyDescent="0.25">
      <c r="AE26" s="686"/>
      <c r="AF26" s="686"/>
      <c r="AH26" s="685"/>
      <c r="AI26" s="682"/>
      <c r="AK26" s="685"/>
      <c r="AL26" s="682"/>
      <c r="AN26" s="681"/>
      <c r="AO26" s="681"/>
      <c r="AP26" s="681"/>
      <c r="AQ26" s="681"/>
      <c r="AR26" s="681"/>
    </row>
    <row r="27" spans="4:50" x14ac:dyDescent="0.25">
      <c r="AE27" s="684" t="s">
        <v>466</v>
      </c>
      <c r="AF27" s="684"/>
      <c r="AH27" s="683">
        <v>4621</v>
      </c>
      <c r="AI27" s="682">
        <v>59199.497200362886</v>
      </c>
      <c r="AK27" s="683">
        <v>4307</v>
      </c>
      <c r="AL27" s="682">
        <v>51635.89291545</v>
      </c>
      <c r="AN27" s="681">
        <v>-6.7950660030296484E-2</v>
      </c>
      <c r="AO27" s="681">
        <v>-0.12776467102944455</v>
      </c>
      <c r="AP27" s="681"/>
      <c r="AQ27" s="681"/>
      <c r="AR27" s="681"/>
    </row>
    <row r="28" spans="4:50" x14ac:dyDescent="0.25">
      <c r="AE28" s="1373"/>
      <c r="AF28" s="1373"/>
      <c r="AG28" s="1373"/>
      <c r="AH28" s="1373"/>
      <c r="AI28" s="1373"/>
      <c r="AJ28" s="1373"/>
      <c r="AK28" s="1373"/>
      <c r="AL28" s="1373"/>
      <c r="AM28" s="1373"/>
      <c r="AN28" s="1373"/>
      <c r="AO28" s="1374"/>
      <c r="AP28" s="1374"/>
      <c r="AQ28" s="1374"/>
      <c r="AR28" s="1374"/>
      <c r="AS28" s="1373"/>
    </row>
    <row r="29" spans="4:50" x14ac:dyDescent="0.25">
      <c r="AH29" s="1598"/>
      <c r="AI29" s="1598"/>
      <c r="AK29" s="1598"/>
      <c r="AL29" s="1598"/>
    </row>
    <row r="30" spans="4:50" x14ac:dyDescent="0.25">
      <c r="S30" s="1600"/>
      <c r="AE30" s="1598"/>
      <c r="AF30" s="1601"/>
      <c r="AH30" s="1598"/>
      <c r="AI30" s="1601"/>
      <c r="AK30" s="1598"/>
      <c r="AL30" s="1601"/>
      <c r="AN30" s="1598"/>
      <c r="AO30" s="1601"/>
      <c r="AP30" s="1601"/>
      <c r="AQ30" s="1601"/>
      <c r="AR30" s="1601"/>
      <c r="AT30" s="1598"/>
      <c r="AU30" s="1601"/>
    </row>
    <row r="48" spans="50:50" x14ac:dyDescent="0.25">
      <c r="AX48" s="1602"/>
    </row>
    <row r="49" spans="13:50" x14ac:dyDescent="0.25">
      <c r="AX49" s="1602"/>
    </row>
    <row r="50" spans="13:50" x14ac:dyDescent="0.25">
      <c r="AE50" s="1603" t="s">
        <v>837</v>
      </c>
    </row>
    <row r="51" spans="13:50" x14ac:dyDescent="0.25">
      <c r="AE51" s="1604" t="s">
        <v>465</v>
      </c>
      <c r="AF51" s="1605" t="s">
        <v>464</v>
      </c>
      <c r="AH51" s="1605" t="s">
        <v>463</v>
      </c>
    </row>
    <row r="52" spans="13:50" hidden="1" x14ac:dyDescent="0.25">
      <c r="AE52" s="1606">
        <v>2011</v>
      </c>
      <c r="AF52" s="1607">
        <v>5468</v>
      </c>
      <c r="AH52" s="1607">
        <v>4422</v>
      </c>
    </row>
    <row r="53" spans="13:50" hidden="1" x14ac:dyDescent="0.25">
      <c r="AE53" s="1606">
        <v>2012</v>
      </c>
      <c r="AF53" s="1607">
        <v>4155</v>
      </c>
      <c r="AH53" s="1607">
        <v>3066</v>
      </c>
    </row>
    <row r="54" spans="13:50" hidden="1" x14ac:dyDescent="0.25">
      <c r="AE54" s="1606">
        <v>2013</v>
      </c>
      <c r="AF54" s="1607">
        <v>3729</v>
      </c>
      <c r="AH54" s="1607">
        <v>3657</v>
      </c>
    </row>
    <row r="55" spans="13:50" hidden="1" x14ac:dyDescent="0.25">
      <c r="AE55" s="1606">
        <v>2014</v>
      </c>
      <c r="AF55" s="1607">
        <v>3131</v>
      </c>
      <c r="AH55" s="1607">
        <v>4108</v>
      </c>
    </row>
    <row r="56" spans="13:50" hidden="1" x14ac:dyDescent="0.25">
      <c r="AE56" s="1606">
        <v>2015</v>
      </c>
      <c r="AF56" s="1607">
        <v>3464</v>
      </c>
      <c r="AH56" s="1607">
        <v>3709</v>
      </c>
      <c r="AJ56" s="1608"/>
      <c r="AS56" s="1608"/>
      <c r="AT56" s="1608"/>
    </row>
    <row r="57" spans="13:50" hidden="1" x14ac:dyDescent="0.25">
      <c r="M57" s="1608"/>
      <c r="AE57" s="1606">
        <v>2016</v>
      </c>
      <c r="AF57" s="1607">
        <v>4568</v>
      </c>
      <c r="AH57" s="1607">
        <v>4476</v>
      </c>
    </row>
    <row r="58" spans="13:50" hidden="1" x14ac:dyDescent="0.25">
      <c r="AE58" s="1606">
        <v>2017</v>
      </c>
      <c r="AF58" s="1607">
        <v>11086</v>
      </c>
      <c r="AH58" s="1607">
        <v>11155</v>
      </c>
    </row>
    <row r="59" spans="13:50" hidden="1" x14ac:dyDescent="0.25">
      <c r="AE59" s="1606">
        <v>2018</v>
      </c>
      <c r="AF59" s="1607">
        <v>12187</v>
      </c>
      <c r="AH59" s="1607">
        <v>11461</v>
      </c>
    </row>
    <row r="60" spans="13:50" hidden="1" x14ac:dyDescent="0.25">
      <c r="AE60" s="1606">
        <v>2019</v>
      </c>
      <c r="AF60" s="1607">
        <v>14251</v>
      </c>
      <c r="AH60" s="1607">
        <v>12844</v>
      </c>
    </row>
    <row r="61" spans="13:50" hidden="1" x14ac:dyDescent="0.25">
      <c r="AE61" s="1606">
        <v>2020</v>
      </c>
      <c r="AF61" s="1607">
        <v>10311</v>
      </c>
      <c r="AH61" s="1607">
        <v>12873</v>
      </c>
    </row>
    <row r="62" spans="13:50" hidden="1" x14ac:dyDescent="0.25">
      <c r="AE62" s="1606">
        <v>2021</v>
      </c>
      <c r="AF62" s="1607">
        <v>10311</v>
      </c>
      <c r="AH62" s="1607">
        <v>12873</v>
      </c>
    </row>
    <row r="63" spans="13:50" x14ac:dyDescent="0.25">
      <c r="AE63" s="1606">
        <v>2022</v>
      </c>
      <c r="AF63" s="1607">
        <v>3150</v>
      </c>
      <c r="AH63" s="1607">
        <v>3646</v>
      </c>
    </row>
    <row r="64" spans="13:50" x14ac:dyDescent="0.25">
      <c r="AE64" s="1606">
        <v>2023</v>
      </c>
      <c r="AF64" s="1607">
        <v>2897</v>
      </c>
      <c r="AH64" s="1607">
        <v>3769</v>
      </c>
    </row>
    <row r="65" spans="31:34" x14ac:dyDescent="0.25">
      <c r="AE65" s="1606">
        <v>2024</v>
      </c>
      <c r="AF65" s="1607">
        <v>2385</v>
      </c>
      <c r="AH65" s="1607">
        <v>3663</v>
      </c>
    </row>
    <row r="66" spans="31:34" x14ac:dyDescent="0.25">
      <c r="AE66" s="1606">
        <v>2025</v>
      </c>
      <c r="AF66" s="1607">
        <v>3333</v>
      </c>
      <c r="AH66" s="1607">
        <v>4307</v>
      </c>
    </row>
    <row r="69" spans="31:34" x14ac:dyDescent="0.25">
      <c r="AE69" s="1603" t="s">
        <v>1037</v>
      </c>
    </row>
    <row r="70" spans="31:34" x14ac:dyDescent="0.25">
      <c r="AE70" s="1604" t="s">
        <v>465</v>
      </c>
      <c r="AF70" s="1605" t="s">
        <v>464</v>
      </c>
      <c r="AH70" s="1605" t="s">
        <v>463</v>
      </c>
    </row>
    <row r="71" spans="31:34" x14ac:dyDescent="0.25">
      <c r="AE71" s="1606">
        <v>2017</v>
      </c>
      <c r="AF71" s="1607">
        <v>11086</v>
      </c>
      <c r="AH71" s="1607">
        <v>11155</v>
      </c>
    </row>
    <row r="72" spans="31:34" x14ac:dyDescent="0.25">
      <c r="AE72" s="1606">
        <v>2018</v>
      </c>
      <c r="AF72" s="1607">
        <v>12187</v>
      </c>
      <c r="AH72" s="1607">
        <v>11461</v>
      </c>
    </row>
    <row r="73" spans="31:34" x14ac:dyDescent="0.25">
      <c r="AE73" s="1606">
        <v>2019</v>
      </c>
      <c r="AF73" s="1607">
        <v>14251</v>
      </c>
      <c r="AH73" s="1607">
        <v>12844</v>
      </c>
    </row>
    <row r="74" spans="31:34" x14ac:dyDescent="0.25">
      <c r="AE74" s="1606">
        <v>2020</v>
      </c>
      <c r="AF74" s="1607">
        <v>10311</v>
      </c>
      <c r="AH74" s="1607">
        <v>12873</v>
      </c>
    </row>
    <row r="75" spans="31:34" x14ac:dyDescent="0.25">
      <c r="AE75" s="1606">
        <v>2021</v>
      </c>
      <c r="AF75" s="1607">
        <v>10311</v>
      </c>
      <c r="AH75" s="1607">
        <v>12873</v>
      </c>
    </row>
    <row r="76" spans="31:34" x14ac:dyDescent="0.25">
      <c r="AE76" s="1606">
        <v>2022</v>
      </c>
      <c r="AF76" s="1607">
        <v>9275</v>
      </c>
      <c r="AH76" s="1607">
        <v>11428</v>
      </c>
    </row>
    <row r="77" spans="31:34" x14ac:dyDescent="0.25">
      <c r="AE77" s="1606">
        <v>2023</v>
      </c>
      <c r="AF77" s="1607">
        <v>9053</v>
      </c>
      <c r="AH77" s="1607">
        <v>8369</v>
      </c>
    </row>
    <row r="78" spans="31:34" x14ac:dyDescent="0.25">
      <c r="AE78" s="1606">
        <v>2024</v>
      </c>
      <c r="AF78" s="1607">
        <v>9791</v>
      </c>
      <c r="AH78" s="1607">
        <v>9320</v>
      </c>
    </row>
    <row r="79" spans="31:34" x14ac:dyDescent="0.25">
      <c r="AE79" s="1606">
        <v>2025</v>
      </c>
      <c r="AF79" s="1607">
        <v>3333</v>
      </c>
      <c r="AH79" s="1607">
        <v>4307</v>
      </c>
    </row>
    <row r="81" s="1597" customFormat="1" x14ac:dyDescent="0.25"/>
    <row r="82" s="1597" customFormat="1" x14ac:dyDescent="0.25"/>
    <row r="83" s="1597" customFormat="1" x14ac:dyDescent="0.25"/>
  </sheetData>
  <mergeCells count="333">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 ref="VTI2:VVF2"/>
    <mergeCell ref="VVG2:VXD2"/>
    <mergeCell ref="VXE2:VZB2"/>
    <mergeCell ref="VCA2:VDX2"/>
    <mergeCell ref="VDY2:VFV2"/>
    <mergeCell ref="VFW2:VHT2"/>
    <mergeCell ref="VHU2:VJR2"/>
    <mergeCell ref="VJS2:VLP2"/>
    <mergeCell ref="VLQ2:VNN2"/>
    <mergeCell ref="UQM2:USJ2"/>
    <mergeCell ref="USK2:UUH2"/>
    <mergeCell ref="UUI2:UWF2"/>
    <mergeCell ref="UWG2:UYD2"/>
    <mergeCell ref="UYE2:VAB2"/>
    <mergeCell ref="VAC2:VBZ2"/>
    <mergeCell ref="UEY2:UGV2"/>
    <mergeCell ref="UGW2:UIT2"/>
    <mergeCell ref="UIU2:UKR2"/>
    <mergeCell ref="UKS2:UMP2"/>
    <mergeCell ref="UMQ2:UON2"/>
    <mergeCell ref="UOO2:UQL2"/>
    <mergeCell ref="TTK2:TVH2"/>
    <mergeCell ref="TVI2:TXF2"/>
    <mergeCell ref="TXG2:TZD2"/>
    <mergeCell ref="TZE2:UBB2"/>
    <mergeCell ref="UBC2:UCZ2"/>
    <mergeCell ref="UDA2:UEX2"/>
    <mergeCell ref="THW2:TJT2"/>
    <mergeCell ref="TJU2:TLR2"/>
    <mergeCell ref="TLS2:TNP2"/>
    <mergeCell ref="TNQ2:TPN2"/>
    <mergeCell ref="TPO2:TRL2"/>
    <mergeCell ref="TRM2:TTJ2"/>
    <mergeCell ref="SWI2:SYF2"/>
    <mergeCell ref="SYG2:TAD2"/>
    <mergeCell ref="TAE2:TCB2"/>
    <mergeCell ref="TCC2:TDZ2"/>
    <mergeCell ref="TEA2:TFX2"/>
    <mergeCell ref="TFY2:THV2"/>
    <mergeCell ref="SKU2:SMR2"/>
    <mergeCell ref="SMS2:SOP2"/>
    <mergeCell ref="SOQ2:SQN2"/>
    <mergeCell ref="SQO2:SSL2"/>
    <mergeCell ref="SSM2:SUJ2"/>
    <mergeCell ref="SUK2:SWH2"/>
    <mergeCell ref="RZG2:SBD2"/>
    <mergeCell ref="SBE2:SDB2"/>
    <mergeCell ref="SDC2:SEZ2"/>
    <mergeCell ref="SFA2:SGX2"/>
    <mergeCell ref="SGY2:SIV2"/>
    <mergeCell ref="SIW2:SKT2"/>
    <mergeCell ref="RNS2:RPP2"/>
    <mergeCell ref="RPQ2:RRN2"/>
    <mergeCell ref="RRO2:RTL2"/>
    <mergeCell ref="RTM2:RVJ2"/>
    <mergeCell ref="RVK2:RXH2"/>
    <mergeCell ref="RXI2:RZF2"/>
    <mergeCell ref="RCE2:REB2"/>
    <mergeCell ref="REC2:RFZ2"/>
    <mergeCell ref="RGA2:RHX2"/>
    <mergeCell ref="RHY2:RJV2"/>
    <mergeCell ref="RJW2:RLT2"/>
    <mergeCell ref="RLU2:RNR2"/>
    <mergeCell ref="QQQ2:QSN2"/>
    <mergeCell ref="QSO2:QUL2"/>
    <mergeCell ref="QUM2:QWJ2"/>
    <mergeCell ref="QWK2:QYH2"/>
    <mergeCell ref="QYI2:RAF2"/>
    <mergeCell ref="RAG2:RCD2"/>
    <mergeCell ref="QFC2:QGZ2"/>
    <mergeCell ref="QHA2:QIX2"/>
    <mergeCell ref="QIY2:QKV2"/>
    <mergeCell ref="QKW2:QMT2"/>
    <mergeCell ref="QMU2:QOR2"/>
    <mergeCell ref="QOS2:QQP2"/>
    <mergeCell ref="PTO2:PVL2"/>
    <mergeCell ref="PVM2:PXJ2"/>
    <mergeCell ref="PXK2:PZH2"/>
    <mergeCell ref="PZI2:QBF2"/>
    <mergeCell ref="QBG2:QDD2"/>
    <mergeCell ref="QDE2:QFB2"/>
    <mergeCell ref="PIA2:PJX2"/>
    <mergeCell ref="PJY2:PLV2"/>
    <mergeCell ref="PLW2:PNT2"/>
    <mergeCell ref="PNU2:PPR2"/>
    <mergeCell ref="PPS2:PRP2"/>
    <mergeCell ref="PRQ2:PTN2"/>
    <mergeCell ref="OWM2:OYJ2"/>
    <mergeCell ref="OYK2:PAH2"/>
    <mergeCell ref="PAI2:PCF2"/>
    <mergeCell ref="PCG2:PED2"/>
    <mergeCell ref="PEE2:PGB2"/>
    <mergeCell ref="PGC2:PHZ2"/>
    <mergeCell ref="OKY2:OMV2"/>
    <mergeCell ref="OMW2:OOT2"/>
    <mergeCell ref="OOU2:OQR2"/>
    <mergeCell ref="OQS2:OSP2"/>
    <mergeCell ref="OSQ2:OUN2"/>
    <mergeCell ref="OUO2:OWL2"/>
    <mergeCell ref="NZK2:OBH2"/>
    <mergeCell ref="OBI2:ODF2"/>
    <mergeCell ref="ODG2:OFD2"/>
    <mergeCell ref="OFE2:OHB2"/>
    <mergeCell ref="OHC2:OIZ2"/>
    <mergeCell ref="OJA2:OKX2"/>
    <mergeCell ref="NNW2:NPT2"/>
    <mergeCell ref="NPU2:NRR2"/>
    <mergeCell ref="NRS2:NTP2"/>
    <mergeCell ref="NTQ2:NVN2"/>
    <mergeCell ref="NVO2:NXL2"/>
    <mergeCell ref="NXM2:NZJ2"/>
    <mergeCell ref="NCI2:NEF2"/>
    <mergeCell ref="NEG2:NGD2"/>
    <mergeCell ref="NGE2:NIB2"/>
    <mergeCell ref="NIC2:NJZ2"/>
    <mergeCell ref="NKA2:NLX2"/>
    <mergeCell ref="NLY2:NNV2"/>
    <mergeCell ref="MQU2:MSR2"/>
    <mergeCell ref="MSS2:MUP2"/>
    <mergeCell ref="MUQ2:MWN2"/>
    <mergeCell ref="MWO2:MYL2"/>
    <mergeCell ref="MYM2:NAJ2"/>
    <mergeCell ref="NAK2:NCH2"/>
    <mergeCell ref="MFG2:MHD2"/>
    <mergeCell ref="MHE2:MJB2"/>
    <mergeCell ref="MJC2:MKZ2"/>
    <mergeCell ref="MLA2:MMX2"/>
    <mergeCell ref="MMY2:MOV2"/>
    <mergeCell ref="MOW2:MQT2"/>
    <mergeCell ref="LTS2:LVP2"/>
    <mergeCell ref="LVQ2:LXN2"/>
    <mergeCell ref="LXO2:LZL2"/>
    <mergeCell ref="LZM2:MBJ2"/>
    <mergeCell ref="MBK2:MDH2"/>
    <mergeCell ref="MDI2:MFF2"/>
    <mergeCell ref="LIE2:LKB2"/>
    <mergeCell ref="LKC2:LLZ2"/>
    <mergeCell ref="LMA2:LNX2"/>
    <mergeCell ref="LNY2:LPV2"/>
    <mergeCell ref="LPW2:LRT2"/>
    <mergeCell ref="LRU2:LTR2"/>
    <mergeCell ref="KWQ2:KYN2"/>
    <mergeCell ref="KYO2:LAL2"/>
    <mergeCell ref="LAM2:LCJ2"/>
    <mergeCell ref="LCK2:LEH2"/>
    <mergeCell ref="LEI2:LGF2"/>
    <mergeCell ref="LGG2:LID2"/>
    <mergeCell ref="KLC2:KMZ2"/>
    <mergeCell ref="KNA2:KOX2"/>
    <mergeCell ref="KOY2:KQV2"/>
    <mergeCell ref="KQW2:KST2"/>
    <mergeCell ref="KSU2:KUR2"/>
    <mergeCell ref="KUS2:KWP2"/>
    <mergeCell ref="JZO2:KBL2"/>
    <mergeCell ref="KBM2:KDJ2"/>
    <mergeCell ref="KDK2:KFH2"/>
    <mergeCell ref="KFI2:KHF2"/>
    <mergeCell ref="KHG2:KJD2"/>
    <mergeCell ref="KJE2:KLB2"/>
    <mergeCell ref="JOA2:JPX2"/>
    <mergeCell ref="JPY2:JRV2"/>
    <mergeCell ref="JRW2:JTT2"/>
    <mergeCell ref="JTU2:JVR2"/>
    <mergeCell ref="JVS2:JXP2"/>
    <mergeCell ref="JXQ2:JZN2"/>
    <mergeCell ref="JCM2:JEJ2"/>
    <mergeCell ref="JEK2:JGH2"/>
    <mergeCell ref="JGI2:JIF2"/>
    <mergeCell ref="JIG2:JKD2"/>
    <mergeCell ref="JKE2:JMB2"/>
    <mergeCell ref="JMC2:JNZ2"/>
    <mergeCell ref="IQY2:ISV2"/>
    <mergeCell ref="ISW2:IUT2"/>
    <mergeCell ref="IUU2:IWR2"/>
    <mergeCell ref="IWS2:IYP2"/>
    <mergeCell ref="IYQ2:JAN2"/>
    <mergeCell ref="JAO2:JCL2"/>
    <mergeCell ref="IFK2:IHH2"/>
    <mergeCell ref="IHI2:IJF2"/>
    <mergeCell ref="IJG2:ILD2"/>
    <mergeCell ref="ILE2:INB2"/>
    <mergeCell ref="INC2:IOZ2"/>
    <mergeCell ref="IPA2:IQX2"/>
    <mergeCell ref="HTW2:HVT2"/>
    <mergeCell ref="HVU2:HXR2"/>
    <mergeCell ref="HXS2:HZP2"/>
    <mergeCell ref="HZQ2:IBN2"/>
    <mergeCell ref="IBO2:IDL2"/>
    <mergeCell ref="IDM2:IFJ2"/>
    <mergeCell ref="HII2:HKF2"/>
    <mergeCell ref="HKG2:HMD2"/>
    <mergeCell ref="HME2:HOB2"/>
    <mergeCell ref="HOC2:HPZ2"/>
    <mergeCell ref="HQA2:HRX2"/>
    <mergeCell ref="HRY2:HTV2"/>
    <mergeCell ref="GWU2:GYR2"/>
    <mergeCell ref="GYS2:HAP2"/>
    <mergeCell ref="HAQ2:HCN2"/>
    <mergeCell ref="HCO2:HEL2"/>
    <mergeCell ref="HEM2:HGJ2"/>
    <mergeCell ref="HGK2:HIH2"/>
    <mergeCell ref="GLG2:GND2"/>
    <mergeCell ref="GNE2:GPB2"/>
    <mergeCell ref="GPC2:GQZ2"/>
    <mergeCell ref="GRA2:GSX2"/>
    <mergeCell ref="GSY2:GUV2"/>
    <mergeCell ref="GUW2:GWT2"/>
    <mergeCell ref="FZS2:GBP2"/>
    <mergeCell ref="GBQ2:GDN2"/>
    <mergeCell ref="GDO2:GFL2"/>
    <mergeCell ref="GFM2:GHJ2"/>
    <mergeCell ref="GHK2:GJH2"/>
    <mergeCell ref="GJI2:GLF2"/>
    <mergeCell ref="FOE2:FQB2"/>
    <mergeCell ref="FQC2:FRZ2"/>
    <mergeCell ref="FSA2:FTX2"/>
    <mergeCell ref="FTY2:FVV2"/>
    <mergeCell ref="FVW2:FXT2"/>
    <mergeCell ref="FXU2:FZR2"/>
    <mergeCell ref="FCQ2:FEN2"/>
    <mergeCell ref="FEO2:FGL2"/>
    <mergeCell ref="FGM2:FIJ2"/>
    <mergeCell ref="FIK2:FKH2"/>
    <mergeCell ref="FKI2:FMF2"/>
    <mergeCell ref="FMG2:FOD2"/>
    <mergeCell ref="ERC2:ESZ2"/>
    <mergeCell ref="ETA2:EUX2"/>
    <mergeCell ref="EUY2:EWV2"/>
    <mergeCell ref="EWW2:EYT2"/>
    <mergeCell ref="EYU2:FAR2"/>
    <mergeCell ref="FAS2:FCP2"/>
    <mergeCell ref="EFO2:EHL2"/>
    <mergeCell ref="EHM2:EJJ2"/>
    <mergeCell ref="EJK2:ELH2"/>
    <mergeCell ref="ELI2:ENF2"/>
    <mergeCell ref="ENG2:EPD2"/>
    <mergeCell ref="EPE2:ERB2"/>
    <mergeCell ref="DUA2:DVX2"/>
    <mergeCell ref="DVY2:DXV2"/>
    <mergeCell ref="DXW2:DZT2"/>
    <mergeCell ref="DZU2:EBR2"/>
    <mergeCell ref="EBS2:EDP2"/>
    <mergeCell ref="EDQ2:EFN2"/>
    <mergeCell ref="DIM2:DKJ2"/>
    <mergeCell ref="DKK2:DMH2"/>
    <mergeCell ref="DMI2:DOF2"/>
    <mergeCell ref="DOG2:DQD2"/>
    <mergeCell ref="DQE2:DSB2"/>
    <mergeCell ref="DSC2:DTZ2"/>
    <mergeCell ref="CWY2:CYV2"/>
    <mergeCell ref="CYW2:DAT2"/>
    <mergeCell ref="DAU2:DCR2"/>
    <mergeCell ref="DCS2:DEP2"/>
    <mergeCell ref="DEQ2:DGN2"/>
    <mergeCell ref="DGO2:DIL2"/>
    <mergeCell ref="CLK2:CNH2"/>
    <mergeCell ref="CNI2:CPF2"/>
    <mergeCell ref="CPG2:CRD2"/>
    <mergeCell ref="CRE2:CTB2"/>
    <mergeCell ref="CTC2:CUZ2"/>
    <mergeCell ref="CVA2:CWX2"/>
    <mergeCell ref="BZW2:CBT2"/>
    <mergeCell ref="CBU2:CDR2"/>
    <mergeCell ref="CDS2:CFP2"/>
    <mergeCell ref="CFQ2:CHN2"/>
    <mergeCell ref="CHO2:CJL2"/>
    <mergeCell ref="CJM2:CLJ2"/>
    <mergeCell ref="BOI2:BQF2"/>
    <mergeCell ref="BQG2:BSD2"/>
    <mergeCell ref="BSE2:BUB2"/>
    <mergeCell ref="BUC2:BVZ2"/>
    <mergeCell ref="BWA2:BXX2"/>
    <mergeCell ref="BXY2:BZV2"/>
    <mergeCell ref="BCU2:BER2"/>
    <mergeCell ref="BES2:BGP2"/>
    <mergeCell ref="BGQ2:BIN2"/>
    <mergeCell ref="BIO2:BKL2"/>
    <mergeCell ref="BKM2:BMJ2"/>
    <mergeCell ref="BMK2:BOH2"/>
    <mergeCell ref="ARG2:ATD2"/>
    <mergeCell ref="ATE2:AVB2"/>
    <mergeCell ref="AVC2:AWZ2"/>
    <mergeCell ref="AXA2:AYX2"/>
    <mergeCell ref="AYY2:BAV2"/>
    <mergeCell ref="BAW2:BCT2"/>
    <mergeCell ref="AFS2:AHP2"/>
    <mergeCell ref="AHQ2:AJN2"/>
    <mergeCell ref="AJO2:ALL2"/>
    <mergeCell ref="ALM2:ANJ2"/>
    <mergeCell ref="ANK2:APH2"/>
    <mergeCell ref="API2:ARF2"/>
    <mergeCell ref="UE2:WB2"/>
    <mergeCell ref="WC2:XZ2"/>
    <mergeCell ref="YA2:ZX2"/>
    <mergeCell ref="ZY2:ABV2"/>
    <mergeCell ref="ABW2:ADT2"/>
    <mergeCell ref="ADU2:AFR2"/>
    <mergeCell ref="IQ2:KN2"/>
    <mergeCell ref="KO2:ML2"/>
    <mergeCell ref="MM2:OJ2"/>
    <mergeCell ref="OK2:QH2"/>
    <mergeCell ref="QI2:SF2"/>
    <mergeCell ref="SG2:UD2"/>
    <mergeCell ref="A1:AX1"/>
    <mergeCell ref="A2:AX2"/>
    <mergeCell ref="AY2:CV2"/>
    <mergeCell ref="CW2:ET2"/>
    <mergeCell ref="EU2:GR2"/>
    <mergeCell ref="GS2:IP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1086"/>
  <sheetViews>
    <sheetView showGridLines="0" zoomScale="80" zoomScaleNormal="80" workbookViewId="0">
      <selection activeCell="H12" sqref="H12"/>
    </sheetView>
  </sheetViews>
  <sheetFormatPr baseColWidth="10" defaultColWidth="11.42578125" defaultRowHeight="15" x14ac:dyDescent="0.25"/>
  <cols>
    <col min="1" max="1" width="44.5703125" style="1092" bestFit="1" customWidth="1"/>
    <col min="2" max="2" width="9.28515625" style="1093" bestFit="1" customWidth="1"/>
    <col min="3" max="3" width="15.85546875" style="1093" bestFit="1" customWidth="1"/>
    <col min="4" max="4" width="22" style="1094" bestFit="1" customWidth="1"/>
    <col min="5" max="5" width="24.7109375" style="1094" bestFit="1" customWidth="1"/>
    <col min="6" max="6" width="19.5703125" style="1092" bestFit="1" customWidth="1"/>
    <col min="7" max="16384" width="11.42578125" style="1092"/>
  </cols>
  <sheetData>
    <row r="1" spans="1:33" s="1091" customFormat="1" x14ac:dyDescent="0.25">
      <c r="A1" s="1817" t="s">
        <v>0</v>
      </c>
      <c r="B1" s="1817"/>
      <c r="C1" s="1817"/>
      <c r="D1" s="1817"/>
      <c r="E1" s="1817"/>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33" s="1091" customFormat="1" ht="15" customHeight="1" x14ac:dyDescent="0.25">
      <c r="A2" s="1817" t="s">
        <v>420</v>
      </c>
      <c r="B2" s="1817"/>
      <c r="C2" s="1817"/>
      <c r="D2" s="1817"/>
      <c r="E2" s="1817"/>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3" s="1091" customFormat="1" ht="15" customHeight="1" x14ac:dyDescent="0.25">
      <c r="A3" s="1817" t="s">
        <v>1364</v>
      </c>
      <c r="B3" s="1817"/>
      <c r="C3" s="1817"/>
      <c r="D3" s="1817"/>
      <c r="E3" s="1817"/>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33" ht="11.25" customHeight="1" thickBot="1" x14ac:dyDescent="0.3">
      <c r="A4" s="53"/>
      <c r="B4" s="53"/>
      <c r="C4" s="53"/>
      <c r="D4" s="189"/>
      <c r="E4" s="189"/>
    </row>
    <row r="5" spans="1:33" ht="36" customHeight="1" thickBot="1" x14ac:dyDescent="0.3">
      <c r="A5" s="1751" t="s">
        <v>351</v>
      </c>
      <c r="B5" s="1752"/>
      <c r="C5" s="1752"/>
      <c r="D5" s="1752"/>
      <c r="E5" s="1762"/>
      <c r="F5"/>
    </row>
    <row r="6" spans="1:33" x14ac:dyDescent="0.25">
      <c r="F6"/>
    </row>
    <row r="7" spans="1:33" hidden="1" x14ac:dyDescent="0.25">
      <c r="F7"/>
    </row>
    <row r="8" spans="1:33" hidden="1" x14ac:dyDescent="0.25">
      <c r="F8"/>
    </row>
    <row r="9" spans="1:33" ht="51" x14ac:dyDescent="0.25">
      <c r="A9" s="1381" t="s">
        <v>366</v>
      </c>
      <c r="B9" s="1609" t="s">
        <v>302</v>
      </c>
      <c r="C9" s="1609" t="s">
        <v>301</v>
      </c>
      <c r="D9" s="1610" t="s">
        <v>303</v>
      </c>
      <c r="E9" s="1511" t="s">
        <v>304</v>
      </c>
      <c r="F9"/>
    </row>
    <row r="10" spans="1:33" x14ac:dyDescent="0.25">
      <c r="A10" s="1614" t="s">
        <v>93</v>
      </c>
      <c r="B10" s="1611">
        <v>359</v>
      </c>
      <c r="C10" s="1611">
        <v>30</v>
      </c>
      <c r="D10" s="1612">
        <v>10306043.317529835</v>
      </c>
      <c r="E10" s="190">
        <v>14226243.144315975</v>
      </c>
      <c r="F10"/>
    </row>
    <row r="11" spans="1:33" x14ac:dyDescent="0.25">
      <c r="A11" s="517" t="s">
        <v>11</v>
      </c>
      <c r="B11" s="1611">
        <v>99</v>
      </c>
      <c r="C11" s="1611">
        <v>6</v>
      </c>
      <c r="D11" s="1612">
        <v>10389564.621720117</v>
      </c>
      <c r="E11" s="190">
        <v>12141878.452414965</v>
      </c>
      <c r="F11"/>
    </row>
    <row r="12" spans="1:33" x14ac:dyDescent="0.25">
      <c r="A12" s="518" t="s">
        <v>83</v>
      </c>
      <c r="B12" s="1611">
        <v>2</v>
      </c>
      <c r="C12" s="1611"/>
      <c r="D12" s="1612">
        <v>8961500</v>
      </c>
      <c r="E12" s="190">
        <v>18801500</v>
      </c>
      <c r="F12"/>
    </row>
    <row r="13" spans="1:33" x14ac:dyDescent="0.25">
      <c r="A13" s="519" t="s">
        <v>83</v>
      </c>
      <c r="B13" s="1611">
        <v>1</v>
      </c>
      <c r="C13" s="1611"/>
      <c r="D13" s="1612">
        <v>9300000</v>
      </c>
      <c r="E13" s="190">
        <v>9600000</v>
      </c>
      <c r="F13"/>
    </row>
    <row r="14" spans="1:33" x14ac:dyDescent="0.25">
      <c r="A14" s="519" t="s">
        <v>1457</v>
      </c>
      <c r="B14" s="1611">
        <v>1</v>
      </c>
      <c r="C14" s="1611"/>
      <c r="D14" s="1612">
        <v>8623000</v>
      </c>
      <c r="E14" s="190">
        <v>28003000</v>
      </c>
      <c r="F14"/>
    </row>
    <row r="15" spans="1:33" x14ac:dyDescent="0.25">
      <c r="A15" s="518" t="s">
        <v>99</v>
      </c>
      <c r="B15" s="1611">
        <v>7</v>
      </c>
      <c r="C15" s="1611"/>
      <c r="D15" s="1612">
        <v>9279866.666666666</v>
      </c>
      <c r="E15" s="190">
        <v>9586666.666666666</v>
      </c>
      <c r="F15"/>
    </row>
    <row r="16" spans="1:33" x14ac:dyDescent="0.25">
      <c r="A16" s="519" t="s">
        <v>862</v>
      </c>
      <c r="B16" s="1611">
        <v>6</v>
      </c>
      <c r="C16" s="1611"/>
      <c r="D16" s="1612">
        <v>9269800</v>
      </c>
      <c r="E16" s="190">
        <v>9580000</v>
      </c>
      <c r="F16"/>
    </row>
    <row r="17" spans="1:5" x14ac:dyDescent="0.25">
      <c r="A17" s="519" t="s">
        <v>1372</v>
      </c>
      <c r="B17" s="1611">
        <v>1</v>
      </c>
      <c r="C17" s="1611"/>
      <c r="D17" s="1612">
        <v>9300000</v>
      </c>
      <c r="E17" s="190">
        <v>9600000</v>
      </c>
    </row>
    <row r="18" spans="1:5" x14ac:dyDescent="0.25">
      <c r="A18" s="518" t="s">
        <v>95</v>
      </c>
      <c r="B18" s="1611">
        <v>24</v>
      </c>
      <c r="C18" s="1611">
        <v>3</v>
      </c>
      <c r="D18" s="1612">
        <v>10798241.285882352</v>
      </c>
      <c r="E18" s="190">
        <v>13726853.415686274</v>
      </c>
    </row>
    <row r="19" spans="1:5" x14ac:dyDescent="0.25">
      <c r="A19" s="519" t="s">
        <v>101</v>
      </c>
      <c r="B19" s="1611">
        <v>7</v>
      </c>
      <c r="C19" s="1611">
        <v>1</v>
      </c>
      <c r="D19" s="1612">
        <v>14402246.793333331</v>
      </c>
      <c r="E19" s="190">
        <v>14690431.925555557</v>
      </c>
    </row>
    <row r="20" spans="1:5" x14ac:dyDescent="0.25">
      <c r="A20" s="519" t="s">
        <v>96</v>
      </c>
      <c r="B20" s="1611">
        <v>1</v>
      </c>
      <c r="C20" s="1611"/>
      <c r="D20" s="1612">
        <v>9208000</v>
      </c>
      <c r="E20" s="190">
        <v>9600000</v>
      </c>
    </row>
    <row r="21" spans="1:5" x14ac:dyDescent="0.25">
      <c r="A21" s="519" t="s">
        <v>681</v>
      </c>
      <c r="B21" s="1611">
        <v>1</v>
      </c>
      <c r="C21" s="1611"/>
      <c r="D21" s="1612">
        <v>9300000</v>
      </c>
      <c r="E21" s="190">
        <v>9600000</v>
      </c>
    </row>
    <row r="22" spans="1:5" x14ac:dyDescent="0.25">
      <c r="A22" s="519" t="s">
        <v>853</v>
      </c>
      <c r="B22" s="1611">
        <v>2</v>
      </c>
      <c r="C22" s="1611"/>
      <c r="D22" s="1612">
        <v>9277000</v>
      </c>
      <c r="E22" s="190">
        <v>9550000</v>
      </c>
    </row>
    <row r="23" spans="1:5" x14ac:dyDescent="0.25">
      <c r="A23" s="519" t="s">
        <v>963</v>
      </c>
      <c r="B23" s="1611">
        <v>2</v>
      </c>
      <c r="C23" s="1611">
        <v>1</v>
      </c>
      <c r="D23" s="1612">
        <v>10827399.6</v>
      </c>
      <c r="E23" s="190">
        <v>11569789.996666668</v>
      </c>
    </row>
    <row r="24" spans="1:5" x14ac:dyDescent="0.25">
      <c r="A24" s="519" t="s">
        <v>979</v>
      </c>
      <c r="B24" s="1611">
        <v>6</v>
      </c>
      <c r="C24" s="1611">
        <v>1</v>
      </c>
      <c r="D24" s="1612">
        <v>11379387.560000001</v>
      </c>
      <c r="E24" s="190">
        <v>16009153.656666666</v>
      </c>
    </row>
    <row r="25" spans="1:5" x14ac:dyDescent="0.25">
      <c r="A25" s="519" t="s">
        <v>982</v>
      </c>
      <c r="B25" s="1611">
        <v>2</v>
      </c>
      <c r="C25" s="1611"/>
      <c r="D25" s="1612">
        <v>9045500</v>
      </c>
      <c r="E25" s="190">
        <v>21523940.664999999</v>
      </c>
    </row>
    <row r="26" spans="1:5" x14ac:dyDescent="0.25">
      <c r="A26" s="519" t="s">
        <v>992</v>
      </c>
      <c r="B26" s="1611">
        <v>2</v>
      </c>
      <c r="C26" s="1611"/>
      <c r="D26" s="1612">
        <v>9290000</v>
      </c>
      <c r="E26" s="190">
        <v>15700500</v>
      </c>
    </row>
    <row r="27" spans="1:5" x14ac:dyDescent="0.25">
      <c r="A27" s="519" t="s">
        <v>1367</v>
      </c>
      <c r="B27" s="1611">
        <v>1</v>
      </c>
      <c r="C27" s="1611"/>
      <c r="D27" s="1612">
        <v>9300000</v>
      </c>
      <c r="E27" s="190">
        <v>9500000</v>
      </c>
    </row>
    <row r="28" spans="1:5" x14ac:dyDescent="0.25">
      <c r="A28" s="518" t="s">
        <v>104</v>
      </c>
      <c r="B28" s="1611">
        <v>6</v>
      </c>
      <c r="C28" s="1611"/>
      <c r="D28" s="1612">
        <v>8192833.333333333</v>
      </c>
      <c r="E28" s="190">
        <v>10893222.222222224</v>
      </c>
    </row>
    <row r="29" spans="1:5" x14ac:dyDescent="0.25">
      <c r="A29" s="519" t="s">
        <v>533</v>
      </c>
      <c r="B29" s="1611">
        <v>5</v>
      </c>
      <c r="C29" s="1611"/>
      <c r="D29" s="1612">
        <v>7665750</v>
      </c>
      <c r="E29" s="190">
        <v>11289833.333333336</v>
      </c>
    </row>
    <row r="30" spans="1:5" x14ac:dyDescent="0.25">
      <c r="A30" s="519" t="s">
        <v>973</v>
      </c>
      <c r="B30" s="1611">
        <v>1</v>
      </c>
      <c r="C30" s="1611"/>
      <c r="D30" s="1612">
        <v>9247000</v>
      </c>
      <c r="E30" s="190">
        <v>10100000</v>
      </c>
    </row>
    <row r="31" spans="1:5" x14ac:dyDescent="0.25">
      <c r="A31" s="518" t="s">
        <v>84</v>
      </c>
      <c r="B31" s="1611">
        <v>47</v>
      </c>
      <c r="C31" s="1611">
        <v>3</v>
      </c>
      <c r="D31" s="1612">
        <v>10828600.85907563</v>
      </c>
      <c r="E31" s="190">
        <v>11150168.766470589</v>
      </c>
    </row>
    <row r="32" spans="1:5" x14ac:dyDescent="0.25">
      <c r="A32" s="519" t="s">
        <v>84</v>
      </c>
      <c r="B32" s="1611">
        <v>8</v>
      </c>
      <c r="C32" s="1611">
        <v>3</v>
      </c>
      <c r="D32" s="1612">
        <v>15553844.7225</v>
      </c>
      <c r="E32" s="190">
        <v>15824467.2575</v>
      </c>
    </row>
    <row r="33" spans="1:5" x14ac:dyDescent="0.25">
      <c r="A33" s="519" t="s">
        <v>981</v>
      </c>
      <c r="B33" s="1611">
        <v>3</v>
      </c>
      <c r="C33" s="1611"/>
      <c r="D33" s="1612">
        <v>9300000</v>
      </c>
      <c r="E33" s="190">
        <v>9600000</v>
      </c>
    </row>
    <row r="34" spans="1:5" x14ac:dyDescent="0.25">
      <c r="A34" s="519" t="s">
        <v>993</v>
      </c>
      <c r="B34" s="1611">
        <v>7</v>
      </c>
      <c r="C34" s="1611"/>
      <c r="D34" s="1612">
        <v>9280250</v>
      </c>
      <c r="E34" s="190">
        <v>9583333.3333333358</v>
      </c>
    </row>
    <row r="35" spans="1:5" x14ac:dyDescent="0.25">
      <c r="A35" s="519" t="s">
        <v>1043</v>
      </c>
      <c r="B35" s="1611">
        <v>12</v>
      </c>
      <c r="C35" s="1611"/>
      <c r="D35" s="1612">
        <v>9844042.8571428545</v>
      </c>
      <c r="E35" s="190">
        <v>10390000</v>
      </c>
    </row>
    <row r="36" spans="1:5" x14ac:dyDescent="0.25">
      <c r="A36" s="519" t="s">
        <v>1324</v>
      </c>
      <c r="B36" s="1611">
        <v>2</v>
      </c>
      <c r="C36" s="1611"/>
      <c r="D36" s="1612">
        <v>9293000</v>
      </c>
      <c r="E36" s="190">
        <v>9600000</v>
      </c>
    </row>
    <row r="37" spans="1:5" x14ac:dyDescent="0.25">
      <c r="A37" s="519" t="s">
        <v>1368</v>
      </c>
      <c r="B37" s="1611">
        <v>2</v>
      </c>
      <c r="C37" s="1611"/>
      <c r="D37" s="1612">
        <v>9300000</v>
      </c>
      <c r="E37" s="190">
        <v>9600000</v>
      </c>
    </row>
    <row r="38" spans="1:5" x14ac:dyDescent="0.25">
      <c r="A38" s="519" t="s">
        <v>1369</v>
      </c>
      <c r="B38" s="1611">
        <v>9</v>
      </c>
      <c r="C38" s="1611"/>
      <c r="D38" s="1612">
        <v>9264625</v>
      </c>
      <c r="E38" s="190">
        <v>9587500</v>
      </c>
    </row>
    <row r="39" spans="1:5" x14ac:dyDescent="0.25">
      <c r="A39" s="519" t="s">
        <v>1370</v>
      </c>
      <c r="B39" s="1611">
        <v>4</v>
      </c>
      <c r="C39" s="1611"/>
      <c r="D39" s="1612">
        <v>9300000</v>
      </c>
      <c r="E39" s="190">
        <v>9566666.6666666642</v>
      </c>
    </row>
    <row r="40" spans="1:5" x14ac:dyDescent="0.25">
      <c r="A40" s="518" t="s">
        <v>534</v>
      </c>
      <c r="B40" s="1611">
        <v>9</v>
      </c>
      <c r="C40" s="1611"/>
      <c r="D40" s="1612">
        <v>10837937.5</v>
      </c>
      <c r="E40" s="190">
        <v>11100000</v>
      </c>
    </row>
    <row r="41" spans="1:5" x14ac:dyDescent="0.25">
      <c r="A41" s="519" t="s">
        <v>534</v>
      </c>
      <c r="B41" s="1611">
        <v>5</v>
      </c>
      <c r="C41" s="1611"/>
      <c r="D41" s="1612">
        <v>9275875</v>
      </c>
      <c r="E41" s="190">
        <v>9550000</v>
      </c>
    </row>
    <row r="42" spans="1:5" x14ac:dyDescent="0.25">
      <c r="A42" s="519" t="s">
        <v>1058</v>
      </c>
      <c r="B42" s="1611">
        <v>1</v>
      </c>
      <c r="C42" s="1611"/>
      <c r="D42" s="1612">
        <v>13950000</v>
      </c>
      <c r="E42" s="190">
        <v>14150000</v>
      </c>
    </row>
    <row r="43" spans="1:5" x14ac:dyDescent="0.25">
      <c r="A43" s="519" t="s">
        <v>1371</v>
      </c>
      <c r="B43" s="1611">
        <v>3</v>
      </c>
      <c r="C43" s="1611"/>
      <c r="D43" s="1612">
        <v>10850000</v>
      </c>
      <c r="E43" s="190">
        <v>11150000</v>
      </c>
    </row>
    <row r="44" spans="1:5" x14ac:dyDescent="0.25">
      <c r="A44" s="518" t="s">
        <v>11</v>
      </c>
      <c r="B44" s="1611">
        <v>1</v>
      </c>
      <c r="C44" s="1611"/>
      <c r="D44" s="1612">
        <v>9247000</v>
      </c>
      <c r="E44" s="190">
        <v>9500000</v>
      </c>
    </row>
    <row r="45" spans="1:5" x14ac:dyDescent="0.25">
      <c r="A45" s="519" t="s">
        <v>1366</v>
      </c>
      <c r="B45" s="1611">
        <v>1</v>
      </c>
      <c r="C45" s="1611"/>
      <c r="D45" s="1612">
        <v>9247000</v>
      </c>
      <c r="E45" s="190">
        <v>9500000</v>
      </c>
    </row>
    <row r="46" spans="1:5" x14ac:dyDescent="0.25">
      <c r="A46" s="518" t="s">
        <v>1044</v>
      </c>
      <c r="B46" s="1611">
        <v>3</v>
      </c>
      <c r="C46" s="1611"/>
      <c r="D46" s="1612">
        <v>9246250</v>
      </c>
      <c r="E46" s="190">
        <v>9550000.2025000006</v>
      </c>
    </row>
    <row r="47" spans="1:5" x14ac:dyDescent="0.25">
      <c r="A47" s="519" t="s">
        <v>1373</v>
      </c>
      <c r="B47" s="1611">
        <v>1</v>
      </c>
      <c r="C47" s="1611"/>
      <c r="D47" s="1612">
        <v>9300000</v>
      </c>
      <c r="E47" s="190">
        <v>9500000.2699999996</v>
      </c>
    </row>
    <row r="48" spans="1:5" x14ac:dyDescent="0.25">
      <c r="A48" s="519" t="s">
        <v>1420</v>
      </c>
      <c r="B48" s="1611">
        <v>2</v>
      </c>
      <c r="C48" s="1611"/>
      <c r="D48" s="1612">
        <v>9192500</v>
      </c>
      <c r="E48" s="190">
        <v>9600000.1349999998</v>
      </c>
    </row>
    <row r="49" spans="1:5" x14ac:dyDescent="0.25">
      <c r="A49" s="517" t="s">
        <v>12</v>
      </c>
      <c r="B49" s="1611">
        <v>31</v>
      </c>
      <c r="C49" s="1611">
        <v>2</v>
      </c>
      <c r="D49" s="1612">
        <v>9288583.7275362313</v>
      </c>
      <c r="E49" s="190">
        <v>26886908.909311596</v>
      </c>
    </row>
    <row r="50" spans="1:5" x14ac:dyDescent="0.25">
      <c r="A50" s="518" t="s">
        <v>381</v>
      </c>
      <c r="B50" s="1611">
        <v>5</v>
      </c>
      <c r="C50" s="1611"/>
      <c r="D50" s="1612">
        <v>8317111.1111111091</v>
      </c>
      <c r="E50" s="190">
        <v>37328325.175555564</v>
      </c>
    </row>
    <row r="51" spans="1:5" x14ac:dyDescent="0.25">
      <c r="A51" s="519" t="s">
        <v>381</v>
      </c>
      <c r="B51" s="1611">
        <v>1</v>
      </c>
      <c r="C51" s="1611"/>
      <c r="D51" s="1612">
        <v>8497000</v>
      </c>
      <c r="E51" s="190">
        <v>45729000</v>
      </c>
    </row>
    <row r="52" spans="1:5" x14ac:dyDescent="0.25">
      <c r="A52" s="519" t="s">
        <v>952</v>
      </c>
      <c r="B52" s="1611">
        <v>3</v>
      </c>
      <c r="C52" s="1611"/>
      <c r="D52" s="1612">
        <v>8839333.3333333302</v>
      </c>
      <c r="E52" s="190">
        <v>29755975.526666701</v>
      </c>
    </row>
    <row r="53" spans="1:5" x14ac:dyDescent="0.25">
      <c r="A53" s="519" t="s">
        <v>1321</v>
      </c>
      <c r="B53" s="1611">
        <v>1</v>
      </c>
      <c r="C53" s="1611"/>
      <c r="D53" s="1612">
        <v>7615000</v>
      </c>
      <c r="E53" s="190">
        <v>36500000</v>
      </c>
    </row>
    <row r="54" spans="1:5" x14ac:dyDescent="0.25">
      <c r="A54" s="518" t="s">
        <v>85</v>
      </c>
      <c r="B54" s="1611">
        <v>11</v>
      </c>
      <c r="C54" s="1611">
        <v>2</v>
      </c>
      <c r="D54" s="1612">
        <v>11349454.711111112</v>
      </c>
      <c r="E54" s="190">
        <v>13596046.402222224</v>
      </c>
    </row>
    <row r="55" spans="1:5" x14ac:dyDescent="0.25">
      <c r="A55" s="519" t="s">
        <v>85</v>
      </c>
      <c r="B55" s="1611">
        <v>3</v>
      </c>
      <c r="C55" s="1611"/>
      <c r="D55" s="1612">
        <v>9909000</v>
      </c>
      <c r="E55" s="190">
        <v>25549999.899999999</v>
      </c>
    </row>
    <row r="56" spans="1:5" x14ac:dyDescent="0.25">
      <c r="A56" s="519" t="s">
        <v>960</v>
      </c>
      <c r="B56" s="1611">
        <v>1</v>
      </c>
      <c r="C56" s="1611"/>
      <c r="D56" s="1612">
        <v>9273000</v>
      </c>
      <c r="E56" s="190">
        <v>9600000</v>
      </c>
    </row>
    <row r="57" spans="1:5" x14ac:dyDescent="0.25">
      <c r="A57" s="519" t="s">
        <v>86</v>
      </c>
      <c r="B57" s="1611">
        <v>1</v>
      </c>
      <c r="C57" s="1611"/>
      <c r="D57" s="1612">
        <v>9300000</v>
      </c>
      <c r="E57" s="190">
        <v>9600000</v>
      </c>
    </row>
    <row r="58" spans="1:5" x14ac:dyDescent="0.25">
      <c r="A58" s="519" t="s">
        <v>1374</v>
      </c>
      <c r="B58" s="1611">
        <v>4</v>
      </c>
      <c r="C58" s="1611"/>
      <c r="D58" s="1612">
        <v>8041500</v>
      </c>
      <c r="E58" s="190">
        <v>9600000</v>
      </c>
    </row>
    <row r="59" spans="1:5" x14ac:dyDescent="0.25">
      <c r="A59" s="519" t="s">
        <v>1375</v>
      </c>
      <c r="B59" s="1611">
        <v>2</v>
      </c>
      <c r="C59" s="1611">
        <v>2</v>
      </c>
      <c r="D59" s="1612">
        <v>14395023.1</v>
      </c>
      <c r="E59" s="190">
        <v>14603604.43</v>
      </c>
    </row>
    <row r="60" spans="1:5" x14ac:dyDescent="0.25">
      <c r="A60" s="518" t="s">
        <v>12</v>
      </c>
      <c r="B60" s="1611">
        <v>7</v>
      </c>
      <c r="C60" s="1611"/>
      <c r="D60" s="1612">
        <v>7235000</v>
      </c>
      <c r="E60" s="190">
        <v>45278963.296875</v>
      </c>
    </row>
    <row r="61" spans="1:5" x14ac:dyDescent="0.25">
      <c r="A61" s="519" t="s">
        <v>951</v>
      </c>
      <c r="B61" s="1611">
        <v>1</v>
      </c>
      <c r="C61" s="1611"/>
      <c r="D61" s="1612">
        <v>6524000</v>
      </c>
      <c r="E61" s="190">
        <v>34124800</v>
      </c>
    </row>
    <row r="62" spans="1:5" x14ac:dyDescent="0.25">
      <c r="A62" s="519" t="s">
        <v>1055</v>
      </c>
      <c r="B62" s="1611">
        <v>1</v>
      </c>
      <c r="C62" s="1611"/>
      <c r="D62" s="1612">
        <v>7448000</v>
      </c>
      <c r="E62" s="190">
        <v>48900000</v>
      </c>
    </row>
    <row r="63" spans="1:5" x14ac:dyDescent="0.25">
      <c r="A63" s="519" t="s">
        <v>1388</v>
      </c>
      <c r="B63" s="1611">
        <v>1</v>
      </c>
      <c r="C63" s="1611"/>
      <c r="D63" s="1612">
        <v>6734000</v>
      </c>
      <c r="E63" s="190">
        <v>50234677.229999997</v>
      </c>
    </row>
    <row r="64" spans="1:5" x14ac:dyDescent="0.25">
      <c r="A64" s="519" t="s">
        <v>1458</v>
      </c>
      <c r="B64" s="1611">
        <v>4</v>
      </c>
      <c r="C64" s="1611"/>
      <c r="D64" s="1612">
        <v>8234000</v>
      </c>
      <c r="E64" s="190">
        <v>47856375.957500003</v>
      </c>
    </row>
    <row r="65" spans="1:5" x14ac:dyDescent="0.25">
      <c r="A65" s="518" t="s">
        <v>953</v>
      </c>
      <c r="B65" s="1611">
        <v>1</v>
      </c>
      <c r="C65" s="1611"/>
      <c r="D65" s="1612">
        <v>5894000</v>
      </c>
      <c r="E65" s="190">
        <v>20600000</v>
      </c>
    </row>
    <row r="66" spans="1:5" x14ac:dyDescent="0.25">
      <c r="A66" s="519" t="s">
        <v>1057</v>
      </c>
      <c r="B66" s="1611">
        <v>1</v>
      </c>
      <c r="C66" s="1611"/>
      <c r="D66" s="1612">
        <v>5894000</v>
      </c>
      <c r="E66" s="190">
        <v>20600000</v>
      </c>
    </row>
    <row r="67" spans="1:5" x14ac:dyDescent="0.25">
      <c r="A67" s="518" t="s">
        <v>954</v>
      </c>
      <c r="B67" s="1611">
        <v>4</v>
      </c>
      <c r="C67" s="1611"/>
      <c r="D67" s="1612">
        <v>8276750</v>
      </c>
      <c r="E67" s="190">
        <v>38370914.644999996</v>
      </c>
    </row>
    <row r="68" spans="1:5" x14ac:dyDescent="0.25">
      <c r="A68" s="519" t="s">
        <v>862</v>
      </c>
      <c r="B68" s="1611">
        <v>2</v>
      </c>
      <c r="C68" s="1611"/>
      <c r="D68" s="1612">
        <v>8098500</v>
      </c>
      <c r="E68" s="190">
        <v>46810000</v>
      </c>
    </row>
    <row r="69" spans="1:5" x14ac:dyDescent="0.25">
      <c r="A69" s="519" t="s">
        <v>1376</v>
      </c>
      <c r="B69" s="1611">
        <v>2</v>
      </c>
      <c r="C69" s="1611"/>
      <c r="D69" s="1612">
        <v>8455000</v>
      </c>
      <c r="E69" s="190">
        <v>29931829.289999999</v>
      </c>
    </row>
    <row r="70" spans="1:5" x14ac:dyDescent="0.25">
      <c r="A70" s="518" t="s">
        <v>542</v>
      </c>
      <c r="B70" s="1611">
        <v>3</v>
      </c>
      <c r="C70" s="1611"/>
      <c r="D70" s="1612">
        <v>9300000</v>
      </c>
      <c r="E70" s="190">
        <v>14425000</v>
      </c>
    </row>
    <row r="71" spans="1:5" x14ac:dyDescent="0.25">
      <c r="A71" s="519" t="s">
        <v>959</v>
      </c>
      <c r="B71" s="1611">
        <v>2</v>
      </c>
      <c r="C71" s="1611"/>
      <c r="D71" s="1612">
        <v>9300000</v>
      </c>
      <c r="E71" s="190">
        <v>9550000</v>
      </c>
    </row>
    <row r="72" spans="1:5" x14ac:dyDescent="0.25">
      <c r="A72" s="519" t="s">
        <v>1459</v>
      </c>
      <c r="B72" s="1611">
        <v>1</v>
      </c>
      <c r="C72" s="1611"/>
      <c r="D72" s="1612">
        <v>9300000</v>
      </c>
      <c r="E72" s="190">
        <v>19300000</v>
      </c>
    </row>
    <row r="73" spans="1:5" x14ac:dyDescent="0.25">
      <c r="A73" s="517" t="s">
        <v>73</v>
      </c>
      <c r="B73" s="1611">
        <v>19</v>
      </c>
      <c r="C73" s="1611"/>
      <c r="D73" s="1612">
        <v>9188307.692307692</v>
      </c>
      <c r="E73" s="190">
        <v>12333038.461538462</v>
      </c>
    </row>
    <row r="74" spans="1:5" x14ac:dyDescent="0.25">
      <c r="A74" s="518" t="s">
        <v>532</v>
      </c>
      <c r="B74" s="1611">
        <v>3</v>
      </c>
      <c r="C74" s="1611"/>
      <c r="D74" s="1612">
        <v>9173750</v>
      </c>
      <c r="E74" s="190">
        <v>9525000</v>
      </c>
    </row>
    <row r="75" spans="1:5" x14ac:dyDescent="0.25">
      <c r="A75" s="519" t="s">
        <v>532</v>
      </c>
      <c r="B75" s="1611">
        <v>1</v>
      </c>
      <c r="C75" s="1611"/>
      <c r="D75" s="1612">
        <v>9260000</v>
      </c>
      <c r="E75" s="190">
        <v>9500000</v>
      </c>
    </row>
    <row r="76" spans="1:5" x14ac:dyDescent="0.25">
      <c r="A76" s="519" t="s">
        <v>1460</v>
      </c>
      <c r="B76" s="1611">
        <v>2</v>
      </c>
      <c r="C76" s="1611"/>
      <c r="D76" s="1612">
        <v>9087500</v>
      </c>
      <c r="E76" s="190">
        <v>9550000</v>
      </c>
    </row>
    <row r="77" spans="1:5" x14ac:dyDescent="0.25">
      <c r="A77" s="518" t="s">
        <v>684</v>
      </c>
      <c r="B77" s="1611">
        <v>2</v>
      </c>
      <c r="C77" s="1611"/>
      <c r="D77" s="1612">
        <v>9280000</v>
      </c>
      <c r="E77" s="190">
        <v>9550000</v>
      </c>
    </row>
    <row r="78" spans="1:5" x14ac:dyDescent="0.25">
      <c r="A78" s="519" t="s">
        <v>1373</v>
      </c>
      <c r="B78" s="1611">
        <v>1</v>
      </c>
      <c r="C78" s="1611"/>
      <c r="D78" s="1612">
        <v>9260000</v>
      </c>
      <c r="E78" s="190">
        <v>9500000</v>
      </c>
    </row>
    <row r="79" spans="1:5" x14ac:dyDescent="0.25">
      <c r="A79" s="519" t="s">
        <v>1461</v>
      </c>
      <c r="B79" s="1611">
        <v>1</v>
      </c>
      <c r="C79" s="1611"/>
      <c r="D79" s="1612">
        <v>9300000</v>
      </c>
      <c r="E79" s="190">
        <v>9600000</v>
      </c>
    </row>
    <row r="80" spans="1:5" x14ac:dyDescent="0.25">
      <c r="A80" s="518" t="s">
        <v>840</v>
      </c>
      <c r="B80" s="1611">
        <v>6</v>
      </c>
      <c r="C80" s="1611"/>
      <c r="D80" s="1612">
        <v>8845200</v>
      </c>
      <c r="E80" s="190">
        <v>16562400</v>
      </c>
    </row>
    <row r="81" spans="1:5" x14ac:dyDescent="0.25">
      <c r="A81" s="519" t="s">
        <v>841</v>
      </c>
      <c r="B81" s="1611">
        <v>3</v>
      </c>
      <c r="C81" s="1611"/>
      <c r="D81" s="1612">
        <v>9283500</v>
      </c>
      <c r="E81" s="190">
        <v>9600000</v>
      </c>
    </row>
    <row r="82" spans="1:5" x14ac:dyDescent="0.25">
      <c r="A82" s="519" t="s">
        <v>840</v>
      </c>
      <c r="B82" s="1611">
        <v>2</v>
      </c>
      <c r="C82" s="1611"/>
      <c r="D82" s="1612">
        <v>9273500</v>
      </c>
      <c r="E82" s="190">
        <v>9500000</v>
      </c>
    </row>
    <row r="83" spans="1:5" x14ac:dyDescent="0.25">
      <c r="A83" s="519" t="s">
        <v>1428</v>
      </c>
      <c r="B83" s="1611">
        <v>1</v>
      </c>
      <c r="C83" s="1611"/>
      <c r="D83" s="1612">
        <v>7112000</v>
      </c>
      <c r="E83" s="190">
        <v>44612000</v>
      </c>
    </row>
    <row r="84" spans="1:5" x14ac:dyDescent="0.25">
      <c r="A84" s="518" t="s">
        <v>854</v>
      </c>
      <c r="B84" s="1611">
        <v>7</v>
      </c>
      <c r="C84" s="1611"/>
      <c r="D84" s="1612">
        <v>9671500</v>
      </c>
      <c r="E84" s="190">
        <v>9922500</v>
      </c>
    </row>
    <row r="85" spans="1:5" x14ac:dyDescent="0.25">
      <c r="A85" s="519" t="s">
        <v>854</v>
      </c>
      <c r="B85" s="1611">
        <v>4</v>
      </c>
      <c r="C85" s="1611"/>
      <c r="D85" s="1612">
        <v>10434500</v>
      </c>
      <c r="E85" s="190">
        <v>10687500</v>
      </c>
    </row>
    <row r="86" spans="1:5" x14ac:dyDescent="0.25">
      <c r="A86" s="519" t="s">
        <v>982</v>
      </c>
      <c r="B86" s="1611">
        <v>1</v>
      </c>
      <c r="C86" s="1611"/>
      <c r="D86" s="1612">
        <v>9300000</v>
      </c>
      <c r="E86" s="190">
        <v>9600000</v>
      </c>
    </row>
    <row r="87" spans="1:5" x14ac:dyDescent="0.25">
      <c r="A87" s="519" t="s">
        <v>1425</v>
      </c>
      <c r="B87" s="1611">
        <v>2</v>
      </c>
      <c r="C87" s="1611"/>
      <c r="D87" s="1612">
        <v>9280000</v>
      </c>
      <c r="E87" s="190">
        <v>9480000</v>
      </c>
    </row>
    <row r="88" spans="1:5" x14ac:dyDescent="0.25">
      <c r="A88" s="518" t="s">
        <v>965</v>
      </c>
      <c r="B88" s="1611">
        <v>1</v>
      </c>
      <c r="C88" s="1611"/>
      <c r="D88" s="1612">
        <v>9300000</v>
      </c>
      <c r="E88" s="190">
        <v>9600000</v>
      </c>
    </row>
    <row r="89" spans="1:5" x14ac:dyDescent="0.25">
      <c r="A89" s="519" t="s">
        <v>986</v>
      </c>
      <c r="B89" s="1611">
        <v>1</v>
      </c>
      <c r="C89" s="1611"/>
      <c r="D89" s="1612">
        <v>9300000</v>
      </c>
      <c r="E89" s="190">
        <v>9600000</v>
      </c>
    </row>
    <row r="90" spans="1:5" x14ac:dyDescent="0.25">
      <c r="A90" s="517" t="s">
        <v>13</v>
      </c>
      <c r="B90" s="1611">
        <v>23</v>
      </c>
      <c r="C90" s="1611">
        <v>1</v>
      </c>
      <c r="D90" s="1612">
        <v>10521793.807500001</v>
      </c>
      <c r="E90" s="190">
        <v>11170506.156166665</v>
      </c>
    </row>
    <row r="91" spans="1:5" x14ac:dyDescent="0.25">
      <c r="A91" s="518" t="s">
        <v>106</v>
      </c>
      <c r="B91" s="1611">
        <v>23</v>
      </c>
      <c r="C91" s="1611">
        <v>1</v>
      </c>
      <c r="D91" s="1612">
        <v>10521793.807500001</v>
      </c>
      <c r="E91" s="190">
        <v>11170506.156166665</v>
      </c>
    </row>
    <row r="92" spans="1:5" x14ac:dyDescent="0.25">
      <c r="A92" s="519" t="s">
        <v>540</v>
      </c>
      <c r="B92" s="1611">
        <v>8</v>
      </c>
      <c r="C92" s="1611">
        <v>1</v>
      </c>
      <c r="D92" s="1612">
        <v>12624083.486666666</v>
      </c>
      <c r="E92" s="190">
        <v>13848550.213333333</v>
      </c>
    </row>
    <row r="93" spans="1:5" x14ac:dyDescent="0.25">
      <c r="A93" s="519" t="s">
        <v>634</v>
      </c>
      <c r="B93" s="1611">
        <v>7</v>
      </c>
      <c r="C93" s="1611"/>
      <c r="D93" s="1612">
        <v>9275250</v>
      </c>
      <c r="E93" s="190">
        <v>9591666.6666666642</v>
      </c>
    </row>
    <row r="94" spans="1:5" x14ac:dyDescent="0.25">
      <c r="A94" s="519" t="s">
        <v>1377</v>
      </c>
      <c r="B94" s="1611">
        <v>7</v>
      </c>
      <c r="C94" s="1611"/>
      <c r="D94" s="1612">
        <v>9225800</v>
      </c>
      <c r="E94" s="190">
        <v>9567532.5029999986</v>
      </c>
    </row>
    <row r="95" spans="1:5" x14ac:dyDescent="0.25">
      <c r="A95" s="519" t="s">
        <v>1378</v>
      </c>
      <c r="B95" s="1611">
        <v>1</v>
      </c>
      <c r="C95" s="1611"/>
      <c r="D95" s="1612">
        <v>9300000</v>
      </c>
      <c r="E95" s="190">
        <v>9500000.2699999996</v>
      </c>
    </row>
    <row r="96" spans="1:5" x14ac:dyDescent="0.25">
      <c r="A96" s="517" t="s">
        <v>105</v>
      </c>
      <c r="B96" s="1611">
        <v>99</v>
      </c>
      <c r="C96" s="1611">
        <v>14</v>
      </c>
      <c r="D96" s="1612">
        <v>10661408.99000505</v>
      </c>
      <c r="E96" s="190">
        <v>12234252.067878157</v>
      </c>
    </row>
    <row r="97" spans="1:5" x14ac:dyDescent="0.25">
      <c r="A97" s="518" t="s">
        <v>108</v>
      </c>
      <c r="B97" s="1611">
        <v>19</v>
      </c>
      <c r="C97" s="1611">
        <v>2</v>
      </c>
      <c r="D97" s="1612">
        <v>11127816.853</v>
      </c>
      <c r="E97" s="190">
        <v>12012838.646333333</v>
      </c>
    </row>
    <row r="98" spans="1:5" x14ac:dyDescent="0.25">
      <c r="A98" s="519" t="s">
        <v>108</v>
      </c>
      <c r="B98" s="1611">
        <v>4</v>
      </c>
      <c r="C98" s="1611"/>
      <c r="D98" s="1612">
        <v>9286750</v>
      </c>
      <c r="E98" s="190">
        <v>9550000</v>
      </c>
    </row>
    <row r="99" spans="1:5" x14ac:dyDescent="0.25">
      <c r="A99" s="519" t="s">
        <v>625</v>
      </c>
      <c r="B99" s="1611">
        <v>9</v>
      </c>
      <c r="C99" s="1611">
        <v>1</v>
      </c>
      <c r="D99" s="1612">
        <v>12385179.066666668</v>
      </c>
      <c r="E99" s="190">
        <v>12580384.177777776</v>
      </c>
    </row>
    <row r="100" spans="1:5" x14ac:dyDescent="0.25">
      <c r="A100" s="519" t="s">
        <v>1053</v>
      </c>
      <c r="B100" s="1611">
        <v>3</v>
      </c>
      <c r="C100" s="1611"/>
      <c r="D100" s="1612">
        <v>9203000</v>
      </c>
      <c r="E100" s="190">
        <v>9567250</v>
      </c>
    </row>
    <row r="101" spans="1:5" x14ac:dyDescent="0.25">
      <c r="A101" s="519" t="s">
        <v>1386</v>
      </c>
      <c r="B101" s="1611">
        <v>3</v>
      </c>
      <c r="C101" s="1611">
        <v>1</v>
      </c>
      <c r="D101" s="1612">
        <v>12381043.776666665</v>
      </c>
      <c r="E101" s="190">
        <v>14717577.976666667</v>
      </c>
    </row>
    <row r="102" spans="1:5" x14ac:dyDescent="0.25">
      <c r="A102" s="518" t="s">
        <v>105</v>
      </c>
      <c r="B102" s="1611">
        <v>10</v>
      </c>
      <c r="C102" s="1611"/>
      <c r="D102" s="1612">
        <v>9053750</v>
      </c>
      <c r="E102" s="190">
        <v>9341166.6675000004</v>
      </c>
    </row>
    <row r="103" spans="1:5" x14ac:dyDescent="0.25">
      <c r="A103" s="519" t="s">
        <v>105</v>
      </c>
      <c r="B103" s="1611">
        <v>6</v>
      </c>
      <c r="C103" s="1611"/>
      <c r="D103" s="1612">
        <v>9780750</v>
      </c>
      <c r="E103" s="190">
        <v>10073500.002500001</v>
      </c>
    </row>
    <row r="104" spans="1:5" x14ac:dyDescent="0.25">
      <c r="A104" s="519" t="s">
        <v>988</v>
      </c>
      <c r="B104" s="1611">
        <v>1</v>
      </c>
      <c r="C104" s="1611"/>
      <c r="D104" s="1612">
        <v>9300000</v>
      </c>
      <c r="E104" s="190">
        <v>9500000</v>
      </c>
    </row>
    <row r="105" spans="1:5" x14ac:dyDescent="0.25">
      <c r="A105" s="519" t="s">
        <v>991</v>
      </c>
      <c r="B105" s="1611">
        <v>2</v>
      </c>
      <c r="C105" s="1611"/>
      <c r="D105" s="1612">
        <v>9230500</v>
      </c>
      <c r="E105" s="190">
        <v>9600000</v>
      </c>
    </row>
    <row r="106" spans="1:5" x14ac:dyDescent="0.25">
      <c r="A106" s="519" t="s">
        <v>1383</v>
      </c>
      <c r="B106" s="1611">
        <v>1</v>
      </c>
      <c r="C106" s="1611"/>
      <c r="D106" s="1612">
        <v>7000000</v>
      </c>
      <c r="E106" s="190">
        <v>7200000</v>
      </c>
    </row>
    <row r="107" spans="1:5" x14ac:dyDescent="0.25">
      <c r="A107" s="518" t="s">
        <v>107</v>
      </c>
      <c r="B107" s="1611">
        <v>42</v>
      </c>
      <c r="C107" s="1611">
        <v>10</v>
      </c>
      <c r="D107" s="1612">
        <v>11518240.589348145</v>
      </c>
      <c r="E107" s="190">
        <v>14020175.235220371</v>
      </c>
    </row>
    <row r="108" spans="1:5" x14ac:dyDescent="0.25">
      <c r="A108" s="519" t="s">
        <v>77</v>
      </c>
      <c r="B108" s="1611">
        <v>9</v>
      </c>
      <c r="C108" s="1611">
        <v>8</v>
      </c>
      <c r="D108" s="1612">
        <v>14417646.152833324</v>
      </c>
      <c r="E108" s="190">
        <v>15366592.57975</v>
      </c>
    </row>
    <row r="109" spans="1:5" x14ac:dyDescent="0.25">
      <c r="A109" s="519" t="s">
        <v>110</v>
      </c>
      <c r="B109" s="1611">
        <v>8</v>
      </c>
      <c r="C109" s="1611"/>
      <c r="D109" s="1612">
        <v>8438033.3333333358</v>
      </c>
      <c r="E109" s="190">
        <v>12689233.333333336</v>
      </c>
    </row>
    <row r="110" spans="1:5" x14ac:dyDescent="0.25">
      <c r="A110" s="519" t="s">
        <v>76</v>
      </c>
      <c r="B110" s="1611">
        <v>17</v>
      </c>
      <c r="C110" s="1611">
        <v>2</v>
      </c>
      <c r="D110" s="1612">
        <v>13773114.390555555</v>
      </c>
      <c r="E110" s="190">
        <v>14663197.885659726</v>
      </c>
    </row>
    <row r="111" spans="1:5" x14ac:dyDescent="0.25">
      <c r="A111" s="519" t="s">
        <v>92</v>
      </c>
      <c r="B111" s="1611">
        <v>2</v>
      </c>
      <c r="C111" s="1611"/>
      <c r="D111" s="1612">
        <v>7893500</v>
      </c>
      <c r="E111" s="190">
        <v>9600000</v>
      </c>
    </row>
    <row r="112" spans="1:5" x14ac:dyDescent="0.25">
      <c r="A112" s="519" t="s">
        <v>542</v>
      </c>
      <c r="B112" s="1611">
        <v>4</v>
      </c>
      <c r="C112" s="1611"/>
      <c r="D112" s="1612">
        <v>9037000</v>
      </c>
      <c r="E112" s="190">
        <v>14690750</v>
      </c>
    </row>
    <row r="113" spans="1:5" x14ac:dyDescent="0.25">
      <c r="A113" s="519" t="s">
        <v>1327</v>
      </c>
      <c r="B113" s="1611">
        <v>2</v>
      </c>
      <c r="C113" s="1611"/>
      <c r="D113" s="1612">
        <v>9273500</v>
      </c>
      <c r="E113" s="190">
        <v>16223500</v>
      </c>
    </row>
    <row r="114" spans="1:5" x14ac:dyDescent="0.25">
      <c r="A114" s="518" t="s">
        <v>497</v>
      </c>
      <c r="B114" s="1611">
        <v>3</v>
      </c>
      <c r="C114" s="1611"/>
      <c r="D114" s="1612">
        <v>8137500</v>
      </c>
      <c r="E114" s="190">
        <v>11925000</v>
      </c>
    </row>
    <row r="115" spans="1:5" x14ac:dyDescent="0.25">
      <c r="A115" s="519" t="s">
        <v>1385</v>
      </c>
      <c r="B115" s="1611">
        <v>1</v>
      </c>
      <c r="C115" s="1611"/>
      <c r="D115" s="1612">
        <v>9300000</v>
      </c>
      <c r="E115" s="190">
        <v>9600000</v>
      </c>
    </row>
    <row r="116" spans="1:5" x14ac:dyDescent="0.25">
      <c r="A116" s="519" t="s">
        <v>1465</v>
      </c>
      <c r="B116" s="1611">
        <v>2</v>
      </c>
      <c r="C116" s="1611"/>
      <c r="D116" s="1612">
        <v>6975000</v>
      </c>
      <c r="E116" s="190">
        <v>14250000</v>
      </c>
    </row>
    <row r="117" spans="1:5" x14ac:dyDescent="0.25">
      <c r="A117" s="518" t="s">
        <v>524</v>
      </c>
      <c r="B117" s="1611">
        <v>10</v>
      </c>
      <c r="C117" s="1611">
        <v>1</v>
      </c>
      <c r="D117" s="1612">
        <v>11668312.475</v>
      </c>
      <c r="E117" s="190">
        <v>12044469.914166667</v>
      </c>
    </row>
    <row r="118" spans="1:5" x14ac:dyDescent="0.25">
      <c r="A118" s="519" t="s">
        <v>703</v>
      </c>
      <c r="B118" s="1611">
        <v>6</v>
      </c>
      <c r="C118" s="1611"/>
      <c r="D118" s="1612">
        <v>9078500</v>
      </c>
      <c r="E118" s="190">
        <v>9633333.3333333358</v>
      </c>
    </row>
    <row r="119" spans="1:5" x14ac:dyDescent="0.25">
      <c r="A119" s="519" t="s">
        <v>1446</v>
      </c>
      <c r="B119" s="1611">
        <v>4</v>
      </c>
      <c r="C119" s="1611"/>
      <c r="D119" s="1612">
        <v>9267000</v>
      </c>
      <c r="E119" s="190">
        <v>9661963.0899999999</v>
      </c>
    </row>
    <row r="120" spans="1:5" x14ac:dyDescent="0.25">
      <c r="A120" s="519" t="s">
        <v>524</v>
      </c>
      <c r="B120" s="1611"/>
      <c r="C120" s="1611">
        <v>1</v>
      </c>
      <c r="D120" s="1612">
        <v>19249249.899999999</v>
      </c>
      <c r="E120" s="190">
        <v>19249249.899999999</v>
      </c>
    </row>
    <row r="121" spans="1:5" x14ac:dyDescent="0.25">
      <c r="A121" s="518" t="s">
        <v>957</v>
      </c>
      <c r="B121" s="1611">
        <v>15</v>
      </c>
      <c r="C121" s="1611">
        <v>1</v>
      </c>
      <c r="D121" s="1612">
        <v>9682781.1842857134</v>
      </c>
      <c r="E121" s="190">
        <v>11400170.904761899</v>
      </c>
    </row>
    <row r="122" spans="1:5" x14ac:dyDescent="0.25">
      <c r="A122" s="519" t="s">
        <v>957</v>
      </c>
      <c r="B122" s="1611">
        <v>9</v>
      </c>
      <c r="C122" s="1611"/>
      <c r="D122" s="1612">
        <v>8898675</v>
      </c>
      <c r="E122" s="190">
        <v>12839372.355</v>
      </c>
    </row>
    <row r="123" spans="1:5" x14ac:dyDescent="0.25">
      <c r="A123" s="519" t="s">
        <v>994</v>
      </c>
      <c r="B123" s="1611">
        <v>4</v>
      </c>
      <c r="C123" s="1611">
        <v>1</v>
      </c>
      <c r="D123" s="1612">
        <v>10463039.43</v>
      </c>
      <c r="E123" s="190">
        <v>11674150.541111099</v>
      </c>
    </row>
    <row r="124" spans="1:5" x14ac:dyDescent="0.25">
      <c r="A124" s="519" t="s">
        <v>1052</v>
      </c>
      <c r="B124" s="1611">
        <v>1</v>
      </c>
      <c r="C124" s="1611"/>
      <c r="D124" s="1612">
        <v>9300000</v>
      </c>
      <c r="E124" s="190">
        <v>9600000</v>
      </c>
    </row>
    <row r="125" spans="1:5" x14ac:dyDescent="0.25">
      <c r="A125" s="519" t="s">
        <v>1384</v>
      </c>
      <c r="B125" s="1611">
        <v>1</v>
      </c>
      <c r="C125" s="1611"/>
      <c r="D125" s="1612">
        <v>9293000</v>
      </c>
      <c r="E125" s="190">
        <v>9500000</v>
      </c>
    </row>
    <row r="126" spans="1:5" x14ac:dyDescent="0.25">
      <c r="A126" s="517" t="s">
        <v>74</v>
      </c>
      <c r="B126" s="1611">
        <v>63</v>
      </c>
      <c r="C126" s="1611">
        <v>3</v>
      </c>
      <c r="D126" s="1612">
        <v>10112155.087050267</v>
      </c>
      <c r="E126" s="190">
        <v>11200381.85360582</v>
      </c>
    </row>
    <row r="127" spans="1:5" x14ac:dyDescent="0.25">
      <c r="A127" s="518" t="s">
        <v>72</v>
      </c>
      <c r="B127" s="1611">
        <v>5</v>
      </c>
      <c r="C127" s="1611"/>
      <c r="D127" s="1612">
        <v>8715250</v>
      </c>
      <c r="E127" s="190">
        <v>10156250</v>
      </c>
    </row>
    <row r="128" spans="1:5" x14ac:dyDescent="0.25">
      <c r="A128" s="519" t="s">
        <v>856</v>
      </c>
      <c r="B128" s="1611">
        <v>1</v>
      </c>
      <c r="C128" s="1611"/>
      <c r="D128" s="1612">
        <v>9300000</v>
      </c>
      <c r="E128" s="190">
        <v>9600000</v>
      </c>
    </row>
    <row r="129" spans="1:5" x14ac:dyDescent="0.25">
      <c r="A129" s="519" t="s">
        <v>72</v>
      </c>
      <c r="B129" s="1611">
        <v>3</v>
      </c>
      <c r="C129" s="1611"/>
      <c r="D129" s="1612">
        <v>8130500</v>
      </c>
      <c r="E129" s="190">
        <v>10712500</v>
      </c>
    </row>
    <row r="130" spans="1:5" x14ac:dyDescent="0.25">
      <c r="A130" s="519" t="s">
        <v>1462</v>
      </c>
      <c r="B130" s="1611">
        <v>1</v>
      </c>
      <c r="C130" s="1611"/>
      <c r="D130" s="1612">
        <v>9300000</v>
      </c>
      <c r="E130" s="190">
        <v>9600000</v>
      </c>
    </row>
    <row r="131" spans="1:5" x14ac:dyDescent="0.25">
      <c r="A131" s="518" t="s">
        <v>87</v>
      </c>
      <c r="B131" s="1611">
        <v>7</v>
      </c>
      <c r="C131" s="1611"/>
      <c r="D131" s="1612">
        <v>9300000</v>
      </c>
      <c r="E131" s="190">
        <v>9575000</v>
      </c>
    </row>
    <row r="132" spans="1:5" x14ac:dyDescent="0.25">
      <c r="A132" s="519" t="s">
        <v>98</v>
      </c>
      <c r="B132" s="1611">
        <v>1</v>
      </c>
      <c r="C132" s="1611"/>
      <c r="D132" s="1612">
        <v>9300000</v>
      </c>
      <c r="E132" s="190">
        <v>9600000</v>
      </c>
    </row>
    <row r="133" spans="1:5" x14ac:dyDescent="0.25">
      <c r="A133" s="519" t="s">
        <v>971</v>
      </c>
      <c r="B133" s="1611">
        <v>3</v>
      </c>
      <c r="C133" s="1611"/>
      <c r="D133" s="1612">
        <v>9300000</v>
      </c>
      <c r="E133" s="190">
        <v>9525000</v>
      </c>
    </row>
    <row r="134" spans="1:5" x14ac:dyDescent="0.25">
      <c r="A134" s="519" t="s">
        <v>1050</v>
      </c>
      <c r="B134" s="1611">
        <v>1</v>
      </c>
      <c r="C134" s="1611"/>
      <c r="D134" s="1612">
        <v>9300000</v>
      </c>
      <c r="E134" s="190">
        <v>9600000</v>
      </c>
    </row>
    <row r="135" spans="1:5" x14ac:dyDescent="0.25">
      <c r="A135" s="519" t="s">
        <v>1402</v>
      </c>
      <c r="B135" s="1611">
        <v>1</v>
      </c>
      <c r="C135" s="1611"/>
      <c r="D135" s="1612">
        <v>9300000</v>
      </c>
      <c r="E135" s="190">
        <v>9600000</v>
      </c>
    </row>
    <row r="136" spans="1:5" x14ac:dyDescent="0.25">
      <c r="A136" s="519" t="s">
        <v>1463</v>
      </c>
      <c r="B136" s="1611">
        <v>1</v>
      </c>
      <c r="C136" s="1611"/>
      <c r="D136" s="1612">
        <v>9300000</v>
      </c>
      <c r="E136" s="190">
        <v>9600000</v>
      </c>
    </row>
    <row r="137" spans="1:5" x14ac:dyDescent="0.25">
      <c r="A137" s="518" t="s">
        <v>97</v>
      </c>
      <c r="B137" s="1611">
        <v>7</v>
      </c>
      <c r="C137" s="1611">
        <v>1</v>
      </c>
      <c r="D137" s="1612">
        <v>10643263.035333334</v>
      </c>
      <c r="E137" s="190">
        <v>12000655.224666659</v>
      </c>
    </row>
    <row r="138" spans="1:5" x14ac:dyDescent="0.25">
      <c r="A138" s="519" t="s">
        <v>616</v>
      </c>
      <c r="B138" s="1611">
        <v>5</v>
      </c>
      <c r="C138" s="1611">
        <v>1</v>
      </c>
      <c r="D138" s="1612">
        <v>11538771.725555556</v>
      </c>
      <c r="E138" s="190">
        <v>13601092.041111099</v>
      </c>
    </row>
    <row r="139" spans="1:5" x14ac:dyDescent="0.25">
      <c r="A139" s="519" t="s">
        <v>857</v>
      </c>
      <c r="B139" s="1611">
        <v>2</v>
      </c>
      <c r="C139" s="1611"/>
      <c r="D139" s="1612">
        <v>9300000</v>
      </c>
      <c r="E139" s="190">
        <v>9600000</v>
      </c>
    </row>
    <row r="140" spans="1:5" x14ac:dyDescent="0.25">
      <c r="A140" s="518" t="s">
        <v>75</v>
      </c>
      <c r="B140" s="1611">
        <v>5</v>
      </c>
      <c r="C140" s="1611"/>
      <c r="D140" s="1612">
        <v>9276400</v>
      </c>
      <c r="E140" s="190">
        <v>10493117.066</v>
      </c>
    </row>
    <row r="141" spans="1:5" x14ac:dyDescent="0.25">
      <c r="A141" s="519" t="s">
        <v>983</v>
      </c>
      <c r="B141" s="1611">
        <v>1</v>
      </c>
      <c r="C141" s="1611"/>
      <c r="D141" s="1612">
        <v>9241000</v>
      </c>
      <c r="E141" s="190">
        <v>10465585.33</v>
      </c>
    </row>
    <row r="142" spans="1:5" x14ac:dyDescent="0.25">
      <c r="A142" s="519" t="s">
        <v>1379</v>
      </c>
      <c r="B142" s="1611">
        <v>1</v>
      </c>
      <c r="C142" s="1611"/>
      <c r="D142" s="1612">
        <v>9241000</v>
      </c>
      <c r="E142" s="190">
        <v>13300000</v>
      </c>
    </row>
    <row r="143" spans="1:5" x14ac:dyDescent="0.25">
      <c r="A143" s="519" t="s">
        <v>1380</v>
      </c>
      <c r="B143" s="1611">
        <v>2</v>
      </c>
      <c r="C143" s="1611"/>
      <c r="D143" s="1612">
        <v>9300000</v>
      </c>
      <c r="E143" s="190">
        <v>9550000</v>
      </c>
    </row>
    <row r="144" spans="1:5" x14ac:dyDescent="0.25">
      <c r="A144" s="519" t="s">
        <v>1381</v>
      </c>
      <c r="B144" s="1611">
        <v>1</v>
      </c>
      <c r="C144" s="1611"/>
      <c r="D144" s="1612">
        <v>9300000</v>
      </c>
      <c r="E144" s="190">
        <v>9600000</v>
      </c>
    </row>
    <row r="145" spans="1:5" x14ac:dyDescent="0.25">
      <c r="A145" s="518" t="s">
        <v>74</v>
      </c>
      <c r="B145" s="1611">
        <v>1</v>
      </c>
      <c r="C145" s="1611"/>
      <c r="D145" s="1612">
        <v>9300000</v>
      </c>
      <c r="E145" s="190">
        <v>9500000</v>
      </c>
    </row>
    <row r="146" spans="1:5" x14ac:dyDescent="0.25">
      <c r="A146" s="519" t="s">
        <v>74</v>
      </c>
      <c r="B146" s="1611">
        <v>1</v>
      </c>
      <c r="C146" s="1611"/>
      <c r="D146" s="1612">
        <v>9300000</v>
      </c>
      <c r="E146" s="190">
        <v>9500000</v>
      </c>
    </row>
    <row r="147" spans="1:5" x14ac:dyDescent="0.25">
      <c r="A147" s="518" t="s">
        <v>842</v>
      </c>
      <c r="B147" s="1611">
        <v>10</v>
      </c>
      <c r="C147" s="1611"/>
      <c r="D147" s="1612">
        <v>9293666.6666666642</v>
      </c>
      <c r="E147" s="190">
        <v>9551666.6666666642</v>
      </c>
    </row>
    <row r="148" spans="1:5" x14ac:dyDescent="0.25">
      <c r="A148" s="519" t="s">
        <v>842</v>
      </c>
      <c r="B148" s="1611">
        <v>10</v>
      </c>
      <c r="C148" s="1611"/>
      <c r="D148" s="1612">
        <v>9293666.6666666642</v>
      </c>
      <c r="E148" s="190">
        <v>9551666.6666666642</v>
      </c>
    </row>
    <row r="149" spans="1:5" x14ac:dyDescent="0.25">
      <c r="A149" s="518" t="s">
        <v>843</v>
      </c>
      <c r="B149" s="1611">
        <v>20</v>
      </c>
      <c r="C149" s="1611">
        <v>2</v>
      </c>
      <c r="D149" s="1612">
        <v>12446366.827976191</v>
      </c>
      <c r="E149" s="190">
        <v>13033517.043726197</v>
      </c>
    </row>
    <row r="150" spans="1:5" x14ac:dyDescent="0.25">
      <c r="A150" s="519" t="s">
        <v>858</v>
      </c>
      <c r="B150" s="1611">
        <v>6</v>
      </c>
      <c r="C150" s="1611"/>
      <c r="D150" s="1612">
        <v>9281333.3333333358</v>
      </c>
      <c r="E150" s="190">
        <v>9579693.9583333358</v>
      </c>
    </row>
    <row r="151" spans="1:5" x14ac:dyDescent="0.25">
      <c r="A151" s="519" t="s">
        <v>990</v>
      </c>
      <c r="B151" s="1611">
        <v>7</v>
      </c>
      <c r="C151" s="1611"/>
      <c r="D151" s="1612">
        <v>9917142.8571428601</v>
      </c>
      <c r="E151" s="190">
        <v>10260840.5671429</v>
      </c>
    </row>
    <row r="152" spans="1:5" x14ac:dyDescent="0.25">
      <c r="A152" s="519" t="s">
        <v>1051</v>
      </c>
      <c r="B152" s="1611">
        <v>6</v>
      </c>
      <c r="C152" s="1611">
        <v>2</v>
      </c>
      <c r="D152" s="1612">
        <v>15447781.274999999</v>
      </c>
      <c r="E152" s="190">
        <v>16311976.966499999</v>
      </c>
    </row>
    <row r="153" spans="1:5" x14ac:dyDescent="0.25">
      <c r="A153" s="519" t="s">
        <v>1433</v>
      </c>
      <c r="B153" s="1611">
        <v>1</v>
      </c>
      <c r="C153" s="1611"/>
      <c r="D153" s="1612">
        <v>9300000</v>
      </c>
      <c r="E153" s="190">
        <v>9600000</v>
      </c>
    </row>
    <row r="154" spans="1:5" x14ac:dyDescent="0.25">
      <c r="A154" s="518" t="s">
        <v>844</v>
      </c>
      <c r="B154" s="1611">
        <v>1</v>
      </c>
      <c r="C154" s="1611"/>
      <c r="D154" s="1612">
        <v>9293000</v>
      </c>
      <c r="E154" s="190">
        <v>21378000</v>
      </c>
    </row>
    <row r="155" spans="1:5" x14ac:dyDescent="0.25">
      <c r="A155" s="519" t="s">
        <v>845</v>
      </c>
      <c r="B155" s="1611">
        <v>1</v>
      </c>
      <c r="C155" s="1611"/>
      <c r="D155" s="1612">
        <v>9293000</v>
      </c>
      <c r="E155" s="190">
        <v>21378000</v>
      </c>
    </row>
    <row r="156" spans="1:5" x14ac:dyDescent="0.25">
      <c r="A156" s="518" t="s">
        <v>1049</v>
      </c>
      <c r="B156" s="1611">
        <v>2</v>
      </c>
      <c r="C156" s="1611"/>
      <c r="D156" s="1612">
        <v>9300000</v>
      </c>
      <c r="E156" s="190">
        <v>9500000</v>
      </c>
    </row>
    <row r="157" spans="1:5" x14ac:dyDescent="0.25">
      <c r="A157" s="519" t="s">
        <v>1049</v>
      </c>
      <c r="B157" s="1611">
        <v>2</v>
      </c>
      <c r="C157" s="1611"/>
      <c r="D157" s="1612">
        <v>9300000</v>
      </c>
      <c r="E157" s="190">
        <v>9500000</v>
      </c>
    </row>
    <row r="158" spans="1:5" x14ac:dyDescent="0.25">
      <c r="A158" s="518" t="s">
        <v>1382</v>
      </c>
      <c r="B158" s="1611">
        <v>4</v>
      </c>
      <c r="C158" s="1611"/>
      <c r="D158" s="1612">
        <v>9213500</v>
      </c>
      <c r="E158" s="190">
        <v>9660207.796666665</v>
      </c>
    </row>
    <row r="159" spans="1:5" x14ac:dyDescent="0.25">
      <c r="A159" s="519" t="s">
        <v>1382</v>
      </c>
      <c r="B159" s="1611">
        <v>4</v>
      </c>
      <c r="C159" s="1611"/>
      <c r="D159" s="1612">
        <v>9213500</v>
      </c>
      <c r="E159" s="190">
        <v>9660207.796666665</v>
      </c>
    </row>
    <row r="160" spans="1:5" x14ac:dyDescent="0.25">
      <c r="A160" s="518" t="s">
        <v>1403</v>
      </c>
      <c r="B160" s="1611">
        <v>1</v>
      </c>
      <c r="C160" s="1611"/>
      <c r="D160" s="1612">
        <v>9300000</v>
      </c>
      <c r="E160" s="190">
        <v>9600000</v>
      </c>
    </row>
    <row r="161" spans="1:5" x14ac:dyDescent="0.25">
      <c r="A161" s="519" t="s">
        <v>1464</v>
      </c>
      <c r="B161" s="1611">
        <v>1</v>
      </c>
      <c r="C161" s="1611"/>
      <c r="D161" s="1612">
        <v>9300000</v>
      </c>
      <c r="E161" s="190">
        <v>9600000</v>
      </c>
    </row>
    <row r="162" spans="1:5" x14ac:dyDescent="0.25">
      <c r="A162" s="517" t="s">
        <v>103</v>
      </c>
      <c r="B162" s="1611">
        <v>25</v>
      </c>
      <c r="C162" s="1611">
        <v>4</v>
      </c>
      <c r="D162" s="1612">
        <v>11372292.071212122</v>
      </c>
      <c r="E162" s="190">
        <v>16797821.686060604</v>
      </c>
    </row>
    <row r="163" spans="1:5" x14ac:dyDescent="0.25">
      <c r="A163" s="518" t="s">
        <v>94</v>
      </c>
      <c r="B163" s="1611">
        <v>2</v>
      </c>
      <c r="C163" s="1611"/>
      <c r="D163" s="1612">
        <v>7828000</v>
      </c>
      <c r="E163" s="190">
        <v>33250000</v>
      </c>
    </row>
    <row r="164" spans="1:5" x14ac:dyDescent="0.25">
      <c r="A164" s="519" t="s">
        <v>1451</v>
      </c>
      <c r="B164" s="1611">
        <v>2</v>
      </c>
      <c r="C164" s="1611"/>
      <c r="D164" s="1612">
        <v>7828000</v>
      </c>
      <c r="E164" s="190">
        <v>33250000</v>
      </c>
    </row>
    <row r="165" spans="1:5" x14ac:dyDescent="0.25">
      <c r="A165" s="518" t="s">
        <v>109</v>
      </c>
      <c r="B165" s="1611">
        <v>10</v>
      </c>
      <c r="C165" s="1611">
        <v>1</v>
      </c>
      <c r="D165" s="1612">
        <v>10735882.953749999</v>
      </c>
      <c r="E165" s="190">
        <v>12910047.727916662</v>
      </c>
    </row>
    <row r="166" spans="1:5" x14ac:dyDescent="0.25">
      <c r="A166" s="519" t="s">
        <v>82</v>
      </c>
      <c r="B166" s="1611"/>
      <c r="C166" s="1611">
        <v>1</v>
      </c>
      <c r="D166" s="1612">
        <v>22406563.629999999</v>
      </c>
      <c r="E166" s="190">
        <v>22597912.039999999</v>
      </c>
    </row>
    <row r="167" spans="1:5" x14ac:dyDescent="0.25">
      <c r="A167" s="519" t="s">
        <v>839</v>
      </c>
      <c r="B167" s="1611">
        <v>2</v>
      </c>
      <c r="C167" s="1611"/>
      <c r="D167" s="1612">
        <v>9300000</v>
      </c>
      <c r="E167" s="190">
        <v>9600000</v>
      </c>
    </row>
    <row r="168" spans="1:5" x14ac:dyDescent="0.25">
      <c r="A168" s="519" t="s">
        <v>851</v>
      </c>
      <c r="B168" s="1611">
        <v>2</v>
      </c>
      <c r="C168" s="1611"/>
      <c r="D168" s="1612">
        <v>9296500</v>
      </c>
      <c r="E168" s="190">
        <v>9550000</v>
      </c>
    </row>
    <row r="169" spans="1:5" x14ac:dyDescent="0.25">
      <c r="A169" s="519" t="s">
        <v>864</v>
      </c>
      <c r="B169" s="1611">
        <v>2</v>
      </c>
      <c r="C169" s="1611"/>
      <c r="D169" s="1612">
        <v>9267000</v>
      </c>
      <c r="E169" s="190">
        <v>14824568.225</v>
      </c>
    </row>
    <row r="170" spans="1:5" x14ac:dyDescent="0.25">
      <c r="A170" s="519" t="s">
        <v>972</v>
      </c>
      <c r="B170" s="1611">
        <v>1</v>
      </c>
      <c r="C170" s="1611"/>
      <c r="D170" s="1612">
        <v>9300000</v>
      </c>
      <c r="E170" s="190">
        <v>9500000</v>
      </c>
    </row>
    <row r="171" spans="1:5" x14ac:dyDescent="0.25">
      <c r="A171" s="519" t="s">
        <v>1455</v>
      </c>
      <c r="B171" s="1611">
        <v>3</v>
      </c>
      <c r="C171" s="1611"/>
      <c r="D171" s="1612">
        <v>7750000</v>
      </c>
      <c r="E171" s="190">
        <v>12783333.3333333</v>
      </c>
    </row>
    <row r="172" spans="1:5" x14ac:dyDescent="0.25">
      <c r="A172" s="518" t="s">
        <v>850</v>
      </c>
      <c r="B172" s="1611">
        <v>1</v>
      </c>
      <c r="C172" s="1611"/>
      <c r="D172" s="1612">
        <v>8917000</v>
      </c>
      <c r="E172" s="190">
        <v>9117000</v>
      </c>
    </row>
    <row r="173" spans="1:5" x14ac:dyDescent="0.25">
      <c r="A173" s="519" t="s">
        <v>1431</v>
      </c>
      <c r="B173" s="1611">
        <v>1</v>
      </c>
      <c r="C173" s="1611"/>
      <c r="D173" s="1612">
        <v>8917000</v>
      </c>
      <c r="E173" s="190">
        <v>9117000</v>
      </c>
    </row>
    <row r="174" spans="1:5" x14ac:dyDescent="0.25">
      <c r="A174" s="518" t="s">
        <v>859</v>
      </c>
      <c r="B174" s="1611">
        <v>4</v>
      </c>
      <c r="C174" s="1611">
        <v>2</v>
      </c>
      <c r="D174" s="1612">
        <v>16187590.484166674</v>
      </c>
      <c r="E174" s="190">
        <v>16494423.817499999</v>
      </c>
    </row>
    <row r="175" spans="1:5" x14ac:dyDescent="0.25">
      <c r="A175" s="519" t="s">
        <v>1328</v>
      </c>
      <c r="B175" s="1611">
        <v>1</v>
      </c>
      <c r="C175" s="1611"/>
      <c r="D175" s="1612">
        <v>9300000</v>
      </c>
      <c r="E175" s="190">
        <v>9500000</v>
      </c>
    </row>
    <row r="176" spans="1:5" x14ac:dyDescent="0.25">
      <c r="A176" s="519" t="s">
        <v>1407</v>
      </c>
      <c r="B176" s="1611"/>
      <c r="C176" s="1611">
        <v>1</v>
      </c>
      <c r="D176" s="1612">
        <v>22365054.02</v>
      </c>
      <c r="E176" s="190">
        <v>22365054.02</v>
      </c>
    </row>
    <row r="177" spans="1:5" x14ac:dyDescent="0.25">
      <c r="A177" s="519" t="s">
        <v>1452</v>
      </c>
      <c r="B177" s="1611">
        <v>3</v>
      </c>
      <c r="C177" s="1611"/>
      <c r="D177" s="1612">
        <v>10022666.6666667</v>
      </c>
      <c r="E177" s="190">
        <v>11050000</v>
      </c>
    </row>
    <row r="178" spans="1:5" x14ac:dyDescent="0.25">
      <c r="A178" s="519" t="s">
        <v>1502</v>
      </c>
      <c r="B178" s="1611"/>
      <c r="C178" s="1611">
        <v>1</v>
      </c>
      <c r="D178" s="1612">
        <v>23062641.25</v>
      </c>
      <c r="E178" s="190">
        <v>23062641.25</v>
      </c>
    </row>
    <row r="179" spans="1:5" x14ac:dyDescent="0.25">
      <c r="A179" s="518" t="s">
        <v>949</v>
      </c>
      <c r="B179" s="1611">
        <v>3</v>
      </c>
      <c r="C179" s="1611"/>
      <c r="D179" s="1612">
        <v>10274333.333333334</v>
      </c>
      <c r="E179" s="190">
        <v>20816666.666666668</v>
      </c>
    </row>
    <row r="180" spans="1:5" x14ac:dyDescent="0.25">
      <c r="A180" s="519" t="s">
        <v>949</v>
      </c>
      <c r="B180" s="1611">
        <v>1</v>
      </c>
      <c r="C180" s="1611"/>
      <c r="D180" s="1612">
        <v>9300000</v>
      </c>
      <c r="E180" s="190">
        <v>9600000</v>
      </c>
    </row>
    <row r="181" spans="1:5" x14ac:dyDescent="0.25">
      <c r="A181" s="519" t="s">
        <v>1365</v>
      </c>
      <c r="B181" s="1611">
        <v>1</v>
      </c>
      <c r="C181" s="1611"/>
      <c r="D181" s="1612">
        <v>13950000</v>
      </c>
      <c r="E181" s="190">
        <v>14150000</v>
      </c>
    </row>
    <row r="182" spans="1:5" x14ac:dyDescent="0.25">
      <c r="A182" s="519" t="s">
        <v>1447</v>
      </c>
      <c r="B182" s="1611">
        <v>1</v>
      </c>
      <c r="C182" s="1611"/>
      <c r="D182" s="1612">
        <v>7573000</v>
      </c>
      <c r="E182" s="190">
        <v>38700000</v>
      </c>
    </row>
    <row r="183" spans="1:5" x14ac:dyDescent="0.25">
      <c r="A183" s="518" t="s">
        <v>1333</v>
      </c>
      <c r="B183" s="1611">
        <v>1</v>
      </c>
      <c r="C183" s="1611"/>
      <c r="D183" s="1612">
        <v>6650000</v>
      </c>
      <c r="E183" s="190">
        <v>44712000</v>
      </c>
    </row>
    <row r="184" spans="1:5" x14ac:dyDescent="0.25">
      <c r="A184" s="519" t="s">
        <v>1450</v>
      </c>
      <c r="B184" s="1611">
        <v>1</v>
      </c>
      <c r="C184" s="1611"/>
      <c r="D184" s="1612">
        <v>6650000</v>
      </c>
      <c r="E184" s="190">
        <v>44712000</v>
      </c>
    </row>
    <row r="185" spans="1:5" x14ac:dyDescent="0.25">
      <c r="A185" s="518" t="s">
        <v>1410</v>
      </c>
      <c r="B185" s="1611">
        <v>1</v>
      </c>
      <c r="C185" s="1611"/>
      <c r="D185" s="1612">
        <v>9300000</v>
      </c>
      <c r="E185" s="190">
        <v>9500000</v>
      </c>
    </row>
    <row r="186" spans="1:5" x14ac:dyDescent="0.25">
      <c r="A186" s="519" t="s">
        <v>1456</v>
      </c>
      <c r="B186" s="1611">
        <v>1</v>
      </c>
      <c r="C186" s="1611"/>
      <c r="D186" s="1612">
        <v>9300000</v>
      </c>
      <c r="E186" s="190">
        <v>9500000</v>
      </c>
    </row>
    <row r="187" spans="1:5" x14ac:dyDescent="0.25">
      <c r="A187" s="518" t="s">
        <v>1448</v>
      </c>
      <c r="B187" s="1611">
        <v>1</v>
      </c>
      <c r="C187" s="1611"/>
      <c r="D187" s="1612">
        <v>9300000</v>
      </c>
      <c r="E187" s="190">
        <v>9500000</v>
      </c>
    </row>
    <row r="188" spans="1:5" x14ac:dyDescent="0.25">
      <c r="A188" s="519" t="s">
        <v>1449</v>
      </c>
      <c r="B188" s="1611">
        <v>1</v>
      </c>
      <c r="C188" s="1611"/>
      <c r="D188" s="1612">
        <v>9300000</v>
      </c>
      <c r="E188" s="190">
        <v>9500000</v>
      </c>
    </row>
    <row r="189" spans="1:5" x14ac:dyDescent="0.25">
      <c r="A189" s="518" t="s">
        <v>1453</v>
      </c>
      <c r="B189" s="1611">
        <v>2</v>
      </c>
      <c r="C189" s="1611">
        <v>1</v>
      </c>
      <c r="D189" s="1612">
        <v>13367500</v>
      </c>
      <c r="E189" s="190">
        <v>15882500</v>
      </c>
    </row>
    <row r="190" spans="1:5" x14ac:dyDescent="0.25">
      <c r="A190" s="519" t="s">
        <v>1454</v>
      </c>
      <c r="B190" s="1611">
        <v>2</v>
      </c>
      <c r="C190" s="1611">
        <v>1</v>
      </c>
      <c r="D190" s="1612">
        <v>13367500</v>
      </c>
      <c r="E190" s="190">
        <v>15882500</v>
      </c>
    </row>
    <row r="191" spans="1:5" x14ac:dyDescent="0.25">
      <c r="A191" s="1614" t="s">
        <v>138</v>
      </c>
      <c r="B191" s="1611">
        <v>3</v>
      </c>
      <c r="C191" s="1611">
        <v>5</v>
      </c>
      <c r="D191" s="1612">
        <v>14226267.840000002</v>
      </c>
      <c r="E191" s="190">
        <v>14484209.61125</v>
      </c>
    </row>
    <row r="192" spans="1:5" x14ac:dyDescent="0.25">
      <c r="A192" s="517" t="s">
        <v>12</v>
      </c>
      <c r="B192" s="1611">
        <v>1</v>
      </c>
      <c r="C192" s="1611">
        <v>1</v>
      </c>
      <c r="D192" s="1612">
        <v>15917929.425000001</v>
      </c>
      <c r="E192" s="190">
        <v>16433283.075000001</v>
      </c>
    </row>
    <row r="193" spans="1:5" x14ac:dyDescent="0.25">
      <c r="A193" s="518" t="s">
        <v>381</v>
      </c>
      <c r="B193" s="1611"/>
      <c r="C193" s="1611">
        <v>1</v>
      </c>
      <c r="D193" s="1612">
        <v>25479858.850000001</v>
      </c>
      <c r="E193" s="190">
        <v>25479858.850000001</v>
      </c>
    </row>
    <row r="194" spans="1:5" x14ac:dyDescent="0.25">
      <c r="A194" s="519" t="s">
        <v>381</v>
      </c>
      <c r="B194" s="1611"/>
      <c r="C194" s="1611">
        <v>1</v>
      </c>
      <c r="D194" s="1612">
        <v>25479858.850000001</v>
      </c>
      <c r="E194" s="190">
        <v>25479858.850000001</v>
      </c>
    </row>
    <row r="195" spans="1:5" x14ac:dyDescent="0.25">
      <c r="A195" s="518" t="s">
        <v>1045</v>
      </c>
      <c r="B195" s="1611">
        <v>1</v>
      </c>
      <c r="C195" s="1611"/>
      <c r="D195" s="1612">
        <v>6356000</v>
      </c>
      <c r="E195" s="190">
        <v>7386707.2999999998</v>
      </c>
    </row>
    <row r="196" spans="1:5" x14ac:dyDescent="0.25">
      <c r="A196" s="519" t="s">
        <v>1046</v>
      </c>
      <c r="B196" s="1611">
        <v>1</v>
      </c>
      <c r="C196" s="1611"/>
      <c r="D196" s="1612">
        <v>6356000</v>
      </c>
      <c r="E196" s="190">
        <v>7386707.2999999998</v>
      </c>
    </row>
    <row r="197" spans="1:5" x14ac:dyDescent="0.25">
      <c r="A197" s="517" t="s">
        <v>73</v>
      </c>
      <c r="B197" s="1611">
        <v>1</v>
      </c>
      <c r="C197" s="1611"/>
      <c r="D197" s="1612">
        <v>9201000</v>
      </c>
      <c r="E197" s="190">
        <v>9631249.0999999996</v>
      </c>
    </row>
    <row r="198" spans="1:5" x14ac:dyDescent="0.25">
      <c r="A198" s="518" t="s">
        <v>532</v>
      </c>
      <c r="B198" s="1611">
        <v>1</v>
      </c>
      <c r="C198" s="1611"/>
      <c r="D198" s="1612">
        <v>9201000</v>
      </c>
      <c r="E198" s="190">
        <v>9631249.0999999996</v>
      </c>
    </row>
    <row r="199" spans="1:5" x14ac:dyDescent="0.25">
      <c r="A199" s="519" t="s">
        <v>532</v>
      </c>
      <c r="B199" s="1611">
        <v>1</v>
      </c>
      <c r="C199" s="1611"/>
      <c r="D199" s="1612">
        <v>9201000</v>
      </c>
      <c r="E199" s="190">
        <v>9631249.0999999996</v>
      </c>
    </row>
    <row r="200" spans="1:5" x14ac:dyDescent="0.25">
      <c r="A200" s="517" t="s">
        <v>105</v>
      </c>
      <c r="B200" s="1611"/>
      <c r="C200" s="1611">
        <v>1</v>
      </c>
      <c r="D200" s="1612">
        <v>25068944.629999999</v>
      </c>
      <c r="E200" s="190">
        <v>25124382.920000002</v>
      </c>
    </row>
    <row r="201" spans="1:5" x14ac:dyDescent="0.25">
      <c r="A201" s="518" t="s">
        <v>107</v>
      </c>
      <c r="B201" s="1611"/>
      <c r="C201" s="1611">
        <v>1</v>
      </c>
      <c r="D201" s="1612">
        <v>25068944.629999999</v>
      </c>
      <c r="E201" s="190">
        <v>25124382.920000002</v>
      </c>
    </row>
    <row r="202" spans="1:5" x14ac:dyDescent="0.25">
      <c r="A202" s="519" t="s">
        <v>76</v>
      </c>
      <c r="B202" s="1611"/>
      <c r="C202" s="1611">
        <v>1</v>
      </c>
      <c r="D202" s="1612">
        <v>25068944.629999999</v>
      </c>
      <c r="E202" s="190">
        <v>25124382.920000002</v>
      </c>
    </row>
    <row r="203" spans="1:5" x14ac:dyDescent="0.25">
      <c r="A203" s="517" t="s">
        <v>103</v>
      </c>
      <c r="B203" s="1611">
        <v>1</v>
      </c>
      <c r="C203" s="1611">
        <v>3</v>
      </c>
      <c r="D203" s="1612">
        <v>11926084.810000001</v>
      </c>
      <c r="E203" s="190">
        <v>12062869.68</v>
      </c>
    </row>
    <row r="204" spans="1:5" x14ac:dyDescent="0.25">
      <c r="A204" s="518" t="s">
        <v>94</v>
      </c>
      <c r="B204" s="1611">
        <v>1</v>
      </c>
      <c r="C204" s="1611"/>
      <c r="D204" s="1612">
        <v>9025000</v>
      </c>
      <c r="E204" s="190">
        <v>9318752.9100000001</v>
      </c>
    </row>
    <row r="205" spans="1:5" x14ac:dyDescent="0.25">
      <c r="A205" s="519" t="s">
        <v>849</v>
      </c>
      <c r="B205" s="1611">
        <v>1</v>
      </c>
      <c r="C205" s="1611"/>
      <c r="D205" s="1612">
        <v>9025000</v>
      </c>
      <c r="E205" s="190">
        <v>9318752.9100000001</v>
      </c>
    </row>
    <row r="206" spans="1:5" x14ac:dyDescent="0.25">
      <c r="A206" s="518" t="s">
        <v>679</v>
      </c>
      <c r="B206" s="1611"/>
      <c r="C206" s="1611">
        <v>2</v>
      </c>
      <c r="D206" s="1612">
        <v>17031701.16</v>
      </c>
      <c r="E206" s="190">
        <v>17121967.475000001</v>
      </c>
    </row>
    <row r="207" spans="1:5" x14ac:dyDescent="0.25">
      <c r="A207" s="519" t="s">
        <v>680</v>
      </c>
      <c r="B207" s="1611"/>
      <c r="C207" s="1611">
        <v>2</v>
      </c>
      <c r="D207" s="1612">
        <v>17031701.16</v>
      </c>
      <c r="E207" s="190">
        <v>17121967.475000001</v>
      </c>
    </row>
    <row r="208" spans="1:5" x14ac:dyDescent="0.25">
      <c r="A208" s="518" t="s">
        <v>949</v>
      </c>
      <c r="B208" s="1611"/>
      <c r="C208" s="1611">
        <v>1</v>
      </c>
      <c r="D208" s="1612">
        <v>4615936.92</v>
      </c>
      <c r="E208" s="190">
        <v>4688790.8600000003</v>
      </c>
    </row>
    <row r="209" spans="1:5" x14ac:dyDescent="0.25">
      <c r="A209" s="519" t="s">
        <v>1447</v>
      </c>
      <c r="B209" s="1611"/>
      <c r="C209" s="1611">
        <v>1</v>
      </c>
      <c r="D209" s="1612">
        <v>4615936.92</v>
      </c>
      <c r="E209" s="190">
        <v>4688790.8600000003</v>
      </c>
    </row>
    <row r="210" spans="1:5" x14ac:dyDescent="0.25">
      <c r="A210" s="1614" t="s">
        <v>100</v>
      </c>
      <c r="B210" s="1611">
        <v>132</v>
      </c>
      <c r="C210" s="1611">
        <v>33</v>
      </c>
      <c r="D210" s="1612">
        <v>10102961.584842261</v>
      </c>
      <c r="E210" s="190">
        <v>11108602.250753865</v>
      </c>
    </row>
    <row r="211" spans="1:5" x14ac:dyDescent="0.25">
      <c r="A211" s="517" t="s">
        <v>11</v>
      </c>
      <c r="B211" s="1611">
        <v>38</v>
      </c>
      <c r="C211" s="1611">
        <v>3</v>
      </c>
      <c r="D211" s="1612">
        <v>10467189.577380953</v>
      </c>
      <c r="E211" s="190">
        <v>12324570.724279763</v>
      </c>
    </row>
    <row r="212" spans="1:5" x14ac:dyDescent="0.25">
      <c r="A212" s="518" t="s">
        <v>99</v>
      </c>
      <c r="B212" s="1611">
        <v>13</v>
      </c>
      <c r="C212" s="1611">
        <v>2</v>
      </c>
      <c r="D212" s="1612">
        <v>12728919.86777778</v>
      </c>
      <c r="E212" s="190">
        <v>13158174.077472219</v>
      </c>
    </row>
    <row r="213" spans="1:5" x14ac:dyDescent="0.25">
      <c r="A213" s="519" t="s">
        <v>862</v>
      </c>
      <c r="B213" s="1611">
        <v>9</v>
      </c>
      <c r="C213" s="1611">
        <v>1</v>
      </c>
      <c r="D213" s="1612">
        <v>13073573.983333334</v>
      </c>
      <c r="E213" s="190">
        <v>13349989.293833332</v>
      </c>
    </row>
    <row r="214" spans="1:5" x14ac:dyDescent="0.25">
      <c r="A214" s="519" t="s">
        <v>968</v>
      </c>
      <c r="B214" s="1611">
        <v>1</v>
      </c>
      <c r="C214" s="1611">
        <v>1</v>
      </c>
      <c r="D214" s="1612">
        <v>13944065.295</v>
      </c>
      <c r="E214" s="190">
        <v>14646749.960000001</v>
      </c>
    </row>
    <row r="215" spans="1:5" x14ac:dyDescent="0.25">
      <c r="A215" s="519" t="s">
        <v>1372</v>
      </c>
      <c r="B215" s="1611">
        <v>3</v>
      </c>
      <c r="C215" s="1611"/>
      <c r="D215" s="1612">
        <v>9264666.6666666698</v>
      </c>
      <c r="E215" s="190">
        <v>9605576.6633333303</v>
      </c>
    </row>
    <row r="216" spans="1:5" x14ac:dyDescent="0.25">
      <c r="A216" s="518" t="s">
        <v>95</v>
      </c>
      <c r="B216" s="1611">
        <v>8</v>
      </c>
      <c r="C216" s="1611">
        <v>1</v>
      </c>
      <c r="D216" s="1612">
        <v>10510723.620000001</v>
      </c>
      <c r="E216" s="190">
        <v>11537929.934374999</v>
      </c>
    </row>
    <row r="217" spans="1:5" x14ac:dyDescent="0.25">
      <c r="A217" s="519" t="s">
        <v>96</v>
      </c>
      <c r="B217" s="1611">
        <v>2</v>
      </c>
      <c r="C217" s="1611">
        <v>1</v>
      </c>
      <c r="D217" s="1612">
        <v>14078596.32</v>
      </c>
      <c r="E217" s="190">
        <v>14544139.416666666</v>
      </c>
    </row>
    <row r="218" spans="1:5" x14ac:dyDescent="0.25">
      <c r="A218" s="519" t="s">
        <v>979</v>
      </c>
      <c r="B218" s="1611">
        <v>3</v>
      </c>
      <c r="C218" s="1611"/>
      <c r="D218" s="1612">
        <v>6975000</v>
      </c>
      <c r="E218" s="190">
        <v>9529482.1974999998</v>
      </c>
    </row>
    <row r="219" spans="1:5" x14ac:dyDescent="0.25">
      <c r="A219" s="519" t="s">
        <v>980</v>
      </c>
      <c r="B219" s="1611">
        <v>2</v>
      </c>
      <c r="C219" s="1611"/>
      <c r="D219" s="1612">
        <v>9300000</v>
      </c>
      <c r="E219" s="190">
        <v>10012108.414999999</v>
      </c>
    </row>
    <row r="220" spans="1:5" x14ac:dyDescent="0.25">
      <c r="A220" s="519" t="s">
        <v>1042</v>
      </c>
      <c r="B220" s="1611">
        <v>1</v>
      </c>
      <c r="C220" s="1611"/>
      <c r="D220" s="1612">
        <v>9300000</v>
      </c>
      <c r="E220" s="190">
        <v>9587840</v>
      </c>
    </row>
    <row r="221" spans="1:5" x14ac:dyDescent="0.25">
      <c r="A221" s="518" t="s">
        <v>84</v>
      </c>
      <c r="B221" s="1611">
        <v>4</v>
      </c>
      <c r="C221" s="1611"/>
      <c r="D221" s="1612">
        <v>9271333.333333334</v>
      </c>
      <c r="E221" s="190">
        <v>9599606.6866666675</v>
      </c>
    </row>
    <row r="222" spans="1:5" x14ac:dyDescent="0.25">
      <c r="A222" s="519" t="s">
        <v>1043</v>
      </c>
      <c r="B222" s="1611">
        <v>3</v>
      </c>
      <c r="C222" s="1611"/>
      <c r="D222" s="1612">
        <v>9257000</v>
      </c>
      <c r="E222" s="190">
        <v>9596422.0650000013</v>
      </c>
    </row>
    <row r="223" spans="1:5" x14ac:dyDescent="0.25">
      <c r="A223" s="519" t="s">
        <v>1369</v>
      </c>
      <c r="B223" s="1611">
        <v>1</v>
      </c>
      <c r="C223" s="1611"/>
      <c r="D223" s="1612">
        <v>9300000</v>
      </c>
      <c r="E223" s="190">
        <v>9605975.9299999997</v>
      </c>
    </row>
    <row r="224" spans="1:5" x14ac:dyDescent="0.25">
      <c r="A224" s="518" t="s">
        <v>534</v>
      </c>
      <c r="B224" s="1611">
        <v>3</v>
      </c>
      <c r="C224" s="1611"/>
      <c r="D224" s="1612">
        <v>10850000</v>
      </c>
      <c r="E224" s="190">
        <v>11386578.643333333</v>
      </c>
    </row>
    <row r="225" spans="1:5" x14ac:dyDescent="0.25">
      <c r="A225" s="519" t="s">
        <v>534</v>
      </c>
      <c r="B225" s="1611">
        <v>1</v>
      </c>
      <c r="C225" s="1611"/>
      <c r="D225" s="1612">
        <v>9300000</v>
      </c>
      <c r="E225" s="190">
        <v>9605975.9299999997</v>
      </c>
    </row>
    <row r="226" spans="1:5" x14ac:dyDescent="0.25">
      <c r="A226" s="519" t="s">
        <v>1371</v>
      </c>
      <c r="B226" s="1611">
        <v>2</v>
      </c>
      <c r="C226" s="1611"/>
      <c r="D226" s="1612">
        <v>11625000</v>
      </c>
      <c r="E226" s="190">
        <v>12276880</v>
      </c>
    </row>
    <row r="227" spans="1:5" x14ac:dyDescent="0.25">
      <c r="A227" s="518" t="s">
        <v>860</v>
      </c>
      <c r="B227" s="1611">
        <v>5</v>
      </c>
      <c r="C227" s="1611"/>
      <c r="D227" s="1612">
        <v>8834625</v>
      </c>
      <c r="E227" s="190">
        <v>14219510.022500001</v>
      </c>
    </row>
    <row r="228" spans="1:5" x14ac:dyDescent="0.25">
      <c r="A228" s="519" t="s">
        <v>860</v>
      </c>
      <c r="B228" s="1611">
        <v>2</v>
      </c>
      <c r="C228" s="1611"/>
      <c r="D228" s="1612">
        <v>8667500</v>
      </c>
      <c r="E228" s="190">
        <v>9734035.6350000016</v>
      </c>
    </row>
    <row r="229" spans="1:5" x14ac:dyDescent="0.25">
      <c r="A229" s="519" t="s">
        <v>1392</v>
      </c>
      <c r="B229" s="1611">
        <v>3</v>
      </c>
      <c r="C229" s="1611"/>
      <c r="D229" s="1612">
        <v>9001750</v>
      </c>
      <c r="E229" s="190">
        <v>18704984.41</v>
      </c>
    </row>
    <row r="230" spans="1:5" x14ac:dyDescent="0.25">
      <c r="A230" s="518" t="s">
        <v>11</v>
      </c>
      <c r="B230" s="1611">
        <v>1</v>
      </c>
      <c r="C230" s="1611"/>
      <c r="D230" s="1612">
        <v>9043000</v>
      </c>
      <c r="E230" s="190">
        <v>25232511.77</v>
      </c>
    </row>
    <row r="231" spans="1:5" x14ac:dyDescent="0.25">
      <c r="A231" s="519" t="s">
        <v>1475</v>
      </c>
      <c r="B231" s="1611">
        <v>1</v>
      </c>
      <c r="C231" s="1611"/>
      <c r="D231" s="1612">
        <v>9043000</v>
      </c>
      <c r="E231" s="190">
        <v>25232511.77</v>
      </c>
    </row>
    <row r="232" spans="1:5" x14ac:dyDescent="0.25">
      <c r="A232" s="518" t="s">
        <v>1044</v>
      </c>
      <c r="B232" s="1611">
        <v>2</v>
      </c>
      <c r="C232" s="1611"/>
      <c r="D232" s="1612">
        <v>9290000</v>
      </c>
      <c r="E232" s="190">
        <v>9588771.6799999997</v>
      </c>
    </row>
    <row r="233" spans="1:5" x14ac:dyDescent="0.25">
      <c r="A233" s="519" t="s">
        <v>1373</v>
      </c>
      <c r="B233" s="1611">
        <v>2</v>
      </c>
      <c r="C233" s="1611"/>
      <c r="D233" s="1612">
        <v>9290000</v>
      </c>
      <c r="E233" s="190">
        <v>9588771.6799999997</v>
      </c>
    </row>
    <row r="234" spans="1:5" x14ac:dyDescent="0.25">
      <c r="A234" s="518" t="s">
        <v>1390</v>
      </c>
      <c r="B234" s="1611">
        <v>2</v>
      </c>
      <c r="C234" s="1611"/>
      <c r="D234" s="1612">
        <v>9296500</v>
      </c>
      <c r="E234" s="190">
        <v>9588845.1300000008</v>
      </c>
    </row>
    <row r="235" spans="1:5" x14ac:dyDescent="0.25">
      <c r="A235" s="519" t="s">
        <v>1391</v>
      </c>
      <c r="B235" s="1611">
        <v>2</v>
      </c>
      <c r="C235" s="1611"/>
      <c r="D235" s="1612">
        <v>9296500</v>
      </c>
      <c r="E235" s="190">
        <v>9588845.1300000008</v>
      </c>
    </row>
    <row r="236" spans="1:5" x14ac:dyDescent="0.25">
      <c r="A236" s="517" t="s">
        <v>73</v>
      </c>
      <c r="B236" s="1611">
        <v>50</v>
      </c>
      <c r="C236" s="1611">
        <v>30</v>
      </c>
      <c r="D236" s="1612">
        <v>10383137.726693122</v>
      </c>
      <c r="E236" s="190">
        <v>10873000.832826281</v>
      </c>
    </row>
    <row r="237" spans="1:5" x14ac:dyDescent="0.25">
      <c r="A237" s="518" t="s">
        <v>86</v>
      </c>
      <c r="B237" s="1611">
        <v>13</v>
      </c>
      <c r="C237" s="1611">
        <v>28</v>
      </c>
      <c r="D237" s="1612">
        <v>11046099.724880952</v>
      </c>
      <c r="E237" s="190">
        <v>11586699.87505953</v>
      </c>
    </row>
    <row r="238" spans="1:5" x14ac:dyDescent="0.25">
      <c r="A238" s="519" t="s">
        <v>86</v>
      </c>
      <c r="B238" s="1611">
        <v>3</v>
      </c>
      <c r="C238" s="1611"/>
      <c r="D238" s="1612">
        <v>9088750</v>
      </c>
      <c r="E238" s="190">
        <v>9589986.8574999999</v>
      </c>
    </row>
    <row r="239" spans="1:5" x14ac:dyDescent="0.25">
      <c r="A239" s="519" t="s">
        <v>1396</v>
      </c>
      <c r="B239" s="1611">
        <v>1</v>
      </c>
      <c r="C239" s="1611"/>
      <c r="D239" s="1612">
        <v>7573000</v>
      </c>
      <c r="E239" s="190">
        <v>9586460.8300000001</v>
      </c>
    </row>
    <row r="240" spans="1:5" x14ac:dyDescent="0.25">
      <c r="A240" s="519" t="s">
        <v>1397</v>
      </c>
      <c r="B240" s="1611">
        <v>7</v>
      </c>
      <c r="C240" s="1611">
        <v>28</v>
      </c>
      <c r="D240" s="1612">
        <v>14672765.933015876</v>
      </c>
      <c r="E240" s="190">
        <v>14927859.198492074</v>
      </c>
    </row>
    <row r="241" spans="1:5" x14ac:dyDescent="0.25">
      <c r="A241" s="519" t="s">
        <v>1398</v>
      </c>
      <c r="B241" s="1611">
        <v>1</v>
      </c>
      <c r="C241" s="1611"/>
      <c r="D241" s="1612">
        <v>9300000</v>
      </c>
      <c r="E241" s="190">
        <v>9571793.4299999997</v>
      </c>
    </row>
    <row r="242" spans="1:5" x14ac:dyDescent="0.25">
      <c r="A242" s="519" t="s">
        <v>1399</v>
      </c>
      <c r="B242" s="1611">
        <v>1</v>
      </c>
      <c r="C242" s="1611"/>
      <c r="D242" s="1612">
        <v>9300000</v>
      </c>
      <c r="E242" s="190">
        <v>9571793.4299999997</v>
      </c>
    </row>
    <row r="243" spans="1:5" x14ac:dyDescent="0.25">
      <c r="A243" s="518" t="s">
        <v>532</v>
      </c>
      <c r="B243" s="1611">
        <v>3</v>
      </c>
      <c r="C243" s="1611"/>
      <c r="D243" s="1612">
        <v>10395000</v>
      </c>
      <c r="E243" s="190">
        <v>10799603.922499999</v>
      </c>
    </row>
    <row r="244" spans="1:5" x14ac:dyDescent="0.25">
      <c r="A244" s="519" t="s">
        <v>532</v>
      </c>
      <c r="B244" s="1611">
        <v>1</v>
      </c>
      <c r="C244" s="1611"/>
      <c r="D244" s="1612">
        <v>9175000</v>
      </c>
      <c r="E244" s="190">
        <v>9604563.4299999997</v>
      </c>
    </row>
    <row r="245" spans="1:5" x14ac:dyDescent="0.25">
      <c r="A245" s="519" t="s">
        <v>1476</v>
      </c>
      <c r="B245" s="1611">
        <v>2</v>
      </c>
      <c r="C245" s="1611"/>
      <c r="D245" s="1612">
        <v>11615000</v>
      </c>
      <c r="E245" s="190">
        <v>11994644.414999999</v>
      </c>
    </row>
    <row r="246" spans="1:5" x14ac:dyDescent="0.25">
      <c r="A246" s="518" t="s">
        <v>840</v>
      </c>
      <c r="B246" s="1611">
        <v>1</v>
      </c>
      <c r="C246" s="1611">
        <v>2</v>
      </c>
      <c r="D246" s="1612">
        <v>14540177.077500001</v>
      </c>
      <c r="E246" s="190">
        <v>14719386.342499999</v>
      </c>
    </row>
    <row r="247" spans="1:5" x14ac:dyDescent="0.25">
      <c r="A247" s="519" t="s">
        <v>841</v>
      </c>
      <c r="B247" s="1611">
        <v>1</v>
      </c>
      <c r="C247" s="1611"/>
      <c r="D247" s="1612">
        <v>9300000</v>
      </c>
      <c r="E247" s="190">
        <v>9605975.9299999997</v>
      </c>
    </row>
    <row r="248" spans="1:5" x14ac:dyDescent="0.25">
      <c r="A248" s="519" t="s">
        <v>840</v>
      </c>
      <c r="B248" s="1611"/>
      <c r="C248" s="1611">
        <v>2</v>
      </c>
      <c r="D248" s="1612">
        <v>19780354.155000001</v>
      </c>
      <c r="E248" s="190">
        <v>19832796.754999999</v>
      </c>
    </row>
    <row r="249" spans="1:5" x14ac:dyDescent="0.25">
      <c r="A249" s="518" t="s">
        <v>965</v>
      </c>
      <c r="B249" s="1611">
        <v>2</v>
      </c>
      <c r="C249" s="1611"/>
      <c r="D249" s="1612">
        <v>9211500</v>
      </c>
      <c r="E249" s="190">
        <v>9587884.6300000008</v>
      </c>
    </row>
    <row r="250" spans="1:5" x14ac:dyDescent="0.25">
      <c r="A250" s="519" t="s">
        <v>986</v>
      </c>
      <c r="B250" s="1611">
        <v>1</v>
      </c>
      <c r="C250" s="1611"/>
      <c r="D250" s="1612">
        <v>9254000</v>
      </c>
      <c r="E250" s="190">
        <v>9605456.1300000008</v>
      </c>
    </row>
    <row r="251" spans="1:5" x14ac:dyDescent="0.25">
      <c r="A251" s="519" t="s">
        <v>1330</v>
      </c>
      <c r="B251" s="1611">
        <v>1</v>
      </c>
      <c r="C251" s="1611"/>
      <c r="D251" s="1612">
        <v>9169000</v>
      </c>
      <c r="E251" s="190">
        <v>9570313.1300000008</v>
      </c>
    </row>
    <row r="252" spans="1:5" x14ac:dyDescent="0.25">
      <c r="A252" s="518" t="s">
        <v>969</v>
      </c>
      <c r="B252" s="1611">
        <v>24</v>
      </c>
      <c r="C252" s="1611"/>
      <c r="D252" s="1612">
        <v>9114056.6666666679</v>
      </c>
      <c r="E252" s="190">
        <v>9710454.5195833351</v>
      </c>
    </row>
    <row r="253" spans="1:5" x14ac:dyDescent="0.25">
      <c r="A253" s="519" t="s">
        <v>969</v>
      </c>
      <c r="B253" s="1611">
        <v>6</v>
      </c>
      <c r="C253" s="1611"/>
      <c r="D253" s="1612">
        <v>8085750</v>
      </c>
      <c r="E253" s="190">
        <v>9567144.2887500003</v>
      </c>
    </row>
    <row r="254" spans="1:5" x14ac:dyDescent="0.25">
      <c r="A254" s="519" t="s">
        <v>1047</v>
      </c>
      <c r="B254" s="1611">
        <v>7</v>
      </c>
      <c r="C254" s="1611"/>
      <c r="D254" s="1612">
        <v>9793083.3333333358</v>
      </c>
      <c r="E254" s="190">
        <v>10193484.884166665</v>
      </c>
    </row>
    <row r="255" spans="1:5" x14ac:dyDescent="0.25">
      <c r="A255" s="519" t="s">
        <v>1393</v>
      </c>
      <c r="B255" s="1611">
        <v>7</v>
      </c>
      <c r="C255" s="1611"/>
      <c r="D255" s="1612">
        <v>9134450</v>
      </c>
      <c r="E255" s="190">
        <v>9597268.7149999999</v>
      </c>
    </row>
    <row r="256" spans="1:5" x14ac:dyDescent="0.25">
      <c r="A256" s="519" t="s">
        <v>1394</v>
      </c>
      <c r="B256" s="1611">
        <v>1</v>
      </c>
      <c r="C256" s="1611"/>
      <c r="D256" s="1612">
        <v>9300000</v>
      </c>
      <c r="E256" s="190">
        <v>9605975.9299999997</v>
      </c>
    </row>
    <row r="257" spans="1:5" x14ac:dyDescent="0.25">
      <c r="A257" s="519" t="s">
        <v>1395</v>
      </c>
      <c r="B257" s="1611">
        <v>2</v>
      </c>
      <c r="C257" s="1611"/>
      <c r="D257" s="1612">
        <v>9267000</v>
      </c>
      <c r="E257" s="190">
        <v>9588511.7800000012</v>
      </c>
    </row>
    <row r="258" spans="1:5" x14ac:dyDescent="0.25">
      <c r="A258" s="519" t="s">
        <v>1408</v>
      </c>
      <c r="B258" s="1611">
        <v>1</v>
      </c>
      <c r="C258" s="1611"/>
      <c r="D258" s="1612">
        <v>9280000</v>
      </c>
      <c r="E258" s="190">
        <v>9605749.9299999997</v>
      </c>
    </row>
    <row r="259" spans="1:5" x14ac:dyDescent="0.25">
      <c r="A259" s="518" t="s">
        <v>970</v>
      </c>
      <c r="B259" s="1611">
        <v>7</v>
      </c>
      <c r="C259" s="1611"/>
      <c r="D259" s="1612">
        <v>10847333.333333334</v>
      </c>
      <c r="E259" s="190">
        <v>11186376.166666666</v>
      </c>
    </row>
    <row r="260" spans="1:5" x14ac:dyDescent="0.25">
      <c r="A260" s="519" t="s">
        <v>970</v>
      </c>
      <c r="B260" s="1611">
        <v>5</v>
      </c>
      <c r="C260" s="1611"/>
      <c r="D260" s="1612">
        <v>9292000</v>
      </c>
      <c r="E260" s="190">
        <v>9587749.5999999996</v>
      </c>
    </row>
    <row r="261" spans="1:5" x14ac:dyDescent="0.25">
      <c r="A261" s="519" t="s">
        <v>1400</v>
      </c>
      <c r="B261" s="1611">
        <v>1</v>
      </c>
      <c r="C261" s="1611"/>
      <c r="D261" s="1612">
        <v>13950000</v>
      </c>
      <c r="E261" s="190">
        <v>14383538.9</v>
      </c>
    </row>
    <row r="262" spans="1:5" x14ac:dyDescent="0.25">
      <c r="A262" s="519" t="s">
        <v>1401</v>
      </c>
      <c r="B262" s="1611">
        <v>1</v>
      </c>
      <c r="C262" s="1611"/>
      <c r="D262" s="1612">
        <v>9300000</v>
      </c>
      <c r="E262" s="190">
        <v>9587840</v>
      </c>
    </row>
    <row r="263" spans="1:5" x14ac:dyDescent="0.25">
      <c r="A263" s="517" t="s">
        <v>13</v>
      </c>
      <c r="B263" s="1611">
        <v>11</v>
      </c>
      <c r="C263" s="1611"/>
      <c r="D263" s="1612">
        <v>10428600</v>
      </c>
      <c r="E263" s="190">
        <v>10774603.030833336</v>
      </c>
    </row>
    <row r="264" spans="1:5" x14ac:dyDescent="0.25">
      <c r="A264" s="518" t="s">
        <v>106</v>
      </c>
      <c r="B264" s="1611">
        <v>11</v>
      </c>
      <c r="C264" s="1611"/>
      <c r="D264" s="1612">
        <v>10428600</v>
      </c>
      <c r="E264" s="190">
        <v>10774603.030833336</v>
      </c>
    </row>
    <row r="265" spans="1:5" x14ac:dyDescent="0.25">
      <c r="A265" s="519" t="s">
        <v>540</v>
      </c>
      <c r="B265" s="1611">
        <v>3</v>
      </c>
      <c r="C265" s="1611"/>
      <c r="D265" s="1612">
        <v>11616750</v>
      </c>
      <c r="E265" s="190">
        <v>11972516.615</v>
      </c>
    </row>
    <row r="266" spans="1:5" x14ac:dyDescent="0.25">
      <c r="A266" s="519" t="s">
        <v>634</v>
      </c>
      <c r="B266" s="1611">
        <v>5</v>
      </c>
      <c r="C266" s="1611"/>
      <c r="D266" s="1612">
        <v>9804750</v>
      </c>
      <c r="E266" s="190">
        <v>10172397.16375</v>
      </c>
    </row>
    <row r="267" spans="1:5" x14ac:dyDescent="0.25">
      <c r="A267" s="519" t="s">
        <v>1377</v>
      </c>
      <c r="B267" s="1611">
        <v>3</v>
      </c>
      <c r="C267" s="1611"/>
      <c r="D267" s="1612">
        <v>9300000</v>
      </c>
      <c r="E267" s="190">
        <v>9583187.5966666695</v>
      </c>
    </row>
    <row r="268" spans="1:5" x14ac:dyDescent="0.25">
      <c r="A268" s="517" t="s">
        <v>105</v>
      </c>
      <c r="B268" s="1611">
        <v>5</v>
      </c>
      <c r="C268" s="1611"/>
      <c r="D268" s="1612">
        <v>9300000</v>
      </c>
      <c r="E268" s="190">
        <v>9667949.0219999999</v>
      </c>
    </row>
    <row r="269" spans="1:5" x14ac:dyDescent="0.25">
      <c r="A269" s="518" t="s">
        <v>108</v>
      </c>
      <c r="B269" s="1611">
        <v>1</v>
      </c>
      <c r="C269" s="1611"/>
      <c r="D269" s="1612">
        <v>9300000</v>
      </c>
      <c r="E269" s="190">
        <v>9624287.8599999994</v>
      </c>
    </row>
    <row r="270" spans="1:5" x14ac:dyDescent="0.25">
      <c r="A270" s="519" t="s">
        <v>1386</v>
      </c>
      <c r="B270" s="1611">
        <v>1</v>
      </c>
      <c r="C270" s="1611"/>
      <c r="D270" s="1612">
        <v>9300000</v>
      </c>
      <c r="E270" s="190">
        <v>9624287.8599999994</v>
      </c>
    </row>
    <row r="271" spans="1:5" x14ac:dyDescent="0.25">
      <c r="A271" s="518" t="s">
        <v>105</v>
      </c>
      <c r="B271" s="1611">
        <v>1</v>
      </c>
      <c r="C271" s="1611"/>
      <c r="D271" s="1612">
        <v>9300000</v>
      </c>
      <c r="E271" s="190">
        <v>9911353.4600000009</v>
      </c>
    </row>
    <row r="272" spans="1:5" x14ac:dyDescent="0.25">
      <c r="A272" s="519" t="s">
        <v>105</v>
      </c>
      <c r="B272" s="1611">
        <v>1</v>
      </c>
      <c r="C272" s="1611"/>
      <c r="D272" s="1612">
        <v>9300000</v>
      </c>
      <c r="E272" s="190">
        <v>9911353.4600000009</v>
      </c>
    </row>
    <row r="273" spans="1:5" x14ac:dyDescent="0.25">
      <c r="A273" s="518" t="s">
        <v>107</v>
      </c>
      <c r="B273" s="1611">
        <v>2</v>
      </c>
      <c r="C273" s="1611"/>
      <c r="D273" s="1612">
        <v>9300000</v>
      </c>
      <c r="E273" s="190">
        <v>9599063.9299999997</v>
      </c>
    </row>
    <row r="274" spans="1:5" x14ac:dyDescent="0.25">
      <c r="A274" s="519" t="s">
        <v>76</v>
      </c>
      <c r="B274" s="1611">
        <v>2</v>
      </c>
      <c r="C274" s="1611"/>
      <c r="D274" s="1612">
        <v>9300000</v>
      </c>
      <c r="E274" s="190">
        <v>9599063.9299999997</v>
      </c>
    </row>
    <row r="275" spans="1:5" x14ac:dyDescent="0.25">
      <c r="A275" s="518" t="s">
        <v>497</v>
      </c>
      <c r="B275" s="1611">
        <v>1</v>
      </c>
      <c r="C275" s="1611"/>
      <c r="D275" s="1612">
        <v>9300000</v>
      </c>
      <c r="E275" s="190">
        <v>9605975.9299999997</v>
      </c>
    </row>
    <row r="276" spans="1:5" x14ac:dyDescent="0.25">
      <c r="A276" s="519" t="s">
        <v>1385</v>
      </c>
      <c r="B276" s="1611">
        <v>1</v>
      </c>
      <c r="C276" s="1611"/>
      <c r="D276" s="1612">
        <v>9300000</v>
      </c>
      <c r="E276" s="190">
        <v>9605975.9299999997</v>
      </c>
    </row>
    <row r="277" spans="1:5" x14ac:dyDescent="0.25">
      <c r="A277" s="517" t="s">
        <v>74</v>
      </c>
      <c r="B277" s="1611">
        <v>26</v>
      </c>
      <c r="C277" s="1611"/>
      <c r="D277" s="1612">
        <v>9153915.384615384</v>
      </c>
      <c r="E277" s="190">
        <v>9815594.8438461553</v>
      </c>
    </row>
    <row r="278" spans="1:5" x14ac:dyDescent="0.25">
      <c r="A278" s="518" t="s">
        <v>72</v>
      </c>
      <c r="B278" s="1611">
        <v>14</v>
      </c>
      <c r="C278" s="1611"/>
      <c r="D278" s="1612">
        <v>9296350</v>
      </c>
      <c r="E278" s="190">
        <v>9583542.6099999994</v>
      </c>
    </row>
    <row r="279" spans="1:5" x14ac:dyDescent="0.25">
      <c r="A279" s="519" t="s">
        <v>856</v>
      </c>
      <c r="B279" s="1611">
        <v>11</v>
      </c>
      <c r="C279" s="1611"/>
      <c r="D279" s="1612">
        <v>9292700</v>
      </c>
      <c r="E279" s="190">
        <v>9587790.8449999988</v>
      </c>
    </row>
    <row r="280" spans="1:5" x14ac:dyDescent="0.25">
      <c r="A280" s="519" t="s">
        <v>72</v>
      </c>
      <c r="B280" s="1611">
        <v>1</v>
      </c>
      <c r="C280" s="1611"/>
      <c r="D280" s="1612">
        <v>9300000</v>
      </c>
      <c r="E280" s="190">
        <v>9587840</v>
      </c>
    </row>
    <row r="281" spans="1:5" x14ac:dyDescent="0.25">
      <c r="A281" s="519" t="s">
        <v>1332</v>
      </c>
      <c r="B281" s="1611">
        <v>2</v>
      </c>
      <c r="C281" s="1611"/>
      <c r="D281" s="1612">
        <v>9300000</v>
      </c>
      <c r="E281" s="190">
        <v>9570748.75</v>
      </c>
    </row>
    <row r="282" spans="1:5" x14ac:dyDescent="0.25">
      <c r="A282" s="518" t="s">
        <v>87</v>
      </c>
      <c r="B282" s="1611">
        <v>6</v>
      </c>
      <c r="C282" s="1611"/>
      <c r="D282" s="1612">
        <v>9281600</v>
      </c>
      <c r="E282" s="190">
        <v>9737813.8379999995</v>
      </c>
    </row>
    <row r="283" spans="1:5" x14ac:dyDescent="0.25">
      <c r="A283" s="519" t="s">
        <v>971</v>
      </c>
      <c r="B283" s="1611">
        <v>1</v>
      </c>
      <c r="C283" s="1611"/>
      <c r="D283" s="1612">
        <v>9300000</v>
      </c>
      <c r="E283" s="190">
        <v>9571793.4299999997</v>
      </c>
    </row>
    <row r="284" spans="1:5" x14ac:dyDescent="0.25">
      <c r="A284" s="519" t="s">
        <v>1050</v>
      </c>
      <c r="B284" s="1611">
        <v>2</v>
      </c>
      <c r="C284" s="1611"/>
      <c r="D284" s="1612">
        <v>9283500</v>
      </c>
      <c r="E284" s="190">
        <v>9596721.5150000006</v>
      </c>
    </row>
    <row r="285" spans="1:5" x14ac:dyDescent="0.25">
      <c r="A285" s="519" t="s">
        <v>1402</v>
      </c>
      <c r="B285" s="1611">
        <v>3</v>
      </c>
      <c r="C285" s="1611"/>
      <c r="D285" s="1612">
        <v>9270500</v>
      </c>
      <c r="E285" s="190">
        <v>9961916.3650000002</v>
      </c>
    </row>
    <row r="286" spans="1:5" x14ac:dyDescent="0.25">
      <c r="A286" s="518" t="s">
        <v>97</v>
      </c>
      <c r="B286" s="1611">
        <v>2</v>
      </c>
      <c r="C286" s="1611"/>
      <c r="D286" s="1612">
        <v>9150500</v>
      </c>
      <c r="E286" s="190">
        <v>9604286.5800000001</v>
      </c>
    </row>
    <row r="287" spans="1:5" x14ac:dyDescent="0.25">
      <c r="A287" s="519" t="s">
        <v>616</v>
      </c>
      <c r="B287" s="1611">
        <v>2</v>
      </c>
      <c r="C287" s="1611"/>
      <c r="D287" s="1612">
        <v>9150500</v>
      </c>
      <c r="E287" s="190">
        <v>9604286.5800000001</v>
      </c>
    </row>
    <row r="288" spans="1:5" x14ac:dyDescent="0.25">
      <c r="A288" s="518" t="s">
        <v>843</v>
      </c>
      <c r="B288" s="1611">
        <v>3</v>
      </c>
      <c r="C288" s="1611"/>
      <c r="D288" s="1612">
        <v>8478500</v>
      </c>
      <c r="E288" s="190">
        <v>10606983.645</v>
      </c>
    </row>
    <row r="289" spans="1:5" x14ac:dyDescent="0.25">
      <c r="A289" s="519" t="s">
        <v>858</v>
      </c>
      <c r="B289" s="1611">
        <v>3</v>
      </c>
      <c r="C289" s="1611"/>
      <c r="D289" s="1612">
        <v>8478500</v>
      </c>
      <c r="E289" s="190">
        <v>10606983.645</v>
      </c>
    </row>
    <row r="290" spans="1:5" x14ac:dyDescent="0.25">
      <c r="A290" s="518" t="s">
        <v>1403</v>
      </c>
      <c r="B290" s="1611">
        <v>1</v>
      </c>
      <c r="C290" s="1611"/>
      <c r="D290" s="1612">
        <v>9300000</v>
      </c>
      <c r="E290" s="190">
        <v>9761239.4700000007</v>
      </c>
    </row>
    <row r="291" spans="1:5" x14ac:dyDescent="0.25">
      <c r="A291" s="519" t="s">
        <v>1404</v>
      </c>
      <c r="B291" s="1611">
        <v>1</v>
      </c>
      <c r="C291" s="1611"/>
      <c r="D291" s="1612">
        <v>9300000</v>
      </c>
      <c r="E291" s="190">
        <v>9761239.4700000007</v>
      </c>
    </row>
    <row r="292" spans="1:5" x14ac:dyDescent="0.25">
      <c r="A292" s="517" t="s">
        <v>103</v>
      </c>
      <c r="B292" s="1611">
        <v>2</v>
      </c>
      <c r="C292" s="1611"/>
      <c r="D292" s="1612">
        <v>8583500</v>
      </c>
      <c r="E292" s="190">
        <v>10106842.029999999</v>
      </c>
    </row>
    <row r="293" spans="1:5" x14ac:dyDescent="0.25">
      <c r="A293" s="518" t="s">
        <v>109</v>
      </c>
      <c r="B293" s="1611">
        <v>2</v>
      </c>
      <c r="C293" s="1611"/>
      <c r="D293" s="1612">
        <v>8583500</v>
      </c>
      <c r="E293" s="190">
        <v>10106842.029999999</v>
      </c>
    </row>
    <row r="294" spans="1:5" x14ac:dyDescent="0.25">
      <c r="A294" s="519" t="s">
        <v>851</v>
      </c>
      <c r="B294" s="1611">
        <v>1</v>
      </c>
      <c r="C294" s="1611"/>
      <c r="D294" s="1612">
        <v>9300000</v>
      </c>
      <c r="E294" s="190">
        <v>10623901.029999999</v>
      </c>
    </row>
    <row r="295" spans="1:5" x14ac:dyDescent="0.25">
      <c r="A295" s="519" t="s">
        <v>1056</v>
      </c>
      <c r="B295" s="1611">
        <v>1</v>
      </c>
      <c r="C295" s="1611"/>
      <c r="D295" s="1612">
        <v>7867000</v>
      </c>
      <c r="E295" s="190">
        <v>9589783.0299999993</v>
      </c>
    </row>
    <row r="296" spans="1:5" x14ac:dyDescent="0.25">
      <c r="A296" s="1614" t="s">
        <v>299</v>
      </c>
      <c r="B296" s="1611">
        <v>37</v>
      </c>
      <c r="C296" s="1611">
        <v>5</v>
      </c>
      <c r="D296" s="1612">
        <v>10830788.638686869</v>
      </c>
      <c r="E296" s="190">
        <v>11394740.614393935</v>
      </c>
    </row>
    <row r="297" spans="1:5" x14ac:dyDescent="0.25">
      <c r="A297" s="517" t="s">
        <v>11</v>
      </c>
      <c r="B297" s="1611">
        <v>7</v>
      </c>
      <c r="C297" s="1611">
        <v>3</v>
      </c>
      <c r="D297" s="1612">
        <v>11967129.580833338</v>
      </c>
      <c r="E297" s="190">
        <v>12210158.436250001</v>
      </c>
    </row>
    <row r="298" spans="1:5" x14ac:dyDescent="0.25">
      <c r="A298" s="518" t="s">
        <v>99</v>
      </c>
      <c r="B298" s="1611">
        <v>1</v>
      </c>
      <c r="C298" s="1611">
        <v>3</v>
      </c>
      <c r="D298" s="1612">
        <v>20406018.323333349</v>
      </c>
      <c r="E298" s="190">
        <v>20479434.52</v>
      </c>
    </row>
    <row r="299" spans="1:5" x14ac:dyDescent="0.25">
      <c r="A299" s="519" t="s">
        <v>862</v>
      </c>
      <c r="B299" s="1611">
        <v>1</v>
      </c>
      <c r="C299" s="1611">
        <v>3</v>
      </c>
      <c r="D299" s="1612">
        <v>20406018.323333349</v>
      </c>
      <c r="E299" s="190">
        <v>20479434.52</v>
      </c>
    </row>
    <row r="300" spans="1:5" x14ac:dyDescent="0.25">
      <c r="A300" s="518" t="s">
        <v>95</v>
      </c>
      <c r="B300" s="1611">
        <v>3</v>
      </c>
      <c r="C300" s="1611"/>
      <c r="D300" s="1612">
        <v>9015666.666666666</v>
      </c>
      <c r="E300" s="190">
        <v>9443179.7166666668</v>
      </c>
    </row>
    <row r="301" spans="1:5" x14ac:dyDescent="0.25">
      <c r="A301" s="519" t="s">
        <v>96</v>
      </c>
      <c r="B301" s="1611">
        <v>1</v>
      </c>
      <c r="C301" s="1611"/>
      <c r="D301" s="1612">
        <v>8539000</v>
      </c>
      <c r="E301" s="190">
        <v>9151771.6500000004</v>
      </c>
    </row>
    <row r="302" spans="1:5" x14ac:dyDescent="0.25">
      <c r="A302" s="519" t="s">
        <v>980</v>
      </c>
      <c r="B302" s="1611">
        <v>1</v>
      </c>
      <c r="C302" s="1611"/>
      <c r="D302" s="1612">
        <v>9300000</v>
      </c>
      <c r="E302" s="190">
        <v>9605975</v>
      </c>
    </row>
    <row r="303" spans="1:5" x14ac:dyDescent="0.25">
      <c r="A303" s="519" t="s">
        <v>992</v>
      </c>
      <c r="B303" s="1611">
        <v>1</v>
      </c>
      <c r="C303" s="1611"/>
      <c r="D303" s="1612">
        <v>9208000</v>
      </c>
      <c r="E303" s="190">
        <v>9571792.5</v>
      </c>
    </row>
    <row r="304" spans="1:5" x14ac:dyDescent="0.25">
      <c r="A304" s="518" t="s">
        <v>84</v>
      </c>
      <c r="B304" s="1611">
        <v>1</v>
      </c>
      <c r="C304" s="1611"/>
      <c r="D304" s="1612">
        <v>9300000</v>
      </c>
      <c r="E304" s="190">
        <v>9410533.4000000004</v>
      </c>
    </row>
    <row r="305" spans="1:5" x14ac:dyDescent="0.25">
      <c r="A305" s="519" t="s">
        <v>84</v>
      </c>
      <c r="B305" s="1611">
        <v>1</v>
      </c>
      <c r="C305" s="1611"/>
      <c r="D305" s="1612">
        <v>9300000</v>
      </c>
      <c r="E305" s="190">
        <v>9410533.4000000004</v>
      </c>
    </row>
    <row r="306" spans="1:5" x14ac:dyDescent="0.25">
      <c r="A306" s="518" t="s">
        <v>534</v>
      </c>
      <c r="B306" s="1611">
        <v>2</v>
      </c>
      <c r="C306" s="1611"/>
      <c r="D306" s="1612">
        <v>9289000</v>
      </c>
      <c r="E306" s="190">
        <v>9491162.9499999993</v>
      </c>
    </row>
    <row r="307" spans="1:5" x14ac:dyDescent="0.25">
      <c r="A307" s="519" t="s">
        <v>534</v>
      </c>
      <c r="B307" s="1611">
        <v>1</v>
      </c>
      <c r="C307" s="1611"/>
      <c r="D307" s="1612">
        <v>9293000</v>
      </c>
      <c r="E307" s="190">
        <v>9605975</v>
      </c>
    </row>
    <row r="308" spans="1:5" x14ac:dyDescent="0.25">
      <c r="A308" s="519" t="s">
        <v>1371</v>
      </c>
      <c r="B308" s="1611">
        <v>1</v>
      </c>
      <c r="C308" s="1611"/>
      <c r="D308" s="1612">
        <v>9285000</v>
      </c>
      <c r="E308" s="190">
        <v>9376350.9000000004</v>
      </c>
    </row>
    <row r="309" spans="1:5" x14ac:dyDescent="0.25">
      <c r="A309" s="517" t="s">
        <v>73</v>
      </c>
      <c r="B309" s="1611">
        <v>3</v>
      </c>
      <c r="C309" s="1611">
        <v>1</v>
      </c>
      <c r="D309" s="1612">
        <v>14191467.23</v>
      </c>
      <c r="E309" s="190">
        <v>14499729.055</v>
      </c>
    </row>
    <row r="310" spans="1:5" x14ac:dyDescent="0.25">
      <c r="A310" s="518" t="s">
        <v>86</v>
      </c>
      <c r="B310" s="1611">
        <v>2</v>
      </c>
      <c r="C310" s="1611"/>
      <c r="D310" s="1612">
        <v>9108500</v>
      </c>
      <c r="E310" s="190">
        <v>9508254.1999999993</v>
      </c>
    </row>
    <row r="311" spans="1:5" x14ac:dyDescent="0.25">
      <c r="A311" s="519" t="s">
        <v>86</v>
      </c>
      <c r="B311" s="1611">
        <v>1</v>
      </c>
      <c r="C311" s="1611"/>
      <c r="D311" s="1612">
        <v>9300000</v>
      </c>
      <c r="E311" s="190">
        <v>9410533.4000000004</v>
      </c>
    </row>
    <row r="312" spans="1:5" x14ac:dyDescent="0.25">
      <c r="A312" s="519" t="s">
        <v>1397</v>
      </c>
      <c r="B312" s="1611">
        <v>1</v>
      </c>
      <c r="C312" s="1611"/>
      <c r="D312" s="1612">
        <v>8917000</v>
      </c>
      <c r="E312" s="190">
        <v>9605975</v>
      </c>
    </row>
    <row r="313" spans="1:5" x14ac:dyDescent="0.25">
      <c r="A313" s="518" t="s">
        <v>635</v>
      </c>
      <c r="B313" s="1611"/>
      <c r="C313" s="1611">
        <v>1</v>
      </c>
      <c r="D313" s="1612">
        <v>24598868.920000002</v>
      </c>
      <c r="E313" s="190">
        <v>24598868.920000002</v>
      </c>
    </row>
    <row r="314" spans="1:5" x14ac:dyDescent="0.25">
      <c r="A314" s="519" t="s">
        <v>955</v>
      </c>
      <c r="B314" s="1611"/>
      <c r="C314" s="1611">
        <v>1</v>
      </c>
      <c r="D314" s="1612">
        <v>24598868.920000002</v>
      </c>
      <c r="E314" s="190">
        <v>24598868.920000002</v>
      </c>
    </row>
    <row r="315" spans="1:5" x14ac:dyDescent="0.25">
      <c r="A315" s="518" t="s">
        <v>840</v>
      </c>
      <c r="B315" s="1611">
        <v>1</v>
      </c>
      <c r="C315" s="1611"/>
      <c r="D315" s="1612">
        <v>13950000</v>
      </c>
      <c r="E315" s="190">
        <v>14383538.9</v>
      </c>
    </row>
    <row r="316" spans="1:5" x14ac:dyDescent="0.25">
      <c r="A316" s="519" t="s">
        <v>841</v>
      </c>
      <c r="B316" s="1611">
        <v>1</v>
      </c>
      <c r="C316" s="1611"/>
      <c r="D316" s="1612">
        <v>13950000</v>
      </c>
      <c r="E316" s="190">
        <v>14383538.9</v>
      </c>
    </row>
    <row r="317" spans="1:5" x14ac:dyDescent="0.25">
      <c r="A317" s="517" t="s">
        <v>13</v>
      </c>
      <c r="B317" s="1611">
        <v>2</v>
      </c>
      <c r="C317" s="1611"/>
      <c r="D317" s="1612">
        <v>9277000</v>
      </c>
      <c r="E317" s="190">
        <v>9605975</v>
      </c>
    </row>
    <row r="318" spans="1:5" x14ac:dyDescent="0.25">
      <c r="A318" s="518" t="s">
        <v>106</v>
      </c>
      <c r="B318" s="1611">
        <v>2</v>
      </c>
      <c r="C318" s="1611"/>
      <c r="D318" s="1612">
        <v>9277000</v>
      </c>
      <c r="E318" s="190">
        <v>9605975</v>
      </c>
    </row>
    <row r="319" spans="1:5" x14ac:dyDescent="0.25">
      <c r="A319" s="519" t="s">
        <v>540</v>
      </c>
      <c r="B319" s="1611">
        <v>1</v>
      </c>
      <c r="C319" s="1611"/>
      <c r="D319" s="1612">
        <v>9300000</v>
      </c>
      <c r="E319" s="190">
        <v>9605975</v>
      </c>
    </row>
    <row r="320" spans="1:5" x14ac:dyDescent="0.25">
      <c r="A320" s="519" t="s">
        <v>634</v>
      </c>
      <c r="B320" s="1611">
        <v>1</v>
      </c>
      <c r="C320" s="1611"/>
      <c r="D320" s="1612">
        <v>9254000</v>
      </c>
      <c r="E320" s="190">
        <v>9605975</v>
      </c>
    </row>
    <row r="321" spans="1:5" x14ac:dyDescent="0.25">
      <c r="A321" s="517" t="s">
        <v>105</v>
      </c>
      <c r="B321" s="1611">
        <v>3</v>
      </c>
      <c r="C321" s="1611"/>
      <c r="D321" s="1612">
        <v>9258000</v>
      </c>
      <c r="E321" s="190">
        <v>11839626.203333333</v>
      </c>
    </row>
    <row r="322" spans="1:5" x14ac:dyDescent="0.25">
      <c r="A322" s="518" t="s">
        <v>107</v>
      </c>
      <c r="B322" s="1611">
        <v>2</v>
      </c>
      <c r="C322" s="1611"/>
      <c r="D322" s="1612">
        <v>9250500</v>
      </c>
      <c r="E322" s="190">
        <v>12956451.805</v>
      </c>
    </row>
    <row r="323" spans="1:5" x14ac:dyDescent="0.25">
      <c r="A323" s="519" t="s">
        <v>77</v>
      </c>
      <c r="B323" s="1611">
        <v>1</v>
      </c>
      <c r="C323" s="1611"/>
      <c r="D323" s="1612">
        <v>9293000</v>
      </c>
      <c r="E323" s="190">
        <v>9605975</v>
      </c>
    </row>
    <row r="324" spans="1:5" x14ac:dyDescent="0.25">
      <c r="A324" s="519" t="s">
        <v>92</v>
      </c>
      <c r="B324" s="1611">
        <v>1</v>
      </c>
      <c r="C324" s="1611"/>
      <c r="D324" s="1612">
        <v>9208000</v>
      </c>
      <c r="E324" s="190">
        <v>16306928.609999999</v>
      </c>
    </row>
    <row r="325" spans="1:5" x14ac:dyDescent="0.25">
      <c r="A325" s="518" t="s">
        <v>524</v>
      </c>
      <c r="B325" s="1611">
        <v>1</v>
      </c>
      <c r="C325" s="1611"/>
      <c r="D325" s="1612">
        <v>9273000</v>
      </c>
      <c r="E325" s="190">
        <v>9605975</v>
      </c>
    </row>
    <row r="326" spans="1:5" x14ac:dyDescent="0.25">
      <c r="A326" s="519" t="s">
        <v>703</v>
      </c>
      <c r="B326" s="1611">
        <v>1</v>
      </c>
      <c r="C326" s="1611"/>
      <c r="D326" s="1612">
        <v>9273000</v>
      </c>
      <c r="E326" s="190">
        <v>9605975</v>
      </c>
    </row>
    <row r="327" spans="1:5" x14ac:dyDescent="0.25">
      <c r="A327" s="517" t="s">
        <v>74</v>
      </c>
      <c r="B327" s="1611">
        <v>13</v>
      </c>
      <c r="C327" s="1611"/>
      <c r="D327" s="1612">
        <v>10066000</v>
      </c>
      <c r="E327" s="190">
        <v>10231026.827777779</v>
      </c>
    </row>
    <row r="328" spans="1:5" x14ac:dyDescent="0.25">
      <c r="A328" s="518" t="s">
        <v>72</v>
      </c>
      <c r="B328" s="1611">
        <v>1</v>
      </c>
      <c r="C328" s="1611"/>
      <c r="D328" s="1612">
        <v>13935000</v>
      </c>
      <c r="E328" s="190">
        <v>14061511</v>
      </c>
    </row>
    <row r="329" spans="1:5" x14ac:dyDescent="0.25">
      <c r="A329" s="519" t="s">
        <v>1485</v>
      </c>
      <c r="B329" s="1611">
        <v>1</v>
      </c>
      <c r="C329" s="1611"/>
      <c r="D329" s="1612">
        <v>13935000</v>
      </c>
      <c r="E329" s="190">
        <v>14061511</v>
      </c>
    </row>
    <row r="330" spans="1:5" x14ac:dyDescent="0.25">
      <c r="A330" s="518" t="s">
        <v>87</v>
      </c>
      <c r="B330" s="1611">
        <v>4</v>
      </c>
      <c r="C330" s="1611"/>
      <c r="D330" s="1612">
        <v>10439500</v>
      </c>
      <c r="E330" s="190">
        <v>10679544.225</v>
      </c>
    </row>
    <row r="331" spans="1:5" x14ac:dyDescent="0.25">
      <c r="A331" s="519" t="s">
        <v>98</v>
      </c>
      <c r="B331" s="1611">
        <v>2</v>
      </c>
      <c r="C331" s="1611"/>
      <c r="D331" s="1612">
        <v>11595500</v>
      </c>
      <c r="E331" s="190">
        <v>11850834.25</v>
      </c>
    </row>
    <row r="332" spans="1:5" x14ac:dyDescent="0.25">
      <c r="A332" s="519" t="s">
        <v>1402</v>
      </c>
      <c r="B332" s="1611">
        <v>2</v>
      </c>
      <c r="C332" s="1611"/>
      <c r="D332" s="1612">
        <v>9283500</v>
      </c>
      <c r="E332" s="190">
        <v>9508254.1999999993</v>
      </c>
    </row>
    <row r="333" spans="1:5" x14ac:dyDescent="0.25">
      <c r="A333" s="518" t="s">
        <v>97</v>
      </c>
      <c r="B333" s="1611">
        <v>1</v>
      </c>
      <c r="C333" s="1611"/>
      <c r="D333" s="1612">
        <v>9300000</v>
      </c>
      <c r="E333" s="190">
        <v>9410533.4000000004</v>
      </c>
    </row>
    <row r="334" spans="1:5" x14ac:dyDescent="0.25">
      <c r="A334" s="519" t="s">
        <v>857</v>
      </c>
      <c r="B334" s="1611">
        <v>1</v>
      </c>
      <c r="C334" s="1611"/>
      <c r="D334" s="1612">
        <v>9300000</v>
      </c>
      <c r="E334" s="190">
        <v>9410533.4000000004</v>
      </c>
    </row>
    <row r="335" spans="1:5" x14ac:dyDescent="0.25">
      <c r="A335" s="518" t="s">
        <v>75</v>
      </c>
      <c r="B335" s="1611">
        <v>1</v>
      </c>
      <c r="C335" s="1611"/>
      <c r="D335" s="1612">
        <v>9300000</v>
      </c>
      <c r="E335" s="190">
        <v>9410533.4000000004</v>
      </c>
    </row>
    <row r="336" spans="1:5" x14ac:dyDescent="0.25">
      <c r="A336" s="519" t="s">
        <v>1381</v>
      </c>
      <c r="B336" s="1611">
        <v>1</v>
      </c>
      <c r="C336" s="1611"/>
      <c r="D336" s="1612">
        <v>9300000</v>
      </c>
      <c r="E336" s="190">
        <v>9410533.4000000004</v>
      </c>
    </row>
    <row r="337" spans="1:5" x14ac:dyDescent="0.25">
      <c r="A337" s="518" t="s">
        <v>842</v>
      </c>
      <c r="B337" s="1611">
        <v>1</v>
      </c>
      <c r="C337" s="1611"/>
      <c r="D337" s="1612">
        <v>9300000</v>
      </c>
      <c r="E337" s="190">
        <v>9410533.4000000004</v>
      </c>
    </row>
    <row r="338" spans="1:5" x14ac:dyDescent="0.25">
      <c r="A338" s="519" t="s">
        <v>842</v>
      </c>
      <c r="B338" s="1611">
        <v>1</v>
      </c>
      <c r="C338" s="1611"/>
      <c r="D338" s="1612">
        <v>9300000</v>
      </c>
      <c r="E338" s="190">
        <v>9410533.4000000004</v>
      </c>
    </row>
    <row r="339" spans="1:5" x14ac:dyDescent="0.25">
      <c r="A339" s="518" t="s">
        <v>843</v>
      </c>
      <c r="B339" s="1611">
        <v>3</v>
      </c>
      <c r="C339" s="1611"/>
      <c r="D339" s="1612">
        <v>9300000</v>
      </c>
      <c r="E339" s="190">
        <v>9410533.4000000004</v>
      </c>
    </row>
    <row r="340" spans="1:5" x14ac:dyDescent="0.25">
      <c r="A340" s="519" t="s">
        <v>858</v>
      </c>
      <c r="B340" s="1611">
        <v>3</v>
      </c>
      <c r="C340" s="1611"/>
      <c r="D340" s="1612">
        <v>9300000</v>
      </c>
      <c r="E340" s="190">
        <v>9410533.4000000004</v>
      </c>
    </row>
    <row r="341" spans="1:5" x14ac:dyDescent="0.25">
      <c r="A341" s="518" t="s">
        <v>1049</v>
      </c>
      <c r="B341" s="1611">
        <v>1</v>
      </c>
      <c r="C341" s="1611"/>
      <c r="D341" s="1612">
        <v>9280000</v>
      </c>
      <c r="E341" s="190">
        <v>9605975</v>
      </c>
    </row>
    <row r="342" spans="1:5" x14ac:dyDescent="0.25">
      <c r="A342" s="519" t="s">
        <v>1049</v>
      </c>
      <c r="B342" s="1611">
        <v>1</v>
      </c>
      <c r="C342" s="1611"/>
      <c r="D342" s="1612">
        <v>9280000</v>
      </c>
      <c r="E342" s="190">
        <v>9605975</v>
      </c>
    </row>
    <row r="343" spans="1:5" x14ac:dyDescent="0.25">
      <c r="A343" s="518" t="s">
        <v>1382</v>
      </c>
      <c r="B343" s="1611">
        <v>1</v>
      </c>
      <c r="C343" s="1611"/>
      <c r="D343" s="1612">
        <v>9300000</v>
      </c>
      <c r="E343" s="190">
        <v>9410533.4000000004</v>
      </c>
    </row>
    <row r="344" spans="1:5" x14ac:dyDescent="0.25">
      <c r="A344" s="519" t="s">
        <v>1382</v>
      </c>
      <c r="B344" s="1611">
        <v>1</v>
      </c>
      <c r="C344" s="1611"/>
      <c r="D344" s="1612">
        <v>9300000</v>
      </c>
      <c r="E344" s="190">
        <v>9410533.4000000004</v>
      </c>
    </row>
    <row r="345" spans="1:5" x14ac:dyDescent="0.25">
      <c r="A345" s="517" t="s">
        <v>103</v>
      </c>
      <c r="B345" s="1611">
        <v>9</v>
      </c>
      <c r="C345" s="1611">
        <v>1</v>
      </c>
      <c r="D345" s="1612">
        <v>9713017.0728571415</v>
      </c>
      <c r="E345" s="190">
        <v>10505169.500714285</v>
      </c>
    </row>
    <row r="346" spans="1:5" x14ac:dyDescent="0.25">
      <c r="A346" s="518" t="s">
        <v>109</v>
      </c>
      <c r="B346" s="1611">
        <v>8</v>
      </c>
      <c r="C346" s="1611">
        <v>1</v>
      </c>
      <c r="D346" s="1612">
        <v>10258519.918333333</v>
      </c>
      <c r="E346" s="190">
        <v>10653545.124166666</v>
      </c>
    </row>
    <row r="347" spans="1:5" x14ac:dyDescent="0.25">
      <c r="A347" s="519" t="s">
        <v>82</v>
      </c>
      <c r="B347" s="1611">
        <v>3</v>
      </c>
      <c r="C347" s="1611"/>
      <c r="D347" s="1612">
        <v>9300000</v>
      </c>
      <c r="E347" s="190">
        <v>9410533.4000000004</v>
      </c>
    </row>
    <row r="348" spans="1:5" x14ac:dyDescent="0.25">
      <c r="A348" s="519" t="s">
        <v>851</v>
      </c>
      <c r="B348" s="1611">
        <v>1</v>
      </c>
      <c r="C348" s="1611"/>
      <c r="D348" s="1612">
        <v>7951000</v>
      </c>
      <c r="E348" s="190">
        <v>9571792.5</v>
      </c>
    </row>
    <row r="349" spans="1:5" x14ac:dyDescent="0.25">
      <c r="A349" s="519" t="s">
        <v>959</v>
      </c>
      <c r="B349" s="1611">
        <v>1</v>
      </c>
      <c r="C349" s="1611"/>
      <c r="D349" s="1612">
        <v>9300000</v>
      </c>
      <c r="E349" s="190">
        <v>9410533.4000000004</v>
      </c>
    </row>
    <row r="350" spans="1:5" x14ac:dyDescent="0.25">
      <c r="A350" s="519" t="s">
        <v>972</v>
      </c>
      <c r="B350" s="1611">
        <v>2</v>
      </c>
      <c r="C350" s="1611"/>
      <c r="D350" s="1612">
        <v>11611500</v>
      </c>
      <c r="E350" s="190">
        <v>11833767.645</v>
      </c>
    </row>
    <row r="351" spans="1:5" x14ac:dyDescent="0.25">
      <c r="A351" s="519" t="s">
        <v>1054</v>
      </c>
      <c r="B351" s="1611"/>
      <c r="C351" s="1611">
        <v>1</v>
      </c>
      <c r="D351" s="1612">
        <v>14088619.51</v>
      </c>
      <c r="E351" s="190">
        <v>14088619.51</v>
      </c>
    </row>
    <row r="352" spans="1:5" x14ac:dyDescent="0.25">
      <c r="A352" s="519" t="s">
        <v>1484</v>
      </c>
      <c r="B352" s="1611">
        <v>1</v>
      </c>
      <c r="C352" s="1611"/>
      <c r="D352" s="1612">
        <v>9300000</v>
      </c>
      <c r="E352" s="190">
        <v>9606024.2899999991</v>
      </c>
    </row>
    <row r="353" spans="1:5" x14ac:dyDescent="0.25">
      <c r="A353" s="518" t="s">
        <v>949</v>
      </c>
      <c r="B353" s="1611">
        <v>1</v>
      </c>
      <c r="C353" s="1611"/>
      <c r="D353" s="1612">
        <v>6440000</v>
      </c>
      <c r="E353" s="190">
        <v>9614915.7599999998</v>
      </c>
    </row>
    <row r="354" spans="1:5" x14ac:dyDescent="0.25">
      <c r="A354" s="519" t="s">
        <v>1387</v>
      </c>
      <c r="B354" s="1611">
        <v>1</v>
      </c>
      <c r="C354" s="1611"/>
      <c r="D354" s="1612">
        <v>6440000</v>
      </c>
      <c r="E354" s="190">
        <v>9614915.7599999998</v>
      </c>
    </row>
    <row r="355" spans="1:5" x14ac:dyDescent="0.25">
      <c r="A355" s="1614" t="s">
        <v>270</v>
      </c>
      <c r="B355" s="1611">
        <v>298</v>
      </c>
      <c r="C355" s="1611">
        <v>110</v>
      </c>
      <c r="D355" s="1612">
        <v>11645383.606852049</v>
      </c>
      <c r="E355" s="190">
        <v>16354689.357039047</v>
      </c>
    </row>
    <row r="356" spans="1:5" x14ac:dyDescent="0.25">
      <c r="A356" s="517" t="s">
        <v>11</v>
      </c>
      <c r="B356" s="1611">
        <v>68</v>
      </c>
      <c r="C356" s="1611">
        <v>16</v>
      </c>
      <c r="D356" s="1612">
        <v>11509654.335819207</v>
      </c>
      <c r="E356" s="190">
        <v>18272979.58738701</v>
      </c>
    </row>
    <row r="357" spans="1:5" x14ac:dyDescent="0.25">
      <c r="A357" s="518" t="s">
        <v>83</v>
      </c>
      <c r="B357" s="1611">
        <v>8</v>
      </c>
      <c r="C357" s="1611">
        <v>2</v>
      </c>
      <c r="D357" s="1612">
        <v>11346132.234444445</v>
      </c>
      <c r="E357" s="190">
        <v>22157863.314444445</v>
      </c>
    </row>
    <row r="358" spans="1:5" x14ac:dyDescent="0.25">
      <c r="A358" s="519" t="s">
        <v>561</v>
      </c>
      <c r="B358" s="1611">
        <v>1</v>
      </c>
      <c r="C358" s="1611"/>
      <c r="D358" s="1612">
        <v>11100000</v>
      </c>
      <c r="E358" s="190">
        <v>29150638.030000001</v>
      </c>
    </row>
    <row r="359" spans="1:5" x14ac:dyDescent="0.25">
      <c r="A359" s="519" t="s">
        <v>83</v>
      </c>
      <c r="B359" s="1611">
        <v>2</v>
      </c>
      <c r="C359" s="1611"/>
      <c r="D359" s="1612">
        <v>8395000</v>
      </c>
      <c r="E359" s="190">
        <v>8670000.0449999999</v>
      </c>
    </row>
    <row r="360" spans="1:5" x14ac:dyDescent="0.25">
      <c r="A360" s="519" t="s">
        <v>962</v>
      </c>
      <c r="B360" s="1611">
        <v>2</v>
      </c>
      <c r="C360" s="1611"/>
      <c r="D360" s="1612">
        <v>11213500</v>
      </c>
      <c r="E360" s="190">
        <v>25674698.574999999</v>
      </c>
    </row>
    <row r="361" spans="1:5" x14ac:dyDescent="0.25">
      <c r="A361" s="519" t="s">
        <v>103</v>
      </c>
      <c r="B361" s="1611">
        <v>1</v>
      </c>
      <c r="C361" s="1611"/>
      <c r="D361" s="1612">
        <v>8488000</v>
      </c>
      <c r="E361" s="190">
        <v>8738436.1099999994</v>
      </c>
    </row>
    <row r="362" spans="1:5" x14ac:dyDescent="0.25">
      <c r="A362" s="519" t="s">
        <v>1059</v>
      </c>
      <c r="B362" s="1611"/>
      <c r="C362" s="1611">
        <v>2</v>
      </c>
      <c r="D362" s="1612">
        <v>27871190.109999999</v>
      </c>
      <c r="E362" s="190">
        <v>27911190.109999999</v>
      </c>
    </row>
    <row r="363" spans="1:5" x14ac:dyDescent="0.25">
      <c r="A363" s="519" t="s">
        <v>1416</v>
      </c>
      <c r="B363" s="1611">
        <v>1</v>
      </c>
      <c r="C363" s="1611"/>
      <c r="D363" s="1612">
        <v>6230000</v>
      </c>
      <c r="E363" s="190">
        <v>55222000</v>
      </c>
    </row>
    <row r="364" spans="1:5" x14ac:dyDescent="0.25">
      <c r="A364" s="519" t="s">
        <v>1457</v>
      </c>
      <c r="B364" s="1611">
        <v>1</v>
      </c>
      <c r="C364" s="1611"/>
      <c r="D364" s="1612">
        <v>9209000</v>
      </c>
      <c r="E364" s="190">
        <v>9709108.3399999999</v>
      </c>
    </row>
    <row r="365" spans="1:5" x14ac:dyDescent="0.25">
      <c r="A365" s="518" t="s">
        <v>99</v>
      </c>
      <c r="B365" s="1611">
        <v>1</v>
      </c>
      <c r="C365" s="1611">
        <v>2</v>
      </c>
      <c r="D365" s="1612">
        <v>14698361.530000001</v>
      </c>
      <c r="E365" s="190">
        <v>15142595.233333332</v>
      </c>
    </row>
    <row r="366" spans="1:5" x14ac:dyDescent="0.25">
      <c r="A366" s="519" t="s">
        <v>862</v>
      </c>
      <c r="B366" s="1611"/>
      <c r="C366" s="1611">
        <v>2</v>
      </c>
      <c r="D366" s="1612">
        <v>17397542.295000002</v>
      </c>
      <c r="E366" s="190">
        <v>17647994.669999998</v>
      </c>
    </row>
    <row r="367" spans="1:5" x14ac:dyDescent="0.25">
      <c r="A367" s="519" t="s">
        <v>1372</v>
      </c>
      <c r="B367" s="1611">
        <v>1</v>
      </c>
      <c r="C367" s="1611"/>
      <c r="D367" s="1612">
        <v>9300000</v>
      </c>
      <c r="E367" s="190">
        <v>10131796.359999999</v>
      </c>
    </row>
    <row r="368" spans="1:5" x14ac:dyDescent="0.25">
      <c r="A368" s="518" t="s">
        <v>95</v>
      </c>
      <c r="B368" s="1611">
        <v>23</v>
      </c>
      <c r="C368" s="1611">
        <v>6</v>
      </c>
      <c r="D368" s="1612">
        <v>13047207.982916664</v>
      </c>
      <c r="E368" s="190">
        <v>19079197.426822919</v>
      </c>
    </row>
    <row r="369" spans="1:5" x14ac:dyDescent="0.25">
      <c r="A369" s="519" t="s">
        <v>101</v>
      </c>
      <c r="B369" s="1611">
        <v>7</v>
      </c>
      <c r="C369" s="1611">
        <v>1</v>
      </c>
      <c r="D369" s="1612">
        <v>14679320.049999999</v>
      </c>
      <c r="E369" s="190">
        <v>23006681.454722237</v>
      </c>
    </row>
    <row r="370" spans="1:5" x14ac:dyDescent="0.25">
      <c r="A370" s="519" t="s">
        <v>96</v>
      </c>
      <c r="B370" s="1611">
        <v>2</v>
      </c>
      <c r="C370" s="1611"/>
      <c r="D370" s="1612">
        <v>9300000</v>
      </c>
      <c r="E370" s="190">
        <v>16045277.455</v>
      </c>
    </row>
    <row r="371" spans="1:5" x14ac:dyDescent="0.25">
      <c r="A371" s="519" t="s">
        <v>681</v>
      </c>
      <c r="B371" s="1611">
        <v>1</v>
      </c>
      <c r="C371" s="1611"/>
      <c r="D371" s="1612">
        <v>9227000</v>
      </c>
      <c r="E371" s="190">
        <v>14648000</v>
      </c>
    </row>
    <row r="372" spans="1:5" x14ac:dyDescent="0.25">
      <c r="A372" s="519" t="s">
        <v>853</v>
      </c>
      <c r="B372" s="1611"/>
      <c r="C372" s="1611">
        <v>1</v>
      </c>
      <c r="D372" s="1612">
        <v>21054281.309999999</v>
      </c>
      <c r="E372" s="190">
        <v>21054281.309999999</v>
      </c>
    </row>
    <row r="373" spans="1:5" x14ac:dyDescent="0.25">
      <c r="A373" s="519" t="s">
        <v>963</v>
      </c>
      <c r="B373" s="1611">
        <v>4</v>
      </c>
      <c r="C373" s="1611"/>
      <c r="D373" s="1612">
        <v>9026166.6666666642</v>
      </c>
      <c r="E373" s="190">
        <v>24543500</v>
      </c>
    </row>
    <row r="374" spans="1:5" x14ac:dyDescent="0.25">
      <c r="A374" s="519" t="s">
        <v>979</v>
      </c>
      <c r="B374" s="1611">
        <v>2</v>
      </c>
      <c r="C374" s="1611">
        <v>2</v>
      </c>
      <c r="D374" s="1612">
        <v>15266316.01</v>
      </c>
      <c r="E374" s="190">
        <v>20176466.009999998</v>
      </c>
    </row>
    <row r="375" spans="1:5" x14ac:dyDescent="0.25">
      <c r="A375" s="519" t="s">
        <v>980</v>
      </c>
      <c r="B375" s="1611">
        <v>4</v>
      </c>
      <c r="C375" s="1611">
        <v>1</v>
      </c>
      <c r="D375" s="1612">
        <v>12692037.777777767</v>
      </c>
      <c r="E375" s="190">
        <v>15868404.333333334</v>
      </c>
    </row>
    <row r="376" spans="1:5" x14ac:dyDescent="0.25">
      <c r="A376" s="519" t="s">
        <v>982</v>
      </c>
      <c r="B376" s="1611">
        <v>2</v>
      </c>
      <c r="C376" s="1611"/>
      <c r="D376" s="1612">
        <v>9253500</v>
      </c>
      <c r="E376" s="190">
        <v>17982903.100000001</v>
      </c>
    </row>
    <row r="377" spans="1:5" x14ac:dyDescent="0.25">
      <c r="A377" s="519" t="s">
        <v>1367</v>
      </c>
      <c r="B377" s="1611">
        <v>1</v>
      </c>
      <c r="C377" s="1611"/>
      <c r="D377" s="1612">
        <v>9300000</v>
      </c>
      <c r="E377" s="190">
        <v>9550000</v>
      </c>
    </row>
    <row r="378" spans="1:5" x14ac:dyDescent="0.25">
      <c r="A378" s="519" t="s">
        <v>1501</v>
      </c>
      <c r="B378" s="1611"/>
      <c r="C378" s="1611">
        <v>1</v>
      </c>
      <c r="D378" s="1612">
        <v>19921507.579999998</v>
      </c>
      <c r="E378" s="190">
        <v>19921507.579999998</v>
      </c>
    </row>
    <row r="379" spans="1:5" x14ac:dyDescent="0.25">
      <c r="A379" s="518" t="s">
        <v>104</v>
      </c>
      <c r="B379" s="1611">
        <v>8</v>
      </c>
      <c r="C379" s="1611"/>
      <c r="D379" s="1612">
        <v>8678083.3333333358</v>
      </c>
      <c r="E379" s="190">
        <v>17329939.628333349</v>
      </c>
    </row>
    <row r="380" spans="1:5" x14ac:dyDescent="0.25">
      <c r="A380" s="519" t="s">
        <v>533</v>
      </c>
      <c r="B380" s="1611">
        <v>1</v>
      </c>
      <c r="C380" s="1611"/>
      <c r="D380" s="1612">
        <v>8245000</v>
      </c>
      <c r="E380" s="190">
        <v>26135736.120000001</v>
      </c>
    </row>
    <row r="381" spans="1:5" x14ac:dyDescent="0.25">
      <c r="A381" s="519" t="s">
        <v>561</v>
      </c>
      <c r="B381" s="1611">
        <v>3</v>
      </c>
      <c r="C381" s="1611"/>
      <c r="D381" s="1612">
        <v>9251666.6666666698</v>
      </c>
      <c r="E381" s="190">
        <v>18921818.486666702</v>
      </c>
    </row>
    <row r="382" spans="1:5" x14ac:dyDescent="0.25">
      <c r="A382" s="519" t="s">
        <v>1415</v>
      </c>
      <c r="B382" s="1611">
        <v>4</v>
      </c>
      <c r="C382" s="1611"/>
      <c r="D382" s="1612">
        <v>8607833.3333333358</v>
      </c>
      <c r="E382" s="190">
        <v>12131101.95333335</v>
      </c>
    </row>
    <row r="383" spans="1:5" x14ac:dyDescent="0.25">
      <c r="A383" s="518" t="s">
        <v>84</v>
      </c>
      <c r="B383" s="1611"/>
      <c r="C383" s="1611">
        <v>3</v>
      </c>
      <c r="D383" s="1612">
        <v>16490398.57</v>
      </c>
      <c r="E383" s="190">
        <v>16597203</v>
      </c>
    </row>
    <row r="384" spans="1:5" x14ac:dyDescent="0.25">
      <c r="A384" s="519" t="s">
        <v>1324</v>
      </c>
      <c r="B384" s="1611"/>
      <c r="C384" s="1611">
        <v>3</v>
      </c>
      <c r="D384" s="1612">
        <v>16490398.57</v>
      </c>
      <c r="E384" s="190">
        <v>16597203</v>
      </c>
    </row>
    <row r="385" spans="1:5" x14ac:dyDescent="0.25">
      <c r="A385" s="518" t="s">
        <v>534</v>
      </c>
      <c r="B385" s="1611">
        <v>4</v>
      </c>
      <c r="C385" s="1611"/>
      <c r="D385" s="1612">
        <v>10462333.333333334</v>
      </c>
      <c r="E385" s="190">
        <v>15500775.893333333</v>
      </c>
    </row>
    <row r="386" spans="1:5" x14ac:dyDescent="0.25">
      <c r="A386" s="519" t="s">
        <v>1058</v>
      </c>
      <c r="B386" s="1611">
        <v>2</v>
      </c>
      <c r="C386" s="1611"/>
      <c r="D386" s="1612">
        <v>8137000</v>
      </c>
      <c r="E386" s="190">
        <v>9642578.8499999996</v>
      </c>
    </row>
    <row r="387" spans="1:5" x14ac:dyDescent="0.25">
      <c r="A387" s="519" t="s">
        <v>1371</v>
      </c>
      <c r="B387" s="1611">
        <v>2</v>
      </c>
      <c r="C387" s="1611"/>
      <c r="D387" s="1612">
        <v>11625000</v>
      </c>
      <c r="E387" s="190">
        <v>18429874.414999999</v>
      </c>
    </row>
    <row r="388" spans="1:5" x14ac:dyDescent="0.25">
      <c r="A388" s="518" t="s">
        <v>860</v>
      </c>
      <c r="B388" s="1611">
        <v>1</v>
      </c>
      <c r="C388" s="1611"/>
      <c r="D388" s="1612">
        <v>9001000</v>
      </c>
      <c r="E388" s="190">
        <v>20726000</v>
      </c>
    </row>
    <row r="389" spans="1:5" x14ac:dyDescent="0.25">
      <c r="A389" s="519" t="s">
        <v>860</v>
      </c>
      <c r="B389" s="1611">
        <v>1</v>
      </c>
      <c r="C389" s="1611"/>
      <c r="D389" s="1612">
        <v>9001000</v>
      </c>
      <c r="E389" s="190">
        <v>20726000</v>
      </c>
    </row>
    <row r="390" spans="1:5" x14ac:dyDescent="0.25">
      <c r="A390" s="518" t="s">
        <v>11</v>
      </c>
      <c r="B390" s="1611">
        <v>1</v>
      </c>
      <c r="C390" s="1611">
        <v>1</v>
      </c>
      <c r="D390" s="1612">
        <v>12225542.4</v>
      </c>
      <c r="E390" s="190">
        <v>12387042.4</v>
      </c>
    </row>
    <row r="391" spans="1:5" x14ac:dyDescent="0.25">
      <c r="A391" s="519" t="s">
        <v>103</v>
      </c>
      <c r="B391" s="1611">
        <v>1</v>
      </c>
      <c r="C391" s="1611"/>
      <c r="D391" s="1612">
        <v>9227000</v>
      </c>
      <c r="E391" s="190">
        <v>9550000</v>
      </c>
    </row>
    <row r="392" spans="1:5" x14ac:dyDescent="0.25">
      <c r="A392" s="519" t="s">
        <v>106</v>
      </c>
      <c r="B392" s="1611"/>
      <c r="C392" s="1611">
        <v>1</v>
      </c>
      <c r="D392" s="1612">
        <v>15224084.800000001</v>
      </c>
      <c r="E392" s="190">
        <v>15224084.800000001</v>
      </c>
    </row>
    <row r="393" spans="1:5" x14ac:dyDescent="0.25">
      <c r="A393" s="518" t="s">
        <v>950</v>
      </c>
      <c r="B393" s="1611">
        <v>9</v>
      </c>
      <c r="C393" s="1611"/>
      <c r="D393" s="1612">
        <v>7741583.3333333321</v>
      </c>
      <c r="E393" s="190">
        <v>21242792.125833351</v>
      </c>
    </row>
    <row r="394" spans="1:5" x14ac:dyDescent="0.25">
      <c r="A394" s="519" t="s">
        <v>839</v>
      </c>
      <c r="B394" s="1611">
        <v>3</v>
      </c>
      <c r="C394" s="1611"/>
      <c r="D394" s="1612">
        <v>7829000</v>
      </c>
      <c r="E394" s="190">
        <v>30046266.666666701</v>
      </c>
    </row>
    <row r="395" spans="1:5" x14ac:dyDescent="0.25">
      <c r="A395" s="519" t="s">
        <v>862</v>
      </c>
      <c r="B395" s="1611">
        <v>2</v>
      </c>
      <c r="C395" s="1611"/>
      <c r="D395" s="1612">
        <v>8585000</v>
      </c>
      <c r="E395" s="190">
        <v>8908235.1699999999</v>
      </c>
    </row>
    <row r="396" spans="1:5" x14ac:dyDescent="0.25">
      <c r="A396" s="519" t="s">
        <v>1041</v>
      </c>
      <c r="B396" s="1611">
        <v>3</v>
      </c>
      <c r="C396" s="1611"/>
      <c r="D396" s="1612">
        <v>7692333.3333333302</v>
      </c>
      <c r="E396" s="190">
        <v>19916666.666666701</v>
      </c>
    </row>
    <row r="397" spans="1:5" x14ac:dyDescent="0.25">
      <c r="A397" s="519" t="s">
        <v>1489</v>
      </c>
      <c r="B397" s="1611">
        <v>1</v>
      </c>
      <c r="C397" s="1611"/>
      <c r="D397" s="1612">
        <v>6860000</v>
      </c>
      <c r="E397" s="190">
        <v>26100000</v>
      </c>
    </row>
    <row r="398" spans="1:5" x14ac:dyDescent="0.25">
      <c r="A398" s="518" t="s">
        <v>967</v>
      </c>
      <c r="B398" s="1611">
        <v>1</v>
      </c>
      <c r="C398" s="1611"/>
      <c r="D398" s="1612">
        <v>9300000</v>
      </c>
      <c r="E398" s="190">
        <v>9550000</v>
      </c>
    </row>
    <row r="399" spans="1:5" x14ac:dyDescent="0.25">
      <c r="A399" s="519" t="s">
        <v>103</v>
      </c>
      <c r="B399" s="1611">
        <v>1</v>
      </c>
      <c r="C399" s="1611"/>
      <c r="D399" s="1612">
        <v>9300000</v>
      </c>
      <c r="E399" s="190">
        <v>9550000</v>
      </c>
    </row>
    <row r="400" spans="1:5" x14ac:dyDescent="0.25">
      <c r="A400" s="518" t="s">
        <v>978</v>
      </c>
      <c r="B400" s="1611">
        <v>4</v>
      </c>
      <c r="C400" s="1611">
        <v>1</v>
      </c>
      <c r="D400" s="1612">
        <v>11763170.956</v>
      </c>
      <c r="E400" s="190">
        <v>18314167.781999998</v>
      </c>
    </row>
    <row r="401" spans="1:5" x14ac:dyDescent="0.25">
      <c r="A401" s="519" t="s">
        <v>103</v>
      </c>
      <c r="B401" s="1611">
        <v>1</v>
      </c>
      <c r="C401" s="1611"/>
      <c r="D401" s="1612">
        <v>9286000</v>
      </c>
      <c r="E401" s="190">
        <v>24630930</v>
      </c>
    </row>
    <row r="402" spans="1:5" x14ac:dyDescent="0.25">
      <c r="A402" s="519" t="s">
        <v>978</v>
      </c>
      <c r="B402" s="1611">
        <v>2</v>
      </c>
      <c r="C402" s="1611"/>
      <c r="D402" s="1612">
        <v>9277000</v>
      </c>
      <c r="E402" s="190">
        <v>13472027.064999999</v>
      </c>
    </row>
    <row r="403" spans="1:5" x14ac:dyDescent="0.25">
      <c r="A403" s="519" t="s">
        <v>1488</v>
      </c>
      <c r="B403" s="1611">
        <v>1</v>
      </c>
      <c r="C403" s="1611">
        <v>1</v>
      </c>
      <c r="D403" s="1612">
        <v>15487927.390000001</v>
      </c>
      <c r="E403" s="190">
        <v>19997927.390000001</v>
      </c>
    </row>
    <row r="404" spans="1:5" x14ac:dyDescent="0.25">
      <c r="A404" s="518" t="s">
        <v>1044</v>
      </c>
      <c r="B404" s="1611">
        <v>5</v>
      </c>
      <c r="C404" s="1611">
        <v>1</v>
      </c>
      <c r="D404" s="1612">
        <v>10769433.333333334</v>
      </c>
      <c r="E404" s="190">
        <v>16302122.458333336</v>
      </c>
    </row>
    <row r="405" spans="1:5" x14ac:dyDescent="0.25">
      <c r="A405" s="519" t="s">
        <v>1044</v>
      </c>
      <c r="B405" s="1611">
        <v>2</v>
      </c>
      <c r="C405" s="1611"/>
      <c r="D405" s="1612">
        <v>8542000</v>
      </c>
      <c r="E405" s="190">
        <v>16860161.620000001</v>
      </c>
    </row>
    <row r="406" spans="1:5" x14ac:dyDescent="0.25">
      <c r="A406" s="519" t="s">
        <v>1373</v>
      </c>
      <c r="B406" s="1611">
        <v>1</v>
      </c>
      <c r="C406" s="1611">
        <v>1</v>
      </c>
      <c r="D406" s="1612">
        <v>14997300</v>
      </c>
      <c r="E406" s="190">
        <v>18670600</v>
      </c>
    </row>
    <row r="407" spans="1:5" x14ac:dyDescent="0.25">
      <c r="A407" s="519" t="s">
        <v>1420</v>
      </c>
      <c r="B407" s="1611">
        <v>2</v>
      </c>
      <c r="C407" s="1611"/>
      <c r="D407" s="1612">
        <v>8769000</v>
      </c>
      <c r="E407" s="190">
        <v>13375605.755000001</v>
      </c>
    </row>
    <row r="408" spans="1:5" x14ac:dyDescent="0.25">
      <c r="A408" s="518" t="s">
        <v>1417</v>
      </c>
      <c r="B408" s="1611">
        <v>3</v>
      </c>
      <c r="C408" s="1611"/>
      <c r="D408" s="1612">
        <v>9291000</v>
      </c>
      <c r="E408" s="190">
        <v>16522920.713333333</v>
      </c>
    </row>
    <row r="409" spans="1:5" x14ac:dyDescent="0.25">
      <c r="A409" s="519" t="s">
        <v>1418</v>
      </c>
      <c r="B409" s="1611">
        <v>1</v>
      </c>
      <c r="C409" s="1611"/>
      <c r="D409" s="1612">
        <v>9300000</v>
      </c>
      <c r="E409" s="190">
        <v>10215000</v>
      </c>
    </row>
    <row r="410" spans="1:5" x14ac:dyDescent="0.25">
      <c r="A410" s="519" t="s">
        <v>1419</v>
      </c>
      <c r="B410" s="1611">
        <v>2</v>
      </c>
      <c r="C410" s="1611"/>
      <c r="D410" s="1612">
        <v>9286500</v>
      </c>
      <c r="E410" s="190">
        <v>19676881.07</v>
      </c>
    </row>
    <row r="411" spans="1:5" x14ac:dyDescent="0.25">
      <c r="A411" s="517" t="s">
        <v>12</v>
      </c>
      <c r="B411" s="1611">
        <v>12</v>
      </c>
      <c r="C411" s="1611">
        <v>28</v>
      </c>
      <c r="D411" s="1612">
        <v>14963969.782246154</v>
      </c>
      <c r="E411" s="190">
        <v>16413534.784799997</v>
      </c>
    </row>
    <row r="412" spans="1:5" x14ac:dyDescent="0.25">
      <c r="A412" s="518" t="s">
        <v>85</v>
      </c>
      <c r="B412" s="1611">
        <v>8</v>
      </c>
      <c r="C412" s="1611"/>
      <c r="D412" s="1612">
        <v>9262000</v>
      </c>
      <c r="E412" s="190">
        <v>9626489.396428572</v>
      </c>
    </row>
    <row r="413" spans="1:5" x14ac:dyDescent="0.25">
      <c r="A413" s="519" t="s">
        <v>85</v>
      </c>
      <c r="B413" s="1611">
        <v>3</v>
      </c>
      <c r="C413" s="1611"/>
      <c r="D413" s="1612">
        <v>9230000</v>
      </c>
      <c r="E413" s="190">
        <v>9667610.2575000003</v>
      </c>
    </row>
    <row r="414" spans="1:5" x14ac:dyDescent="0.25">
      <c r="A414" s="519" t="s">
        <v>1374</v>
      </c>
      <c r="B414" s="1611">
        <v>1</v>
      </c>
      <c r="C414" s="1611"/>
      <c r="D414" s="1612">
        <v>9293000</v>
      </c>
      <c r="E414" s="190">
        <v>9650000</v>
      </c>
    </row>
    <row r="415" spans="1:5" x14ac:dyDescent="0.25">
      <c r="A415" s="519" t="s">
        <v>1375</v>
      </c>
      <c r="B415" s="1611">
        <v>2</v>
      </c>
      <c r="C415" s="1611"/>
      <c r="D415" s="1612">
        <v>9250500</v>
      </c>
      <c r="E415" s="190">
        <v>9600184.629999999</v>
      </c>
    </row>
    <row r="416" spans="1:5" x14ac:dyDescent="0.25">
      <c r="A416" s="519" t="s">
        <v>1421</v>
      </c>
      <c r="B416" s="1611">
        <v>1</v>
      </c>
      <c r="C416" s="1611"/>
      <c r="D416" s="1612">
        <v>9300000</v>
      </c>
      <c r="E416" s="190">
        <v>9550000</v>
      </c>
    </row>
    <row r="417" spans="1:5" x14ac:dyDescent="0.25">
      <c r="A417" s="519" t="s">
        <v>1490</v>
      </c>
      <c r="B417" s="1611">
        <v>1</v>
      </c>
      <c r="C417" s="1611"/>
      <c r="D417" s="1612">
        <v>9280000</v>
      </c>
      <c r="E417" s="190">
        <v>9649836</v>
      </c>
    </row>
    <row r="418" spans="1:5" x14ac:dyDescent="0.25">
      <c r="A418" s="518" t="s">
        <v>12</v>
      </c>
      <c r="B418" s="1611">
        <v>1</v>
      </c>
      <c r="C418" s="1611">
        <v>27</v>
      </c>
      <c r="D418" s="1612">
        <v>30657998.176399995</v>
      </c>
      <c r="E418" s="190">
        <v>31808148.092466667</v>
      </c>
    </row>
    <row r="419" spans="1:5" x14ac:dyDescent="0.25">
      <c r="A419" s="519" t="s">
        <v>951</v>
      </c>
      <c r="B419" s="1611">
        <v>1</v>
      </c>
      <c r="C419" s="1611"/>
      <c r="D419" s="1612">
        <v>9254000</v>
      </c>
      <c r="E419" s="190">
        <v>12287000</v>
      </c>
    </row>
    <row r="420" spans="1:5" x14ac:dyDescent="0.25">
      <c r="A420" s="519" t="s">
        <v>1055</v>
      </c>
      <c r="B420" s="1611"/>
      <c r="C420" s="1611">
        <v>25</v>
      </c>
      <c r="D420" s="1612">
        <v>39879942.309199996</v>
      </c>
      <c r="E420" s="190">
        <v>40053559.322400004</v>
      </c>
    </row>
    <row r="421" spans="1:5" x14ac:dyDescent="0.25">
      <c r="A421" s="519" t="s">
        <v>1470</v>
      </c>
      <c r="B421" s="1611"/>
      <c r="C421" s="1611">
        <v>2</v>
      </c>
      <c r="D421" s="1612">
        <v>42840052.219999999</v>
      </c>
      <c r="E421" s="190">
        <v>43083884.954999998</v>
      </c>
    </row>
    <row r="422" spans="1:5" x14ac:dyDescent="0.25">
      <c r="A422" s="518" t="s">
        <v>954</v>
      </c>
      <c r="B422" s="1611">
        <v>2</v>
      </c>
      <c r="C422" s="1611">
        <v>1</v>
      </c>
      <c r="D422" s="1612">
        <v>14251306.32</v>
      </c>
      <c r="E422" s="190">
        <v>17752328.82</v>
      </c>
    </row>
    <row r="423" spans="1:5" x14ac:dyDescent="0.25">
      <c r="A423" s="519" t="s">
        <v>866</v>
      </c>
      <c r="B423" s="1611"/>
      <c r="C423" s="1611">
        <v>1</v>
      </c>
      <c r="D423" s="1612">
        <v>21527612.640000001</v>
      </c>
      <c r="E423" s="190">
        <v>21527612.640000001</v>
      </c>
    </row>
    <row r="424" spans="1:5" x14ac:dyDescent="0.25">
      <c r="A424" s="519" t="s">
        <v>1376</v>
      </c>
      <c r="B424" s="1611">
        <v>2</v>
      </c>
      <c r="C424" s="1611"/>
      <c r="D424" s="1612">
        <v>6975000</v>
      </c>
      <c r="E424" s="190">
        <v>13977045</v>
      </c>
    </row>
    <row r="425" spans="1:5" x14ac:dyDescent="0.25">
      <c r="A425" s="518" t="s">
        <v>1045</v>
      </c>
      <c r="B425" s="1611">
        <v>1</v>
      </c>
      <c r="C425" s="1611"/>
      <c r="D425" s="1612">
        <v>9221000</v>
      </c>
      <c r="E425" s="190">
        <v>15061424.51</v>
      </c>
    </row>
    <row r="426" spans="1:5" x14ac:dyDescent="0.25">
      <c r="A426" s="519" t="s">
        <v>561</v>
      </c>
      <c r="B426" s="1611">
        <v>1</v>
      </c>
      <c r="C426" s="1611"/>
      <c r="D426" s="1612">
        <v>9221000</v>
      </c>
      <c r="E426" s="190">
        <v>15061424.51</v>
      </c>
    </row>
    <row r="427" spans="1:5" x14ac:dyDescent="0.25">
      <c r="A427" s="517" t="s">
        <v>73</v>
      </c>
      <c r="B427" s="1611">
        <v>37</v>
      </c>
      <c r="C427" s="1611">
        <v>2</v>
      </c>
      <c r="D427" s="1612">
        <v>9867622.0609333329</v>
      </c>
      <c r="E427" s="190">
        <v>11219370.813657142</v>
      </c>
    </row>
    <row r="428" spans="1:5" x14ac:dyDescent="0.25">
      <c r="A428" s="518" t="s">
        <v>86</v>
      </c>
      <c r="B428" s="1611">
        <v>4</v>
      </c>
      <c r="C428" s="1611"/>
      <c r="D428" s="1612">
        <v>9293250</v>
      </c>
      <c r="E428" s="190">
        <v>9512500</v>
      </c>
    </row>
    <row r="429" spans="1:5" x14ac:dyDescent="0.25">
      <c r="A429" s="519" t="s">
        <v>1397</v>
      </c>
      <c r="B429" s="1611">
        <v>2</v>
      </c>
      <c r="C429" s="1611"/>
      <c r="D429" s="1612">
        <v>9300000</v>
      </c>
      <c r="E429" s="190">
        <v>9525000</v>
      </c>
    </row>
    <row r="430" spans="1:5" x14ac:dyDescent="0.25">
      <c r="A430" s="519" t="s">
        <v>1424</v>
      </c>
      <c r="B430" s="1611">
        <v>2</v>
      </c>
      <c r="C430" s="1611"/>
      <c r="D430" s="1612">
        <v>9286500</v>
      </c>
      <c r="E430" s="190">
        <v>9500000</v>
      </c>
    </row>
    <row r="431" spans="1:5" x14ac:dyDescent="0.25">
      <c r="A431" s="518" t="s">
        <v>532</v>
      </c>
      <c r="B431" s="1611">
        <v>4</v>
      </c>
      <c r="C431" s="1611"/>
      <c r="D431" s="1612">
        <v>6796500</v>
      </c>
      <c r="E431" s="190">
        <v>9725000</v>
      </c>
    </row>
    <row r="432" spans="1:5" x14ac:dyDescent="0.25">
      <c r="A432" s="519" t="s">
        <v>532</v>
      </c>
      <c r="B432" s="1611">
        <v>4</v>
      </c>
      <c r="C432" s="1611"/>
      <c r="D432" s="1612">
        <v>6796500</v>
      </c>
      <c r="E432" s="190">
        <v>9725000</v>
      </c>
    </row>
    <row r="433" spans="1:5" x14ac:dyDescent="0.25">
      <c r="A433" s="518" t="s">
        <v>635</v>
      </c>
      <c r="B433" s="1611">
        <v>2</v>
      </c>
      <c r="C433" s="1611"/>
      <c r="D433" s="1612">
        <v>9061000</v>
      </c>
      <c r="E433" s="190">
        <v>13020000</v>
      </c>
    </row>
    <row r="434" spans="1:5" x14ac:dyDescent="0.25">
      <c r="A434" s="519" t="s">
        <v>955</v>
      </c>
      <c r="B434" s="1611">
        <v>1</v>
      </c>
      <c r="C434" s="1611"/>
      <c r="D434" s="1612">
        <v>8875000</v>
      </c>
      <c r="E434" s="190">
        <v>16390000</v>
      </c>
    </row>
    <row r="435" spans="1:5" x14ac:dyDescent="0.25">
      <c r="A435" s="519" t="s">
        <v>1491</v>
      </c>
      <c r="B435" s="1611">
        <v>1</v>
      </c>
      <c r="C435" s="1611"/>
      <c r="D435" s="1612">
        <v>9247000</v>
      </c>
      <c r="E435" s="190">
        <v>9650000</v>
      </c>
    </row>
    <row r="436" spans="1:5" x14ac:dyDescent="0.25">
      <c r="A436" s="518" t="s">
        <v>684</v>
      </c>
      <c r="B436" s="1611">
        <v>1</v>
      </c>
      <c r="C436" s="1611">
        <v>1</v>
      </c>
      <c r="D436" s="1612">
        <v>13174861.5</v>
      </c>
      <c r="E436" s="190">
        <v>13409873.57</v>
      </c>
    </row>
    <row r="437" spans="1:5" x14ac:dyDescent="0.25">
      <c r="A437" s="519" t="s">
        <v>723</v>
      </c>
      <c r="B437" s="1611">
        <v>1</v>
      </c>
      <c r="C437" s="1611">
        <v>1</v>
      </c>
      <c r="D437" s="1612">
        <v>13174861.5</v>
      </c>
      <c r="E437" s="190">
        <v>13409873.57</v>
      </c>
    </row>
    <row r="438" spans="1:5" x14ac:dyDescent="0.25">
      <c r="A438" s="518" t="s">
        <v>840</v>
      </c>
      <c r="B438" s="1611">
        <v>2</v>
      </c>
      <c r="C438" s="1611"/>
      <c r="D438" s="1612">
        <v>9296000</v>
      </c>
      <c r="E438" s="190">
        <v>9574308.0299999993</v>
      </c>
    </row>
    <row r="439" spans="1:5" x14ac:dyDescent="0.25">
      <c r="A439" s="519" t="s">
        <v>840</v>
      </c>
      <c r="B439" s="1611">
        <v>1</v>
      </c>
      <c r="C439" s="1611"/>
      <c r="D439" s="1612">
        <v>9299000</v>
      </c>
      <c r="E439" s="190">
        <v>9549308.0299999993</v>
      </c>
    </row>
    <row r="440" spans="1:5" x14ac:dyDescent="0.25">
      <c r="A440" s="519" t="s">
        <v>1428</v>
      </c>
      <c r="B440" s="1611">
        <v>1</v>
      </c>
      <c r="C440" s="1611"/>
      <c r="D440" s="1612">
        <v>9293000</v>
      </c>
      <c r="E440" s="190">
        <v>9599308.0299999993</v>
      </c>
    </row>
    <row r="441" spans="1:5" x14ac:dyDescent="0.25">
      <c r="A441" s="518" t="s">
        <v>854</v>
      </c>
      <c r="B441" s="1611">
        <v>11</v>
      </c>
      <c r="C441" s="1611">
        <v>1</v>
      </c>
      <c r="D441" s="1612">
        <v>10497499.037999999</v>
      </c>
      <c r="E441" s="190">
        <v>12092595.59828572</v>
      </c>
    </row>
    <row r="442" spans="1:5" x14ac:dyDescent="0.25">
      <c r="A442" s="519" t="s">
        <v>854</v>
      </c>
      <c r="B442" s="1611">
        <v>8</v>
      </c>
      <c r="C442" s="1611">
        <v>1</v>
      </c>
      <c r="D442" s="1612">
        <v>11335331.729999999</v>
      </c>
      <c r="E442" s="190">
        <v>13649325.997142866</v>
      </c>
    </row>
    <row r="443" spans="1:5" x14ac:dyDescent="0.25">
      <c r="A443" s="519" t="s">
        <v>1425</v>
      </c>
      <c r="B443" s="1611">
        <v>3</v>
      </c>
      <c r="C443" s="1611"/>
      <c r="D443" s="1612">
        <v>9240750</v>
      </c>
      <c r="E443" s="190">
        <v>9757500</v>
      </c>
    </row>
    <row r="444" spans="1:5" x14ac:dyDescent="0.25">
      <c r="A444" s="518" t="s">
        <v>865</v>
      </c>
      <c r="B444" s="1611">
        <v>6</v>
      </c>
      <c r="C444" s="1611"/>
      <c r="D444" s="1612">
        <v>9888166.666666666</v>
      </c>
      <c r="E444" s="190">
        <v>11899625.189999999</v>
      </c>
    </row>
    <row r="445" spans="1:5" x14ac:dyDescent="0.25">
      <c r="A445" s="519" t="s">
        <v>866</v>
      </c>
      <c r="B445" s="1611">
        <v>1</v>
      </c>
      <c r="C445" s="1611"/>
      <c r="D445" s="1612">
        <v>8791000</v>
      </c>
      <c r="E445" s="190">
        <v>13450000</v>
      </c>
    </row>
    <row r="446" spans="1:5" x14ac:dyDescent="0.25">
      <c r="A446" s="519" t="s">
        <v>865</v>
      </c>
      <c r="B446" s="1611">
        <v>1</v>
      </c>
      <c r="C446" s="1611"/>
      <c r="D446" s="1612">
        <v>13542000</v>
      </c>
      <c r="E446" s="190">
        <v>14197703.960000001</v>
      </c>
    </row>
    <row r="447" spans="1:5" x14ac:dyDescent="0.25">
      <c r="A447" s="519" t="s">
        <v>1426</v>
      </c>
      <c r="B447" s="1611">
        <v>1</v>
      </c>
      <c r="C447" s="1611"/>
      <c r="D447" s="1612">
        <v>9254000</v>
      </c>
      <c r="E447" s="190">
        <v>9600004.4000000004</v>
      </c>
    </row>
    <row r="448" spans="1:5" x14ac:dyDescent="0.25">
      <c r="A448" s="519" t="s">
        <v>1427</v>
      </c>
      <c r="B448" s="1611">
        <v>1</v>
      </c>
      <c r="C448" s="1611"/>
      <c r="D448" s="1612">
        <v>9260000</v>
      </c>
      <c r="E448" s="190">
        <v>9600000</v>
      </c>
    </row>
    <row r="449" spans="1:5" x14ac:dyDescent="0.25">
      <c r="A449" s="519" t="s">
        <v>1492</v>
      </c>
      <c r="B449" s="1611">
        <v>1</v>
      </c>
      <c r="C449" s="1611"/>
      <c r="D449" s="1612">
        <v>9182000</v>
      </c>
      <c r="E449" s="190">
        <v>14950042.779999999</v>
      </c>
    </row>
    <row r="450" spans="1:5" x14ac:dyDescent="0.25">
      <c r="A450" s="519" t="s">
        <v>1493</v>
      </c>
      <c r="B450" s="1611">
        <v>1</v>
      </c>
      <c r="C450" s="1611"/>
      <c r="D450" s="1612">
        <v>9300000</v>
      </c>
      <c r="E450" s="190">
        <v>9600000</v>
      </c>
    </row>
    <row r="451" spans="1:5" x14ac:dyDescent="0.25">
      <c r="A451" s="518" t="s">
        <v>965</v>
      </c>
      <c r="B451" s="1611">
        <v>2</v>
      </c>
      <c r="C451" s="1611"/>
      <c r="D451" s="1612">
        <v>9270500</v>
      </c>
      <c r="E451" s="190">
        <v>9590175.8100000005</v>
      </c>
    </row>
    <row r="452" spans="1:5" x14ac:dyDescent="0.25">
      <c r="A452" s="519" t="s">
        <v>986</v>
      </c>
      <c r="B452" s="1611">
        <v>2</v>
      </c>
      <c r="C452" s="1611"/>
      <c r="D452" s="1612">
        <v>9270500</v>
      </c>
      <c r="E452" s="190">
        <v>9590175.8100000005</v>
      </c>
    </row>
    <row r="453" spans="1:5" x14ac:dyDescent="0.25">
      <c r="A453" s="518" t="s">
        <v>1389</v>
      </c>
      <c r="B453" s="1611">
        <v>5</v>
      </c>
      <c r="C453" s="1611"/>
      <c r="D453" s="1612">
        <v>9285166.6666666642</v>
      </c>
      <c r="E453" s="190">
        <v>9625001.0999999996</v>
      </c>
    </row>
    <row r="454" spans="1:5" x14ac:dyDescent="0.25">
      <c r="A454" s="519" t="s">
        <v>1389</v>
      </c>
      <c r="B454" s="1611">
        <v>5</v>
      </c>
      <c r="C454" s="1611"/>
      <c r="D454" s="1612">
        <v>9285166.6666666642</v>
      </c>
      <c r="E454" s="190">
        <v>9625001.0999999996</v>
      </c>
    </row>
    <row r="455" spans="1:5" x14ac:dyDescent="0.25">
      <c r="A455" s="517" t="s">
        <v>13</v>
      </c>
      <c r="B455" s="1611">
        <v>11</v>
      </c>
      <c r="C455" s="1611">
        <v>8</v>
      </c>
      <c r="D455" s="1612">
        <v>13163680.709696973</v>
      </c>
      <c r="E455" s="190">
        <v>16086534.736212118</v>
      </c>
    </row>
    <row r="456" spans="1:5" x14ac:dyDescent="0.25">
      <c r="A456" s="518" t="s">
        <v>106</v>
      </c>
      <c r="B456" s="1611">
        <v>9</v>
      </c>
      <c r="C456" s="1611">
        <v>8</v>
      </c>
      <c r="D456" s="1612">
        <v>13705831.978518523</v>
      </c>
      <c r="E456" s="190">
        <v>16669586.933148146</v>
      </c>
    </row>
    <row r="457" spans="1:5" x14ac:dyDescent="0.25">
      <c r="A457" s="519" t="s">
        <v>540</v>
      </c>
      <c r="B457" s="1611">
        <v>2</v>
      </c>
      <c r="C457" s="1611">
        <v>4</v>
      </c>
      <c r="D457" s="1612">
        <v>14040212.424166676</v>
      </c>
      <c r="E457" s="190">
        <v>18127051.923333324</v>
      </c>
    </row>
    <row r="458" spans="1:5" x14ac:dyDescent="0.25">
      <c r="A458" s="519" t="s">
        <v>634</v>
      </c>
      <c r="B458" s="1611">
        <v>6</v>
      </c>
      <c r="C458" s="1611">
        <v>4</v>
      </c>
      <c r="D458" s="1612">
        <v>14484409.5275</v>
      </c>
      <c r="E458" s="190">
        <v>16992018.67625</v>
      </c>
    </row>
    <row r="459" spans="1:5" x14ac:dyDescent="0.25">
      <c r="A459" s="519" t="s">
        <v>1377</v>
      </c>
      <c r="B459" s="1611">
        <v>1</v>
      </c>
      <c r="C459" s="1611"/>
      <c r="D459" s="1612">
        <v>9254000</v>
      </c>
      <c r="E459" s="190">
        <v>9550000</v>
      </c>
    </row>
    <row r="460" spans="1:5" x14ac:dyDescent="0.25">
      <c r="A460" s="518" t="s">
        <v>964</v>
      </c>
      <c r="B460" s="1611">
        <v>1</v>
      </c>
      <c r="C460" s="1611"/>
      <c r="D460" s="1612">
        <v>9127000</v>
      </c>
      <c r="E460" s="190">
        <v>10450000</v>
      </c>
    </row>
    <row r="461" spans="1:5" x14ac:dyDescent="0.25">
      <c r="A461" s="519" t="s">
        <v>1423</v>
      </c>
      <c r="B461" s="1611">
        <v>1</v>
      </c>
      <c r="C461" s="1611"/>
      <c r="D461" s="1612">
        <v>9127000</v>
      </c>
      <c r="E461" s="190">
        <v>10450000</v>
      </c>
    </row>
    <row r="462" spans="1:5" x14ac:dyDescent="0.25">
      <c r="A462" s="518" t="s">
        <v>1422</v>
      </c>
      <c r="B462" s="1611">
        <v>1</v>
      </c>
      <c r="C462" s="1611"/>
      <c r="D462" s="1612">
        <v>12321000</v>
      </c>
      <c r="E462" s="190">
        <v>16475599.699999999</v>
      </c>
    </row>
    <row r="463" spans="1:5" x14ac:dyDescent="0.25">
      <c r="A463" s="519" t="s">
        <v>1422</v>
      </c>
      <c r="B463" s="1611">
        <v>1</v>
      </c>
      <c r="C463" s="1611"/>
      <c r="D463" s="1612">
        <v>12321000</v>
      </c>
      <c r="E463" s="190">
        <v>16475599.699999999</v>
      </c>
    </row>
    <row r="464" spans="1:5" x14ac:dyDescent="0.25">
      <c r="A464" s="517" t="s">
        <v>105</v>
      </c>
      <c r="B464" s="1611">
        <v>37</v>
      </c>
      <c r="C464" s="1611">
        <v>35</v>
      </c>
      <c r="D464" s="1612">
        <v>13327447.928930305</v>
      </c>
      <c r="E464" s="190">
        <v>17563487.065297984</v>
      </c>
    </row>
    <row r="465" spans="1:5" x14ac:dyDescent="0.25">
      <c r="A465" s="518" t="s">
        <v>108</v>
      </c>
      <c r="B465" s="1611">
        <v>13</v>
      </c>
      <c r="C465" s="1611">
        <v>6</v>
      </c>
      <c r="D465" s="1612">
        <v>13584536.694444446</v>
      </c>
      <c r="E465" s="190">
        <v>17642215.19055555</v>
      </c>
    </row>
    <row r="466" spans="1:5" x14ac:dyDescent="0.25">
      <c r="A466" s="519" t="s">
        <v>108</v>
      </c>
      <c r="B466" s="1611">
        <v>11</v>
      </c>
      <c r="C466" s="1611">
        <v>5</v>
      </c>
      <c r="D466" s="1612">
        <v>14382995.451666668</v>
      </c>
      <c r="E466" s="190">
        <v>19232105.718333326</v>
      </c>
    </row>
    <row r="467" spans="1:5" x14ac:dyDescent="0.25">
      <c r="A467" s="519" t="s">
        <v>1386</v>
      </c>
      <c r="B467" s="1611">
        <v>2</v>
      </c>
      <c r="C467" s="1611">
        <v>1</v>
      </c>
      <c r="D467" s="1612">
        <v>11987619.18</v>
      </c>
      <c r="E467" s="190">
        <v>14462434.135</v>
      </c>
    </row>
    <row r="468" spans="1:5" x14ac:dyDescent="0.25">
      <c r="A468" s="518" t="s">
        <v>105</v>
      </c>
      <c r="B468" s="1611">
        <v>3</v>
      </c>
      <c r="C468" s="1611"/>
      <c r="D468" s="1612">
        <v>9254000</v>
      </c>
      <c r="E468" s="190">
        <v>10805250</v>
      </c>
    </row>
    <row r="469" spans="1:5" x14ac:dyDescent="0.25">
      <c r="A469" s="519" t="s">
        <v>1383</v>
      </c>
      <c r="B469" s="1611">
        <v>3</v>
      </c>
      <c r="C469" s="1611"/>
      <c r="D469" s="1612">
        <v>9254000</v>
      </c>
      <c r="E469" s="190">
        <v>10805250</v>
      </c>
    </row>
    <row r="470" spans="1:5" x14ac:dyDescent="0.25">
      <c r="A470" s="518" t="s">
        <v>107</v>
      </c>
      <c r="B470" s="1611">
        <v>18</v>
      </c>
      <c r="C470" s="1611">
        <v>24</v>
      </c>
      <c r="D470" s="1612">
        <v>13043107.09008283</v>
      </c>
      <c r="E470" s="190">
        <v>19620131.185707077</v>
      </c>
    </row>
    <row r="471" spans="1:5" x14ac:dyDescent="0.25">
      <c r="A471" s="519" t="s">
        <v>77</v>
      </c>
      <c r="B471" s="1611">
        <v>4</v>
      </c>
      <c r="C471" s="1611">
        <v>16</v>
      </c>
      <c r="D471" s="1612">
        <v>16088012.344303034</v>
      </c>
      <c r="E471" s="190">
        <v>17894954.879090901</v>
      </c>
    </row>
    <row r="472" spans="1:5" x14ac:dyDescent="0.25">
      <c r="A472" s="519" t="s">
        <v>110</v>
      </c>
      <c r="B472" s="1611">
        <v>7</v>
      </c>
      <c r="C472" s="1611">
        <v>2</v>
      </c>
      <c r="D472" s="1612">
        <v>13374519.455555558</v>
      </c>
      <c r="E472" s="190">
        <v>23936935.788888901</v>
      </c>
    </row>
    <row r="473" spans="1:5" x14ac:dyDescent="0.25">
      <c r="A473" s="519" t="s">
        <v>76</v>
      </c>
      <c r="B473" s="1611">
        <v>1</v>
      </c>
      <c r="C473" s="1611">
        <v>4</v>
      </c>
      <c r="D473" s="1612">
        <v>15330696.9488889</v>
      </c>
      <c r="E473" s="190">
        <v>15585939.228888899</v>
      </c>
    </row>
    <row r="474" spans="1:5" x14ac:dyDescent="0.25">
      <c r="A474" s="519" t="s">
        <v>92</v>
      </c>
      <c r="B474" s="1611">
        <v>3</v>
      </c>
      <c r="C474" s="1611">
        <v>2</v>
      </c>
      <c r="D474" s="1612">
        <v>13046640.035000002</v>
      </c>
      <c r="E474" s="190">
        <v>13308990.671666667</v>
      </c>
    </row>
    <row r="475" spans="1:5" x14ac:dyDescent="0.25">
      <c r="A475" s="519" t="s">
        <v>542</v>
      </c>
      <c r="B475" s="1611">
        <v>1</v>
      </c>
      <c r="C475" s="1611"/>
      <c r="D475" s="1612">
        <v>9247000</v>
      </c>
      <c r="E475" s="190">
        <v>9600000</v>
      </c>
    </row>
    <row r="476" spans="1:5" x14ac:dyDescent="0.25">
      <c r="A476" s="519" t="s">
        <v>1327</v>
      </c>
      <c r="B476" s="1611">
        <v>2</v>
      </c>
      <c r="C476" s="1611"/>
      <c r="D476" s="1612">
        <v>6440000</v>
      </c>
      <c r="E476" s="190">
        <v>36260753.039999999</v>
      </c>
    </row>
    <row r="477" spans="1:5" x14ac:dyDescent="0.25">
      <c r="A477" s="518" t="s">
        <v>497</v>
      </c>
      <c r="B477" s="1611">
        <v>1</v>
      </c>
      <c r="C477" s="1611"/>
      <c r="D477" s="1612">
        <v>9273000</v>
      </c>
      <c r="E477" s="190">
        <v>9578819.4199999999</v>
      </c>
    </row>
    <row r="478" spans="1:5" x14ac:dyDescent="0.25">
      <c r="A478" s="519" t="s">
        <v>985</v>
      </c>
      <c r="B478" s="1611">
        <v>1</v>
      </c>
      <c r="C478" s="1611"/>
      <c r="D478" s="1612">
        <v>9273000</v>
      </c>
      <c r="E478" s="190">
        <v>9578819.4199999999</v>
      </c>
    </row>
    <row r="479" spans="1:5" x14ac:dyDescent="0.25">
      <c r="A479" s="518" t="s">
        <v>524</v>
      </c>
      <c r="B479" s="1611">
        <v>2</v>
      </c>
      <c r="C479" s="1611">
        <v>3</v>
      </c>
      <c r="D479" s="1612">
        <v>15264431.120000001</v>
      </c>
      <c r="E479" s="190">
        <v>15416872.237500001</v>
      </c>
    </row>
    <row r="480" spans="1:5" x14ac:dyDescent="0.25">
      <c r="A480" s="519" t="s">
        <v>703</v>
      </c>
      <c r="B480" s="1611">
        <v>2</v>
      </c>
      <c r="C480" s="1611">
        <v>1</v>
      </c>
      <c r="D480" s="1612">
        <v>12500152.99</v>
      </c>
      <c r="E480" s="190">
        <v>12685152.99</v>
      </c>
    </row>
    <row r="481" spans="1:5" x14ac:dyDescent="0.25">
      <c r="A481" s="519" t="s">
        <v>1446</v>
      </c>
      <c r="B481" s="1611"/>
      <c r="C481" s="1611">
        <v>2</v>
      </c>
      <c r="D481" s="1612">
        <v>18028709.25</v>
      </c>
      <c r="E481" s="190">
        <v>18148591.484999999</v>
      </c>
    </row>
    <row r="482" spans="1:5" x14ac:dyDescent="0.25">
      <c r="A482" s="518" t="s">
        <v>957</v>
      </c>
      <c r="B482" s="1611"/>
      <c r="C482" s="1611">
        <v>2</v>
      </c>
      <c r="D482" s="1612">
        <v>16915443.434999999</v>
      </c>
      <c r="E482" s="190">
        <v>16946272.329999998</v>
      </c>
    </row>
    <row r="483" spans="1:5" x14ac:dyDescent="0.25">
      <c r="A483" s="519" t="s">
        <v>957</v>
      </c>
      <c r="B483" s="1611"/>
      <c r="C483" s="1611">
        <v>1</v>
      </c>
      <c r="D483" s="1612">
        <v>14443271.939999999</v>
      </c>
      <c r="E483" s="190">
        <v>14443271.939999999</v>
      </c>
    </row>
    <row r="484" spans="1:5" x14ac:dyDescent="0.25">
      <c r="A484" s="519" t="s">
        <v>984</v>
      </c>
      <c r="B484" s="1611"/>
      <c r="C484" s="1611">
        <v>1</v>
      </c>
      <c r="D484" s="1612">
        <v>19387614.93</v>
      </c>
      <c r="E484" s="190">
        <v>19449272.719999999</v>
      </c>
    </row>
    <row r="485" spans="1:5" x14ac:dyDescent="0.25">
      <c r="A485" s="517" t="s">
        <v>74</v>
      </c>
      <c r="B485" s="1611">
        <v>87</v>
      </c>
      <c r="C485" s="1611">
        <v>13</v>
      </c>
      <c r="D485" s="1612">
        <v>10988010.352876782</v>
      </c>
      <c r="E485" s="190">
        <v>15120298.747742843</v>
      </c>
    </row>
    <row r="486" spans="1:5" x14ac:dyDescent="0.25">
      <c r="A486" s="518" t="s">
        <v>72</v>
      </c>
      <c r="B486" s="1611">
        <v>42</v>
      </c>
      <c r="C486" s="1611">
        <v>3</v>
      </c>
      <c r="D486" s="1612">
        <v>12072363.212227695</v>
      </c>
      <c r="E486" s="190">
        <v>12448454.329616856</v>
      </c>
    </row>
    <row r="487" spans="1:5" x14ac:dyDescent="0.25">
      <c r="A487" s="519" t="s">
        <v>856</v>
      </c>
      <c r="B487" s="1611">
        <v>9</v>
      </c>
      <c r="C487" s="1611">
        <v>1</v>
      </c>
      <c r="D487" s="1612">
        <v>11234401.190476188</v>
      </c>
      <c r="E487" s="190">
        <v>11569333.333333334</v>
      </c>
    </row>
    <row r="488" spans="1:5" x14ac:dyDescent="0.25">
      <c r="A488" s="519" t="s">
        <v>958</v>
      </c>
      <c r="B488" s="1611">
        <v>2</v>
      </c>
      <c r="C488" s="1611">
        <v>1</v>
      </c>
      <c r="D488" s="1612">
        <v>12552330.426666668</v>
      </c>
      <c r="E488" s="190">
        <v>12861327.520000001</v>
      </c>
    </row>
    <row r="489" spans="1:5" x14ac:dyDescent="0.25">
      <c r="A489" s="519" t="s">
        <v>72</v>
      </c>
      <c r="B489" s="1611">
        <v>31</v>
      </c>
      <c r="C489" s="1611"/>
      <c r="D489" s="1612">
        <v>9210991.3793103453</v>
      </c>
      <c r="E489" s="190">
        <v>9908103.4482758492</v>
      </c>
    </row>
    <row r="490" spans="1:5" x14ac:dyDescent="0.25">
      <c r="A490" s="519" t="s">
        <v>1462</v>
      </c>
      <c r="B490" s="1611"/>
      <c r="C490" s="1611">
        <v>1</v>
      </c>
      <c r="D490" s="1612">
        <v>18869091.300000001</v>
      </c>
      <c r="E490" s="190">
        <v>18927899.510000002</v>
      </c>
    </row>
    <row r="491" spans="1:5" x14ac:dyDescent="0.25">
      <c r="A491" s="518" t="s">
        <v>87</v>
      </c>
      <c r="B491" s="1611">
        <v>2</v>
      </c>
      <c r="C491" s="1611">
        <v>2</v>
      </c>
      <c r="D491" s="1612">
        <v>11192861.710000001</v>
      </c>
      <c r="E491" s="190">
        <v>14006654.852500001</v>
      </c>
    </row>
    <row r="492" spans="1:5" x14ac:dyDescent="0.25">
      <c r="A492" s="519" t="s">
        <v>971</v>
      </c>
      <c r="B492" s="1611">
        <v>1</v>
      </c>
      <c r="C492" s="1611"/>
      <c r="D492" s="1612">
        <v>8161000</v>
      </c>
      <c r="E492" s="190">
        <v>9523172.5700000003</v>
      </c>
    </row>
    <row r="493" spans="1:5" x14ac:dyDescent="0.25">
      <c r="A493" s="519" t="s">
        <v>1050</v>
      </c>
      <c r="B493" s="1611"/>
      <c r="C493" s="1611">
        <v>1</v>
      </c>
      <c r="D493" s="1612">
        <v>13753123.42</v>
      </c>
      <c r="E493" s="190">
        <v>13753123.42</v>
      </c>
    </row>
    <row r="494" spans="1:5" x14ac:dyDescent="0.25">
      <c r="A494" s="519" t="s">
        <v>1402</v>
      </c>
      <c r="B494" s="1611">
        <v>1</v>
      </c>
      <c r="C494" s="1611">
        <v>1</v>
      </c>
      <c r="D494" s="1612">
        <v>11428661.710000001</v>
      </c>
      <c r="E494" s="190">
        <v>16375161.710000001</v>
      </c>
    </row>
    <row r="495" spans="1:5" x14ac:dyDescent="0.25">
      <c r="A495" s="518" t="s">
        <v>97</v>
      </c>
      <c r="B495" s="1611">
        <v>3</v>
      </c>
      <c r="C495" s="1611"/>
      <c r="D495" s="1612">
        <v>8666000</v>
      </c>
      <c r="E495" s="190">
        <v>10016666.666666666</v>
      </c>
    </row>
    <row r="496" spans="1:5" x14ac:dyDescent="0.25">
      <c r="A496" s="519" t="s">
        <v>616</v>
      </c>
      <c r="B496" s="1611">
        <v>1</v>
      </c>
      <c r="C496" s="1611"/>
      <c r="D496" s="1612">
        <v>7490000</v>
      </c>
      <c r="E496" s="190">
        <v>9650000</v>
      </c>
    </row>
    <row r="497" spans="1:5" x14ac:dyDescent="0.25">
      <c r="A497" s="519" t="s">
        <v>857</v>
      </c>
      <c r="B497" s="1611">
        <v>1</v>
      </c>
      <c r="C497" s="1611"/>
      <c r="D497" s="1612">
        <v>9300000</v>
      </c>
      <c r="E497" s="190">
        <v>9750000</v>
      </c>
    </row>
    <row r="498" spans="1:5" x14ac:dyDescent="0.25">
      <c r="A498" s="519" t="s">
        <v>97</v>
      </c>
      <c r="B498" s="1611">
        <v>1</v>
      </c>
      <c r="C498" s="1611"/>
      <c r="D498" s="1612">
        <v>9208000</v>
      </c>
      <c r="E498" s="190">
        <v>10650000</v>
      </c>
    </row>
    <row r="499" spans="1:5" x14ac:dyDescent="0.25">
      <c r="A499" s="518" t="s">
        <v>75</v>
      </c>
      <c r="B499" s="1611">
        <v>12</v>
      </c>
      <c r="C499" s="1611"/>
      <c r="D499" s="1612">
        <v>8844904.7619047612</v>
      </c>
      <c r="E499" s="190">
        <v>10768082.97952381</v>
      </c>
    </row>
    <row r="500" spans="1:5" x14ac:dyDescent="0.25">
      <c r="A500" s="519" t="s">
        <v>983</v>
      </c>
      <c r="B500" s="1611">
        <v>1</v>
      </c>
      <c r="C500" s="1611"/>
      <c r="D500" s="1612">
        <v>9293000</v>
      </c>
      <c r="E500" s="190">
        <v>9550000</v>
      </c>
    </row>
    <row r="501" spans="1:5" x14ac:dyDescent="0.25">
      <c r="A501" s="519" t="s">
        <v>1048</v>
      </c>
      <c r="B501" s="1611">
        <v>3</v>
      </c>
      <c r="C501" s="1611"/>
      <c r="D501" s="1612">
        <v>6971500</v>
      </c>
      <c r="E501" s="190">
        <v>11925000</v>
      </c>
    </row>
    <row r="502" spans="1:5" x14ac:dyDescent="0.25">
      <c r="A502" s="519" t="s">
        <v>1379</v>
      </c>
      <c r="B502" s="1611">
        <v>4</v>
      </c>
      <c r="C502" s="1611"/>
      <c r="D502" s="1612">
        <v>9300000</v>
      </c>
      <c r="E502" s="190">
        <v>9633333.3333333358</v>
      </c>
    </row>
    <row r="503" spans="1:5" x14ac:dyDescent="0.25">
      <c r="A503" s="519" t="s">
        <v>1380</v>
      </c>
      <c r="B503" s="1611">
        <v>1</v>
      </c>
      <c r="C503" s="1611"/>
      <c r="D503" s="1612">
        <v>13950000</v>
      </c>
      <c r="E503" s="190">
        <v>14200000</v>
      </c>
    </row>
    <row r="504" spans="1:5" x14ac:dyDescent="0.25">
      <c r="A504" s="519" t="s">
        <v>1381</v>
      </c>
      <c r="B504" s="1611">
        <v>3</v>
      </c>
      <c r="C504" s="1611"/>
      <c r="D504" s="1612">
        <v>6128333.3333333302</v>
      </c>
      <c r="E504" s="190">
        <v>8509914.1899999995</v>
      </c>
    </row>
    <row r="505" spans="1:5" x14ac:dyDescent="0.25">
      <c r="A505" s="518" t="s">
        <v>74</v>
      </c>
      <c r="B505" s="1611">
        <v>8</v>
      </c>
      <c r="C505" s="1611">
        <v>6</v>
      </c>
      <c r="D505" s="1612">
        <v>11725445.202727273</v>
      </c>
      <c r="E505" s="190">
        <v>13798546.256363636</v>
      </c>
    </row>
    <row r="506" spans="1:5" x14ac:dyDescent="0.25">
      <c r="A506" s="519" t="s">
        <v>846</v>
      </c>
      <c r="B506" s="1611">
        <v>1</v>
      </c>
      <c r="C506" s="1611">
        <v>2</v>
      </c>
      <c r="D506" s="1612">
        <v>13314310.904999999</v>
      </c>
      <c r="E506" s="190">
        <v>13477944.635</v>
      </c>
    </row>
    <row r="507" spans="1:5" x14ac:dyDescent="0.25">
      <c r="A507" s="519" t="s">
        <v>855</v>
      </c>
      <c r="B507" s="1611">
        <v>1</v>
      </c>
      <c r="C507" s="1611">
        <v>1</v>
      </c>
      <c r="D507" s="1612">
        <v>14854063.525</v>
      </c>
      <c r="E507" s="190">
        <v>23499515.030000001</v>
      </c>
    </row>
    <row r="508" spans="1:5" x14ac:dyDescent="0.25">
      <c r="A508" s="519" t="s">
        <v>956</v>
      </c>
      <c r="B508" s="1611">
        <v>1</v>
      </c>
      <c r="C508" s="1611"/>
      <c r="D508" s="1612">
        <v>9001000</v>
      </c>
      <c r="E508" s="190">
        <v>9600000</v>
      </c>
    </row>
    <row r="509" spans="1:5" x14ac:dyDescent="0.25">
      <c r="A509" s="519" t="s">
        <v>1409</v>
      </c>
      <c r="B509" s="1611">
        <v>2</v>
      </c>
      <c r="C509" s="1611">
        <v>3</v>
      </c>
      <c r="D509" s="1612">
        <v>11934049.456666669</v>
      </c>
      <c r="E509" s="190">
        <v>13143029.829999998</v>
      </c>
    </row>
    <row r="510" spans="1:5" x14ac:dyDescent="0.25">
      <c r="A510" s="519" t="s">
        <v>1429</v>
      </c>
      <c r="B510" s="1611">
        <v>2</v>
      </c>
      <c r="C510" s="1611"/>
      <c r="D510" s="1612">
        <v>9283500</v>
      </c>
      <c r="E510" s="190">
        <v>9600000</v>
      </c>
    </row>
    <row r="511" spans="1:5" x14ac:dyDescent="0.25">
      <c r="A511" s="519" t="s">
        <v>1494</v>
      </c>
      <c r="B511" s="1611">
        <v>1</v>
      </c>
      <c r="C511" s="1611"/>
      <c r="D511" s="1612">
        <v>9273000</v>
      </c>
      <c r="E511" s="190">
        <v>9600000</v>
      </c>
    </row>
    <row r="512" spans="1:5" x14ac:dyDescent="0.25">
      <c r="A512" s="518" t="s">
        <v>842</v>
      </c>
      <c r="B512" s="1611">
        <v>1</v>
      </c>
      <c r="C512" s="1611"/>
      <c r="D512" s="1612">
        <v>9300000</v>
      </c>
      <c r="E512" s="190">
        <v>9600000</v>
      </c>
    </row>
    <row r="513" spans="1:5" x14ac:dyDescent="0.25">
      <c r="A513" s="519" t="s">
        <v>842</v>
      </c>
      <c r="B513" s="1611">
        <v>1</v>
      </c>
      <c r="C513" s="1611"/>
      <c r="D513" s="1612">
        <v>9300000</v>
      </c>
      <c r="E513" s="190">
        <v>9600000</v>
      </c>
    </row>
    <row r="514" spans="1:5" x14ac:dyDescent="0.25">
      <c r="A514" s="518" t="s">
        <v>843</v>
      </c>
      <c r="B514" s="1611">
        <v>8</v>
      </c>
      <c r="C514" s="1611"/>
      <c r="D514" s="1612">
        <v>9387583.333333334</v>
      </c>
      <c r="E514" s="190">
        <v>16327083.333333334</v>
      </c>
    </row>
    <row r="515" spans="1:5" x14ac:dyDescent="0.25">
      <c r="A515" s="519" t="s">
        <v>858</v>
      </c>
      <c r="B515" s="1611">
        <v>3</v>
      </c>
      <c r="C515" s="1611"/>
      <c r="D515" s="1612">
        <v>10399750</v>
      </c>
      <c r="E515" s="190">
        <v>10787500</v>
      </c>
    </row>
    <row r="516" spans="1:5" x14ac:dyDescent="0.25">
      <c r="A516" s="519" t="s">
        <v>990</v>
      </c>
      <c r="B516" s="1611">
        <v>2</v>
      </c>
      <c r="C516" s="1611"/>
      <c r="D516" s="1612">
        <v>8479500</v>
      </c>
      <c r="E516" s="190">
        <v>25350000</v>
      </c>
    </row>
    <row r="517" spans="1:5" x14ac:dyDescent="0.25">
      <c r="A517" s="519" t="s">
        <v>1051</v>
      </c>
      <c r="B517" s="1611">
        <v>2</v>
      </c>
      <c r="C517" s="1611"/>
      <c r="D517" s="1612">
        <v>9300000</v>
      </c>
      <c r="E517" s="190">
        <v>9600000</v>
      </c>
    </row>
    <row r="518" spans="1:5" x14ac:dyDescent="0.25">
      <c r="A518" s="519" t="s">
        <v>1433</v>
      </c>
      <c r="B518" s="1611">
        <v>1</v>
      </c>
      <c r="C518" s="1611"/>
      <c r="D518" s="1612">
        <v>9267000</v>
      </c>
      <c r="E518" s="190">
        <v>16087500</v>
      </c>
    </row>
    <row r="519" spans="1:5" x14ac:dyDescent="0.25">
      <c r="A519" s="518" t="s">
        <v>844</v>
      </c>
      <c r="B519" s="1611">
        <v>6</v>
      </c>
      <c r="C519" s="1611">
        <v>2</v>
      </c>
      <c r="D519" s="1612">
        <v>16202216.336666664</v>
      </c>
      <c r="E519" s="190">
        <v>29518887.616333343</v>
      </c>
    </row>
    <row r="520" spans="1:5" x14ac:dyDescent="0.25">
      <c r="A520" s="519" t="s">
        <v>561</v>
      </c>
      <c r="B520" s="1611">
        <v>3</v>
      </c>
      <c r="C520" s="1611"/>
      <c r="D520" s="1612">
        <v>7697333.3333333302</v>
      </c>
      <c r="E520" s="190">
        <v>30513973.126666699</v>
      </c>
    </row>
    <row r="521" spans="1:5" x14ac:dyDescent="0.25">
      <c r="A521" s="519" t="s">
        <v>845</v>
      </c>
      <c r="B521" s="1611">
        <v>3</v>
      </c>
      <c r="C521" s="1611">
        <v>2</v>
      </c>
      <c r="D521" s="1612">
        <v>18328437.087499999</v>
      </c>
      <c r="E521" s="190">
        <v>29270116.23875</v>
      </c>
    </row>
    <row r="522" spans="1:5" x14ac:dyDescent="0.25">
      <c r="A522" s="518" t="s">
        <v>867</v>
      </c>
      <c r="B522" s="1611">
        <v>3</v>
      </c>
      <c r="C522" s="1611"/>
      <c r="D522" s="1612">
        <v>8385333.333333333</v>
      </c>
      <c r="E522" s="190">
        <v>23573333.333333332</v>
      </c>
    </row>
    <row r="523" spans="1:5" x14ac:dyDescent="0.25">
      <c r="A523" s="519" t="s">
        <v>989</v>
      </c>
      <c r="B523" s="1611">
        <v>1</v>
      </c>
      <c r="C523" s="1611"/>
      <c r="D523" s="1612">
        <v>9169000</v>
      </c>
      <c r="E523" s="190">
        <v>10550000</v>
      </c>
    </row>
    <row r="524" spans="1:5" x14ac:dyDescent="0.25">
      <c r="A524" s="519" t="s">
        <v>1430</v>
      </c>
      <c r="B524" s="1611">
        <v>1</v>
      </c>
      <c r="C524" s="1611"/>
      <c r="D524" s="1612">
        <v>8707000</v>
      </c>
      <c r="E524" s="190">
        <v>25950000</v>
      </c>
    </row>
    <row r="525" spans="1:5" x14ac:dyDescent="0.25">
      <c r="A525" s="519" t="s">
        <v>1431</v>
      </c>
      <c r="B525" s="1611">
        <v>1</v>
      </c>
      <c r="C525" s="1611"/>
      <c r="D525" s="1612">
        <v>7280000</v>
      </c>
      <c r="E525" s="190">
        <v>34220000</v>
      </c>
    </row>
    <row r="526" spans="1:5" x14ac:dyDescent="0.25">
      <c r="A526" s="518" t="s">
        <v>1049</v>
      </c>
      <c r="B526" s="1611">
        <v>1</v>
      </c>
      <c r="C526" s="1611"/>
      <c r="D526" s="1612">
        <v>9280000</v>
      </c>
      <c r="E526" s="190">
        <v>9800000</v>
      </c>
    </row>
    <row r="527" spans="1:5" x14ac:dyDescent="0.25">
      <c r="A527" s="519" t="s">
        <v>1432</v>
      </c>
      <c r="B527" s="1611">
        <v>1</v>
      </c>
      <c r="C527" s="1611"/>
      <c r="D527" s="1612">
        <v>9280000</v>
      </c>
      <c r="E527" s="190">
        <v>9800000</v>
      </c>
    </row>
    <row r="528" spans="1:5" x14ac:dyDescent="0.25">
      <c r="A528" s="518" t="s">
        <v>1382</v>
      </c>
      <c r="B528" s="1611">
        <v>1</v>
      </c>
      <c r="C528" s="1611"/>
      <c r="D528" s="1612">
        <v>9001000</v>
      </c>
      <c r="E528" s="190">
        <v>10185000</v>
      </c>
    </row>
    <row r="529" spans="1:5" x14ac:dyDescent="0.25">
      <c r="A529" s="519" t="s">
        <v>1382</v>
      </c>
      <c r="B529" s="1611">
        <v>1</v>
      </c>
      <c r="C529" s="1611"/>
      <c r="D529" s="1612">
        <v>9001000</v>
      </c>
      <c r="E529" s="190">
        <v>10185000</v>
      </c>
    </row>
    <row r="530" spans="1:5" x14ac:dyDescent="0.25">
      <c r="A530" s="517" t="s">
        <v>103</v>
      </c>
      <c r="B530" s="1611">
        <v>46</v>
      </c>
      <c r="C530" s="1611">
        <v>8</v>
      </c>
      <c r="D530" s="1612">
        <v>10885173.716785714</v>
      </c>
      <c r="E530" s="190">
        <v>17732143.734806545</v>
      </c>
    </row>
    <row r="531" spans="1:5" x14ac:dyDescent="0.25">
      <c r="A531" s="518" t="s">
        <v>94</v>
      </c>
      <c r="B531" s="1611"/>
      <c r="C531" s="1611">
        <v>1</v>
      </c>
      <c r="D531" s="1612">
        <v>15239964</v>
      </c>
      <c r="E531" s="190">
        <v>15496454</v>
      </c>
    </row>
    <row r="532" spans="1:5" x14ac:dyDescent="0.25">
      <c r="A532" s="519" t="s">
        <v>1480</v>
      </c>
      <c r="B532" s="1611"/>
      <c r="C532" s="1611">
        <v>1</v>
      </c>
      <c r="D532" s="1612">
        <v>15239964</v>
      </c>
      <c r="E532" s="190">
        <v>15496454</v>
      </c>
    </row>
    <row r="533" spans="1:5" x14ac:dyDescent="0.25">
      <c r="A533" s="518" t="s">
        <v>109</v>
      </c>
      <c r="B533" s="1611">
        <v>35</v>
      </c>
      <c r="C533" s="1611">
        <v>6</v>
      </c>
      <c r="D533" s="1612">
        <v>11182118.802857142</v>
      </c>
      <c r="E533" s="190">
        <v>14252938.117690474</v>
      </c>
    </row>
    <row r="534" spans="1:5" x14ac:dyDescent="0.25">
      <c r="A534" s="519" t="s">
        <v>82</v>
      </c>
      <c r="B534" s="1611">
        <v>14</v>
      </c>
      <c r="C534" s="1611">
        <v>1</v>
      </c>
      <c r="D534" s="1612">
        <v>10420477.712380951</v>
      </c>
      <c r="E534" s="190">
        <v>14878084.252380967</v>
      </c>
    </row>
    <row r="535" spans="1:5" x14ac:dyDescent="0.25">
      <c r="A535" s="519" t="s">
        <v>839</v>
      </c>
      <c r="B535" s="1611"/>
      <c r="C535" s="1611">
        <v>1</v>
      </c>
      <c r="D535" s="1612">
        <v>9195000</v>
      </c>
      <c r="E535" s="190">
        <v>13900000</v>
      </c>
    </row>
    <row r="536" spans="1:5" x14ac:dyDescent="0.25">
      <c r="A536" s="519" t="s">
        <v>851</v>
      </c>
      <c r="B536" s="1611">
        <v>6</v>
      </c>
      <c r="C536" s="1611">
        <v>2</v>
      </c>
      <c r="D536" s="1612">
        <v>12877405.176666666</v>
      </c>
      <c r="E536" s="190">
        <v>15630586.511666652</v>
      </c>
    </row>
    <row r="537" spans="1:5" x14ac:dyDescent="0.25">
      <c r="A537" s="519" t="s">
        <v>864</v>
      </c>
      <c r="B537" s="1611">
        <v>2</v>
      </c>
      <c r="C537" s="1611"/>
      <c r="D537" s="1612">
        <v>9254000</v>
      </c>
      <c r="E537" s="190">
        <v>18785317.219999999</v>
      </c>
    </row>
    <row r="538" spans="1:5" x14ac:dyDescent="0.25">
      <c r="A538" s="519" t="s">
        <v>959</v>
      </c>
      <c r="B538" s="1611">
        <v>2</v>
      </c>
      <c r="C538" s="1611"/>
      <c r="D538" s="1612">
        <v>9300000</v>
      </c>
      <c r="E538" s="190">
        <v>9525394.5300000012</v>
      </c>
    </row>
    <row r="539" spans="1:5" x14ac:dyDescent="0.25">
      <c r="A539" s="519" t="s">
        <v>972</v>
      </c>
      <c r="B539" s="1611">
        <v>5</v>
      </c>
      <c r="C539" s="1611">
        <v>1</v>
      </c>
      <c r="D539" s="1612">
        <v>12993015.804444432</v>
      </c>
      <c r="E539" s="190">
        <v>13503654.438333333</v>
      </c>
    </row>
    <row r="540" spans="1:5" x14ac:dyDescent="0.25">
      <c r="A540" s="519" t="s">
        <v>1054</v>
      </c>
      <c r="B540" s="1611">
        <v>4</v>
      </c>
      <c r="C540" s="1611"/>
      <c r="D540" s="1612">
        <v>9623500</v>
      </c>
      <c r="E540" s="190">
        <v>13839692.0825</v>
      </c>
    </row>
    <row r="541" spans="1:5" x14ac:dyDescent="0.25">
      <c r="A541" s="519" t="s">
        <v>1056</v>
      </c>
      <c r="B541" s="1611">
        <v>2</v>
      </c>
      <c r="C541" s="1611"/>
      <c r="D541" s="1612">
        <v>9286500</v>
      </c>
      <c r="E541" s="190">
        <v>10625000</v>
      </c>
    </row>
    <row r="542" spans="1:5" x14ac:dyDescent="0.25">
      <c r="A542" s="519" t="s">
        <v>1437</v>
      </c>
      <c r="B542" s="1611"/>
      <c r="C542" s="1611">
        <v>1</v>
      </c>
      <c r="D542" s="1612">
        <v>17769274.800000001</v>
      </c>
      <c r="E542" s="190">
        <v>17940392.57</v>
      </c>
    </row>
    <row r="543" spans="1:5" x14ac:dyDescent="0.25">
      <c r="A543" s="518" t="s">
        <v>679</v>
      </c>
      <c r="B543" s="1611">
        <v>1</v>
      </c>
      <c r="C543" s="1611"/>
      <c r="D543" s="1612">
        <v>7322000</v>
      </c>
      <c r="E543" s="190">
        <v>29100000</v>
      </c>
    </row>
    <row r="544" spans="1:5" x14ac:dyDescent="0.25">
      <c r="A544" s="519" t="s">
        <v>1414</v>
      </c>
      <c r="B544" s="1611">
        <v>1</v>
      </c>
      <c r="C544" s="1611"/>
      <c r="D544" s="1612">
        <v>7322000</v>
      </c>
      <c r="E544" s="190">
        <v>29100000</v>
      </c>
    </row>
    <row r="545" spans="1:5" x14ac:dyDescent="0.25">
      <c r="A545" s="518" t="s">
        <v>850</v>
      </c>
      <c r="B545" s="1611">
        <v>1</v>
      </c>
      <c r="C545" s="1611"/>
      <c r="D545" s="1612">
        <v>6440000</v>
      </c>
      <c r="E545" s="190">
        <v>41150000</v>
      </c>
    </row>
    <row r="546" spans="1:5" x14ac:dyDescent="0.25">
      <c r="A546" s="519" t="s">
        <v>1323</v>
      </c>
      <c r="B546" s="1611">
        <v>1</v>
      </c>
      <c r="C546" s="1611"/>
      <c r="D546" s="1612">
        <v>6440000</v>
      </c>
      <c r="E546" s="190">
        <v>41150000</v>
      </c>
    </row>
    <row r="547" spans="1:5" x14ac:dyDescent="0.25">
      <c r="A547" s="518" t="s">
        <v>861</v>
      </c>
      <c r="B547" s="1611">
        <v>3</v>
      </c>
      <c r="C547" s="1611"/>
      <c r="D547" s="1612">
        <v>8858000</v>
      </c>
      <c r="E547" s="190">
        <v>22931974.546666667</v>
      </c>
    </row>
    <row r="548" spans="1:5" x14ac:dyDescent="0.25">
      <c r="A548" s="519" t="s">
        <v>1413</v>
      </c>
      <c r="B548" s="1611">
        <v>2</v>
      </c>
      <c r="C548" s="1611"/>
      <c r="D548" s="1612">
        <v>8644000</v>
      </c>
      <c r="E548" s="190">
        <v>22947961.82</v>
      </c>
    </row>
    <row r="549" spans="1:5" x14ac:dyDescent="0.25">
      <c r="A549" s="519" t="s">
        <v>1487</v>
      </c>
      <c r="B549" s="1611">
        <v>1</v>
      </c>
      <c r="C549" s="1611"/>
      <c r="D549" s="1612">
        <v>9286000</v>
      </c>
      <c r="E549" s="190">
        <v>22900000</v>
      </c>
    </row>
    <row r="550" spans="1:5" x14ac:dyDescent="0.25">
      <c r="A550" s="518" t="s">
        <v>949</v>
      </c>
      <c r="B550" s="1611">
        <v>2</v>
      </c>
      <c r="C550" s="1611"/>
      <c r="D550" s="1612">
        <v>9296500</v>
      </c>
      <c r="E550" s="190">
        <v>9551714.4050000012</v>
      </c>
    </row>
    <row r="551" spans="1:5" x14ac:dyDescent="0.25">
      <c r="A551" s="519" t="s">
        <v>1320</v>
      </c>
      <c r="B551" s="1611">
        <v>1</v>
      </c>
      <c r="C551" s="1611"/>
      <c r="D551" s="1612">
        <v>9293000</v>
      </c>
      <c r="E551" s="190">
        <v>9550000</v>
      </c>
    </row>
    <row r="552" spans="1:5" x14ac:dyDescent="0.25">
      <c r="A552" s="519" t="s">
        <v>1412</v>
      </c>
      <c r="B552" s="1611">
        <v>1</v>
      </c>
      <c r="C552" s="1611"/>
      <c r="D552" s="1612">
        <v>9300000</v>
      </c>
      <c r="E552" s="190">
        <v>9553428.8100000005</v>
      </c>
    </row>
    <row r="553" spans="1:5" x14ac:dyDescent="0.25">
      <c r="A553" s="518" t="s">
        <v>103</v>
      </c>
      <c r="B553" s="1611">
        <v>3</v>
      </c>
      <c r="C553" s="1611">
        <v>1</v>
      </c>
      <c r="D553" s="1612">
        <v>14276406.293333331</v>
      </c>
      <c r="E553" s="190">
        <v>33562723.276666664</v>
      </c>
    </row>
    <row r="554" spans="1:5" x14ac:dyDescent="0.25">
      <c r="A554" s="519" t="s">
        <v>1331</v>
      </c>
      <c r="B554" s="1611">
        <v>1</v>
      </c>
      <c r="C554" s="1611">
        <v>1</v>
      </c>
      <c r="D554" s="1612">
        <v>17040109.439999998</v>
      </c>
      <c r="E554" s="190">
        <v>33006584.914999999</v>
      </c>
    </row>
    <row r="555" spans="1:5" x14ac:dyDescent="0.25">
      <c r="A555" s="519" t="s">
        <v>1411</v>
      </c>
      <c r="B555" s="1611">
        <v>2</v>
      </c>
      <c r="C555" s="1611"/>
      <c r="D555" s="1612">
        <v>8749000</v>
      </c>
      <c r="E555" s="190">
        <v>34675000</v>
      </c>
    </row>
    <row r="556" spans="1:5" x14ac:dyDescent="0.25">
      <c r="A556" s="518" t="s">
        <v>1448</v>
      </c>
      <c r="B556" s="1611">
        <v>1</v>
      </c>
      <c r="C556" s="1611"/>
      <c r="D556" s="1612">
        <v>7685000</v>
      </c>
      <c r="E556" s="190">
        <v>8035860.8799999999</v>
      </c>
    </row>
    <row r="557" spans="1:5" x14ac:dyDescent="0.25">
      <c r="A557" s="519" t="s">
        <v>1448</v>
      </c>
      <c r="B557" s="1611">
        <v>1</v>
      </c>
      <c r="C557" s="1611"/>
      <c r="D557" s="1612">
        <v>7685000</v>
      </c>
      <c r="E557" s="190">
        <v>8035860.8799999999</v>
      </c>
    </row>
    <row r="558" spans="1:5" x14ac:dyDescent="0.25">
      <c r="A558" s="1614" t="s">
        <v>119</v>
      </c>
      <c r="B558" s="1611">
        <v>36</v>
      </c>
      <c r="C558" s="1611"/>
      <c r="D558" s="1612">
        <v>8086392.8571428573</v>
      </c>
      <c r="E558" s="190">
        <v>39984723.214285716</v>
      </c>
    </row>
    <row r="559" spans="1:5" x14ac:dyDescent="0.25">
      <c r="A559" s="517" t="s">
        <v>11</v>
      </c>
      <c r="B559" s="1611">
        <v>10</v>
      </c>
      <c r="C559" s="1611"/>
      <c r="D559" s="1612">
        <v>8345000</v>
      </c>
      <c r="E559" s="190">
        <v>44692416.666666664</v>
      </c>
    </row>
    <row r="560" spans="1:5" x14ac:dyDescent="0.25">
      <c r="A560" s="518" t="s">
        <v>83</v>
      </c>
      <c r="B560" s="1611">
        <v>1</v>
      </c>
      <c r="C560" s="1611"/>
      <c r="D560" s="1612">
        <v>7657000</v>
      </c>
      <c r="E560" s="190">
        <v>75235000</v>
      </c>
    </row>
    <row r="561" spans="1:5" x14ac:dyDescent="0.25">
      <c r="A561" s="519" t="s">
        <v>962</v>
      </c>
      <c r="B561" s="1611">
        <v>1</v>
      </c>
      <c r="C561" s="1611"/>
      <c r="D561" s="1612">
        <v>7657000</v>
      </c>
      <c r="E561" s="190">
        <v>75235000</v>
      </c>
    </row>
    <row r="562" spans="1:5" x14ac:dyDescent="0.25">
      <c r="A562" s="518" t="s">
        <v>95</v>
      </c>
      <c r="B562" s="1611">
        <v>4</v>
      </c>
      <c r="C562" s="1611"/>
      <c r="D562" s="1612">
        <v>8952500</v>
      </c>
      <c r="E562" s="190">
        <v>25540250</v>
      </c>
    </row>
    <row r="563" spans="1:5" x14ac:dyDescent="0.25">
      <c r="A563" s="519" t="s">
        <v>681</v>
      </c>
      <c r="B563" s="1611">
        <v>2</v>
      </c>
      <c r="C563" s="1611"/>
      <c r="D563" s="1612">
        <v>9182000</v>
      </c>
      <c r="E563" s="190">
        <v>18339000</v>
      </c>
    </row>
    <row r="564" spans="1:5" x14ac:dyDescent="0.25">
      <c r="A564" s="519" t="s">
        <v>963</v>
      </c>
      <c r="B564" s="1611">
        <v>2</v>
      </c>
      <c r="C564" s="1611"/>
      <c r="D564" s="1612">
        <v>8723000</v>
      </c>
      <c r="E564" s="190">
        <v>32741500</v>
      </c>
    </row>
    <row r="565" spans="1:5" x14ac:dyDescent="0.25">
      <c r="A565" s="518" t="s">
        <v>11</v>
      </c>
      <c r="B565" s="1611">
        <v>5</v>
      </c>
      <c r="C565" s="1611"/>
      <c r="D565" s="1612">
        <v>8169333.333333333</v>
      </c>
      <c r="E565" s="190">
        <v>47279666.666666664</v>
      </c>
    </row>
    <row r="566" spans="1:5" x14ac:dyDescent="0.25">
      <c r="A566" s="519" t="s">
        <v>561</v>
      </c>
      <c r="B566" s="1611">
        <v>1</v>
      </c>
      <c r="C566" s="1611"/>
      <c r="D566" s="1612">
        <v>8329000</v>
      </c>
      <c r="E566" s="190">
        <v>52896000</v>
      </c>
    </row>
    <row r="567" spans="1:5" x14ac:dyDescent="0.25">
      <c r="A567" s="519" t="s">
        <v>961</v>
      </c>
      <c r="B567" s="1611">
        <v>2</v>
      </c>
      <c r="C567" s="1611"/>
      <c r="D567" s="1612">
        <v>8605500</v>
      </c>
      <c r="E567" s="190">
        <v>39469000</v>
      </c>
    </row>
    <row r="568" spans="1:5" x14ac:dyDescent="0.25">
      <c r="A568" s="519" t="s">
        <v>975</v>
      </c>
      <c r="B568" s="1611">
        <v>2</v>
      </c>
      <c r="C568" s="1611"/>
      <c r="D568" s="1612">
        <v>7573500</v>
      </c>
      <c r="E568" s="190">
        <v>49474000</v>
      </c>
    </row>
    <row r="569" spans="1:5" x14ac:dyDescent="0.25">
      <c r="A569" s="517" t="s">
        <v>12</v>
      </c>
      <c r="B569" s="1611">
        <v>8</v>
      </c>
      <c r="C569" s="1611"/>
      <c r="D569" s="1612">
        <v>7882100</v>
      </c>
      <c r="E569" s="190">
        <v>46302150</v>
      </c>
    </row>
    <row r="570" spans="1:5" x14ac:dyDescent="0.25">
      <c r="A570" s="518" t="s">
        <v>12</v>
      </c>
      <c r="B570" s="1611">
        <v>6</v>
      </c>
      <c r="C570" s="1611"/>
      <c r="D570" s="1612">
        <v>7444166.666666667</v>
      </c>
      <c r="E570" s="190">
        <v>50818916.666666664</v>
      </c>
    </row>
    <row r="571" spans="1:5" x14ac:dyDescent="0.25">
      <c r="A571" s="519" t="s">
        <v>951</v>
      </c>
      <c r="B571" s="1611">
        <v>4</v>
      </c>
      <c r="C571" s="1611"/>
      <c r="D571" s="1612">
        <v>7059500</v>
      </c>
      <c r="E571" s="190">
        <v>56954750</v>
      </c>
    </row>
    <row r="572" spans="1:5" x14ac:dyDescent="0.25">
      <c r="A572" s="519" t="s">
        <v>1470</v>
      </c>
      <c r="B572" s="1611">
        <v>1</v>
      </c>
      <c r="C572" s="1611"/>
      <c r="D572" s="1612">
        <v>6818000</v>
      </c>
      <c r="E572" s="190">
        <v>50071000</v>
      </c>
    </row>
    <row r="573" spans="1:5" x14ac:dyDescent="0.25">
      <c r="A573" s="519" t="s">
        <v>1471</v>
      </c>
      <c r="B573" s="1611">
        <v>1</v>
      </c>
      <c r="C573" s="1611"/>
      <c r="D573" s="1612">
        <v>8455000</v>
      </c>
      <c r="E573" s="190">
        <v>45431000</v>
      </c>
    </row>
    <row r="574" spans="1:5" x14ac:dyDescent="0.25">
      <c r="A574" s="518" t="s">
        <v>954</v>
      </c>
      <c r="B574" s="1611">
        <v>1</v>
      </c>
      <c r="C574" s="1611"/>
      <c r="D574" s="1612">
        <v>8959000</v>
      </c>
      <c r="E574" s="190">
        <v>34284000</v>
      </c>
    </row>
    <row r="575" spans="1:5" x14ac:dyDescent="0.25">
      <c r="A575" s="519" t="s">
        <v>1472</v>
      </c>
      <c r="B575" s="1611">
        <v>1</v>
      </c>
      <c r="C575" s="1611"/>
      <c r="D575" s="1612">
        <v>8959000</v>
      </c>
      <c r="E575" s="190">
        <v>34284000</v>
      </c>
    </row>
    <row r="576" spans="1:5" x14ac:dyDescent="0.25">
      <c r="A576" s="518" t="s">
        <v>1438</v>
      </c>
      <c r="B576" s="1611">
        <v>1</v>
      </c>
      <c r="C576" s="1611"/>
      <c r="D576" s="1612">
        <v>8119000</v>
      </c>
      <c r="E576" s="190">
        <v>44770000</v>
      </c>
    </row>
    <row r="577" spans="1:5" x14ac:dyDescent="0.25">
      <c r="A577" s="519" t="s">
        <v>1458</v>
      </c>
      <c r="B577" s="1611">
        <v>1</v>
      </c>
      <c r="C577" s="1611"/>
      <c r="D577" s="1612">
        <v>8119000</v>
      </c>
      <c r="E577" s="190">
        <v>44770000</v>
      </c>
    </row>
    <row r="578" spans="1:5" x14ac:dyDescent="0.25">
      <c r="A578" s="517" t="s">
        <v>73</v>
      </c>
      <c r="B578" s="1611">
        <v>5</v>
      </c>
      <c r="C578" s="1611"/>
      <c r="D578" s="1612">
        <v>8739600</v>
      </c>
      <c r="E578" s="190">
        <v>27461400</v>
      </c>
    </row>
    <row r="579" spans="1:5" x14ac:dyDescent="0.25">
      <c r="A579" s="518" t="s">
        <v>86</v>
      </c>
      <c r="B579" s="1611">
        <v>1</v>
      </c>
      <c r="C579" s="1611"/>
      <c r="D579" s="1612">
        <v>7825000</v>
      </c>
      <c r="E579" s="190">
        <v>20530000</v>
      </c>
    </row>
    <row r="580" spans="1:5" x14ac:dyDescent="0.25">
      <c r="A580" s="519" t="s">
        <v>86</v>
      </c>
      <c r="B580" s="1611">
        <v>1</v>
      </c>
      <c r="C580" s="1611"/>
      <c r="D580" s="1612">
        <v>7825000</v>
      </c>
      <c r="E580" s="190">
        <v>20530000</v>
      </c>
    </row>
    <row r="581" spans="1:5" x14ac:dyDescent="0.25">
      <c r="A581" s="518" t="s">
        <v>865</v>
      </c>
      <c r="B581" s="1611">
        <v>3</v>
      </c>
      <c r="C581" s="1611"/>
      <c r="D581" s="1612">
        <v>8957333.333333334</v>
      </c>
      <c r="E581" s="190">
        <v>30972333.333333332</v>
      </c>
    </row>
    <row r="582" spans="1:5" x14ac:dyDescent="0.25">
      <c r="A582" s="519" t="s">
        <v>866</v>
      </c>
      <c r="B582" s="1611">
        <v>1</v>
      </c>
      <c r="C582" s="1611"/>
      <c r="D582" s="1612">
        <v>9241000</v>
      </c>
      <c r="E582" s="190">
        <v>31025000</v>
      </c>
    </row>
    <row r="583" spans="1:5" x14ac:dyDescent="0.25">
      <c r="A583" s="519" t="s">
        <v>865</v>
      </c>
      <c r="B583" s="1611">
        <v>1</v>
      </c>
      <c r="C583" s="1611"/>
      <c r="D583" s="1612">
        <v>8371000</v>
      </c>
      <c r="E583" s="190">
        <v>36304000</v>
      </c>
    </row>
    <row r="584" spans="1:5" x14ac:dyDescent="0.25">
      <c r="A584" s="519" t="s">
        <v>1474</v>
      </c>
      <c r="B584" s="1611">
        <v>1</v>
      </c>
      <c r="C584" s="1611"/>
      <c r="D584" s="1612">
        <v>9260000</v>
      </c>
      <c r="E584" s="190">
        <v>25588000</v>
      </c>
    </row>
    <row r="585" spans="1:5" x14ac:dyDescent="0.25">
      <c r="A585" s="518" t="s">
        <v>1389</v>
      </c>
      <c r="B585" s="1611">
        <v>1</v>
      </c>
      <c r="C585" s="1611"/>
      <c r="D585" s="1612">
        <v>9001000</v>
      </c>
      <c r="E585" s="190">
        <v>23860000</v>
      </c>
    </row>
    <row r="586" spans="1:5" x14ac:dyDescent="0.25">
      <c r="A586" s="519" t="s">
        <v>1389</v>
      </c>
      <c r="B586" s="1611">
        <v>1</v>
      </c>
      <c r="C586" s="1611"/>
      <c r="D586" s="1612">
        <v>9001000</v>
      </c>
      <c r="E586" s="190">
        <v>23860000</v>
      </c>
    </row>
    <row r="587" spans="1:5" x14ac:dyDescent="0.25">
      <c r="A587" s="517" t="s">
        <v>13</v>
      </c>
      <c r="B587" s="1611">
        <v>4</v>
      </c>
      <c r="C587" s="1611"/>
      <c r="D587" s="1612">
        <v>7972166.666666667</v>
      </c>
      <c r="E587" s="190">
        <v>47698333.333333336</v>
      </c>
    </row>
    <row r="588" spans="1:5" x14ac:dyDescent="0.25">
      <c r="A588" s="518" t="s">
        <v>106</v>
      </c>
      <c r="B588" s="1611">
        <v>1</v>
      </c>
      <c r="C588" s="1611"/>
      <c r="D588" s="1612">
        <v>8749000</v>
      </c>
      <c r="E588" s="190">
        <v>31495000</v>
      </c>
    </row>
    <row r="589" spans="1:5" x14ac:dyDescent="0.25">
      <c r="A589" s="519" t="s">
        <v>540</v>
      </c>
      <c r="B589" s="1611">
        <v>1</v>
      </c>
      <c r="C589" s="1611"/>
      <c r="D589" s="1612">
        <v>8749000</v>
      </c>
      <c r="E589" s="190">
        <v>31495000</v>
      </c>
    </row>
    <row r="590" spans="1:5" x14ac:dyDescent="0.25">
      <c r="A590" s="518" t="s">
        <v>723</v>
      </c>
      <c r="B590" s="1611">
        <v>3</v>
      </c>
      <c r="C590" s="1611"/>
      <c r="D590" s="1612">
        <v>7583750</v>
      </c>
      <c r="E590" s="190">
        <v>55800000</v>
      </c>
    </row>
    <row r="591" spans="1:5" x14ac:dyDescent="0.25">
      <c r="A591" s="519" t="s">
        <v>723</v>
      </c>
      <c r="B591" s="1611">
        <v>1</v>
      </c>
      <c r="C591" s="1611"/>
      <c r="D591" s="1612">
        <v>7531000</v>
      </c>
      <c r="E591" s="190">
        <v>59477000</v>
      </c>
    </row>
    <row r="592" spans="1:5" x14ac:dyDescent="0.25">
      <c r="A592" s="519" t="s">
        <v>1473</v>
      </c>
      <c r="B592" s="1611">
        <v>2</v>
      </c>
      <c r="C592" s="1611"/>
      <c r="D592" s="1612">
        <v>7636500</v>
      </c>
      <c r="E592" s="190">
        <v>52123000</v>
      </c>
    </row>
    <row r="593" spans="1:5" x14ac:dyDescent="0.25">
      <c r="A593" s="517" t="s">
        <v>105</v>
      </c>
      <c r="B593" s="1611">
        <v>3</v>
      </c>
      <c r="C593" s="1611"/>
      <c r="D593" s="1612">
        <v>7391666.666666667</v>
      </c>
      <c r="E593" s="190">
        <v>34385666.666666664</v>
      </c>
    </row>
    <row r="594" spans="1:5" x14ac:dyDescent="0.25">
      <c r="A594" s="518" t="s">
        <v>105</v>
      </c>
      <c r="B594" s="1611">
        <v>1</v>
      </c>
      <c r="C594" s="1611"/>
      <c r="D594" s="1612">
        <v>6818000</v>
      </c>
      <c r="E594" s="190">
        <v>26689000</v>
      </c>
    </row>
    <row r="595" spans="1:5" x14ac:dyDescent="0.25">
      <c r="A595" s="519" t="s">
        <v>991</v>
      </c>
      <c r="B595" s="1611">
        <v>1</v>
      </c>
      <c r="C595" s="1611"/>
      <c r="D595" s="1612">
        <v>6818000</v>
      </c>
      <c r="E595" s="190">
        <v>26689000</v>
      </c>
    </row>
    <row r="596" spans="1:5" x14ac:dyDescent="0.25">
      <c r="A596" s="518" t="s">
        <v>524</v>
      </c>
      <c r="B596" s="1611">
        <v>1</v>
      </c>
      <c r="C596" s="1611"/>
      <c r="D596" s="1612">
        <v>8077000</v>
      </c>
      <c r="E596" s="190">
        <v>38309000</v>
      </c>
    </row>
    <row r="597" spans="1:5" x14ac:dyDescent="0.25">
      <c r="A597" s="519" t="s">
        <v>703</v>
      </c>
      <c r="B597" s="1611">
        <v>1</v>
      </c>
      <c r="C597" s="1611"/>
      <c r="D597" s="1612">
        <v>8077000</v>
      </c>
      <c r="E597" s="190">
        <v>38309000</v>
      </c>
    </row>
    <row r="598" spans="1:5" x14ac:dyDescent="0.25">
      <c r="A598" s="518" t="s">
        <v>957</v>
      </c>
      <c r="B598" s="1611">
        <v>1</v>
      </c>
      <c r="C598" s="1611"/>
      <c r="D598" s="1612">
        <v>7280000</v>
      </c>
      <c r="E598" s="190">
        <v>38159000</v>
      </c>
    </row>
    <row r="599" spans="1:5" x14ac:dyDescent="0.25">
      <c r="A599" s="519" t="s">
        <v>984</v>
      </c>
      <c r="B599" s="1611">
        <v>1</v>
      </c>
      <c r="C599" s="1611"/>
      <c r="D599" s="1612">
        <v>7280000</v>
      </c>
      <c r="E599" s="190">
        <v>38159000</v>
      </c>
    </row>
    <row r="600" spans="1:5" x14ac:dyDescent="0.25">
      <c r="A600" s="517" t="s">
        <v>74</v>
      </c>
      <c r="B600" s="1611">
        <v>1</v>
      </c>
      <c r="C600" s="1611"/>
      <c r="D600" s="1612">
        <v>9241000</v>
      </c>
      <c r="E600" s="190">
        <v>19829000</v>
      </c>
    </row>
    <row r="601" spans="1:5" x14ac:dyDescent="0.25">
      <c r="A601" s="518" t="s">
        <v>1382</v>
      </c>
      <c r="B601" s="1611">
        <v>1</v>
      </c>
      <c r="C601" s="1611"/>
      <c r="D601" s="1612">
        <v>9241000</v>
      </c>
      <c r="E601" s="190">
        <v>19829000</v>
      </c>
    </row>
    <row r="602" spans="1:5" x14ac:dyDescent="0.25">
      <c r="A602" s="519" t="s">
        <v>1382</v>
      </c>
      <c r="B602" s="1611">
        <v>1</v>
      </c>
      <c r="C602" s="1611"/>
      <c r="D602" s="1612">
        <v>9241000</v>
      </c>
      <c r="E602" s="190">
        <v>19829000</v>
      </c>
    </row>
    <row r="603" spans="1:5" x14ac:dyDescent="0.25">
      <c r="A603" s="517" t="s">
        <v>103</v>
      </c>
      <c r="B603" s="1611">
        <v>5</v>
      </c>
      <c r="C603" s="1611"/>
      <c r="D603" s="1612">
        <v>7581600</v>
      </c>
      <c r="E603" s="190">
        <v>43303800</v>
      </c>
    </row>
    <row r="604" spans="1:5" x14ac:dyDescent="0.25">
      <c r="A604" s="518" t="s">
        <v>679</v>
      </c>
      <c r="B604" s="1611">
        <v>1</v>
      </c>
      <c r="C604" s="1611"/>
      <c r="D604" s="1612">
        <v>5978000</v>
      </c>
      <c r="E604" s="190">
        <v>53855000</v>
      </c>
    </row>
    <row r="605" spans="1:5" x14ac:dyDescent="0.25">
      <c r="A605" s="519" t="s">
        <v>680</v>
      </c>
      <c r="B605" s="1611">
        <v>1</v>
      </c>
      <c r="C605" s="1611"/>
      <c r="D605" s="1612">
        <v>5978000</v>
      </c>
      <c r="E605" s="190">
        <v>53855000</v>
      </c>
    </row>
    <row r="606" spans="1:5" x14ac:dyDescent="0.25">
      <c r="A606" s="518" t="s">
        <v>850</v>
      </c>
      <c r="B606" s="1611">
        <v>2</v>
      </c>
      <c r="C606" s="1611"/>
      <c r="D606" s="1612">
        <v>8224000</v>
      </c>
      <c r="E606" s="190">
        <v>41503000</v>
      </c>
    </row>
    <row r="607" spans="1:5" x14ac:dyDescent="0.25">
      <c r="A607" s="519" t="s">
        <v>1323</v>
      </c>
      <c r="B607" s="1611">
        <v>1</v>
      </c>
      <c r="C607" s="1611"/>
      <c r="D607" s="1612">
        <v>8623000</v>
      </c>
      <c r="E607" s="190">
        <v>39607000</v>
      </c>
    </row>
    <row r="608" spans="1:5" x14ac:dyDescent="0.25">
      <c r="A608" s="519" t="s">
        <v>1468</v>
      </c>
      <c r="B608" s="1611">
        <v>1</v>
      </c>
      <c r="C608" s="1611"/>
      <c r="D608" s="1612">
        <v>7825000</v>
      </c>
      <c r="E608" s="190">
        <v>43399000</v>
      </c>
    </row>
    <row r="609" spans="1:5" x14ac:dyDescent="0.25">
      <c r="A609" s="518" t="s">
        <v>103</v>
      </c>
      <c r="B609" s="1611">
        <v>1</v>
      </c>
      <c r="C609" s="1611"/>
      <c r="D609" s="1612">
        <v>7699000</v>
      </c>
      <c r="E609" s="190">
        <v>39385000</v>
      </c>
    </row>
    <row r="610" spans="1:5" x14ac:dyDescent="0.25">
      <c r="A610" s="519" t="s">
        <v>1467</v>
      </c>
      <c r="B610" s="1611">
        <v>1</v>
      </c>
      <c r="C610" s="1611"/>
      <c r="D610" s="1612">
        <v>7699000</v>
      </c>
      <c r="E610" s="190">
        <v>39385000</v>
      </c>
    </row>
    <row r="611" spans="1:5" x14ac:dyDescent="0.25">
      <c r="A611" s="518" t="s">
        <v>1322</v>
      </c>
      <c r="B611" s="1611">
        <v>1</v>
      </c>
      <c r="C611" s="1611"/>
      <c r="D611" s="1612">
        <v>7783000</v>
      </c>
      <c r="E611" s="190">
        <v>40273000</v>
      </c>
    </row>
    <row r="612" spans="1:5" x14ac:dyDescent="0.25">
      <c r="A612" s="519" t="s">
        <v>1469</v>
      </c>
      <c r="B612" s="1611">
        <v>1</v>
      </c>
      <c r="C612" s="1611"/>
      <c r="D612" s="1612">
        <v>7783000</v>
      </c>
      <c r="E612" s="190">
        <v>40273000</v>
      </c>
    </row>
    <row r="613" spans="1:5" x14ac:dyDescent="0.25">
      <c r="A613" s="1614">
        <v>116</v>
      </c>
      <c r="B613" s="1611">
        <v>19</v>
      </c>
      <c r="C613" s="1611">
        <v>10</v>
      </c>
      <c r="D613" s="1612">
        <v>11313109.381666668</v>
      </c>
      <c r="E613" s="190">
        <v>11975469.562083328</v>
      </c>
    </row>
    <row r="614" spans="1:5" x14ac:dyDescent="0.25">
      <c r="A614" s="517" t="s">
        <v>11</v>
      </c>
      <c r="B614" s="1611">
        <v>2</v>
      </c>
      <c r="C614" s="1611">
        <v>4</v>
      </c>
      <c r="D614" s="1612">
        <v>13062475.588333331</v>
      </c>
      <c r="E614" s="190">
        <v>13250969.909999998</v>
      </c>
    </row>
    <row r="615" spans="1:5" x14ac:dyDescent="0.25">
      <c r="A615" s="518" t="s">
        <v>95</v>
      </c>
      <c r="B615" s="1611">
        <v>1</v>
      </c>
      <c r="C615" s="1611">
        <v>1</v>
      </c>
      <c r="D615" s="1612">
        <v>12110778.809999999</v>
      </c>
      <c r="E615" s="190">
        <v>12304882.83</v>
      </c>
    </row>
    <row r="616" spans="1:5" x14ac:dyDescent="0.25">
      <c r="A616" s="519" t="s">
        <v>96</v>
      </c>
      <c r="B616" s="1611">
        <v>1</v>
      </c>
      <c r="C616" s="1611">
        <v>1</v>
      </c>
      <c r="D616" s="1612">
        <v>12110778.809999999</v>
      </c>
      <c r="E616" s="190">
        <v>12304882.83</v>
      </c>
    </row>
    <row r="617" spans="1:5" x14ac:dyDescent="0.25">
      <c r="A617" s="518" t="s">
        <v>104</v>
      </c>
      <c r="B617" s="1611"/>
      <c r="C617" s="1611">
        <v>2</v>
      </c>
      <c r="D617" s="1612">
        <v>14921557.619999999</v>
      </c>
      <c r="E617" s="190">
        <v>15143115.24</v>
      </c>
    </row>
    <row r="618" spans="1:5" x14ac:dyDescent="0.25">
      <c r="A618" s="519" t="s">
        <v>862</v>
      </c>
      <c r="B618" s="1611"/>
      <c r="C618" s="1611">
        <v>1</v>
      </c>
      <c r="D618" s="1612">
        <v>14921557.619999999</v>
      </c>
      <c r="E618" s="190">
        <v>15143115.24</v>
      </c>
    </row>
    <row r="619" spans="1:5" x14ac:dyDescent="0.25">
      <c r="A619" s="519" t="s">
        <v>1329</v>
      </c>
      <c r="B619" s="1611"/>
      <c r="C619" s="1611">
        <v>1</v>
      </c>
      <c r="D619" s="1612">
        <v>14921557.619999999</v>
      </c>
      <c r="E619" s="190">
        <v>15143115.24</v>
      </c>
    </row>
    <row r="620" spans="1:5" x14ac:dyDescent="0.25">
      <c r="A620" s="518" t="s">
        <v>534</v>
      </c>
      <c r="B620" s="1611"/>
      <c r="C620" s="1611">
        <v>1</v>
      </c>
      <c r="D620" s="1612">
        <v>15010180.67</v>
      </c>
      <c r="E620" s="190">
        <v>15143115.24</v>
      </c>
    </row>
    <row r="621" spans="1:5" x14ac:dyDescent="0.25">
      <c r="A621" s="519" t="s">
        <v>534</v>
      </c>
      <c r="B621" s="1611"/>
      <c r="C621" s="1611">
        <v>1</v>
      </c>
      <c r="D621" s="1612">
        <v>15010180.67</v>
      </c>
      <c r="E621" s="190">
        <v>15143115.24</v>
      </c>
    </row>
    <row r="622" spans="1:5" x14ac:dyDescent="0.25">
      <c r="A622" s="518" t="s">
        <v>1417</v>
      </c>
      <c r="B622" s="1611">
        <v>1</v>
      </c>
      <c r="C622" s="1611"/>
      <c r="D622" s="1612">
        <v>9300000</v>
      </c>
      <c r="E622" s="190">
        <v>9466708.0800000001</v>
      </c>
    </row>
    <row r="623" spans="1:5" x14ac:dyDescent="0.25">
      <c r="A623" s="519" t="s">
        <v>1442</v>
      </c>
      <c r="B623" s="1611">
        <v>1</v>
      </c>
      <c r="C623" s="1611"/>
      <c r="D623" s="1612">
        <v>9300000</v>
      </c>
      <c r="E623" s="190">
        <v>9466708.0800000001</v>
      </c>
    </row>
    <row r="624" spans="1:5" x14ac:dyDescent="0.25">
      <c r="A624" s="517" t="s">
        <v>73</v>
      </c>
      <c r="B624" s="1611">
        <v>7</v>
      </c>
      <c r="C624" s="1611">
        <v>1</v>
      </c>
      <c r="D624" s="1612">
        <v>9713900.2850000001</v>
      </c>
      <c r="E624" s="190">
        <v>10765543.035</v>
      </c>
    </row>
    <row r="625" spans="1:5" x14ac:dyDescent="0.25">
      <c r="A625" s="518" t="s">
        <v>86</v>
      </c>
      <c r="B625" s="1611">
        <v>2</v>
      </c>
      <c r="C625" s="1611"/>
      <c r="D625" s="1612">
        <v>9171500</v>
      </c>
      <c r="E625" s="190">
        <v>9466679.25</v>
      </c>
    </row>
    <row r="626" spans="1:5" x14ac:dyDescent="0.25">
      <c r="A626" s="519" t="s">
        <v>86</v>
      </c>
      <c r="B626" s="1611">
        <v>1</v>
      </c>
      <c r="C626" s="1611"/>
      <c r="D626" s="1612">
        <v>9300000</v>
      </c>
      <c r="E626" s="190">
        <v>9466650.4199999999</v>
      </c>
    </row>
    <row r="627" spans="1:5" x14ac:dyDescent="0.25">
      <c r="A627" s="519" t="s">
        <v>1424</v>
      </c>
      <c r="B627" s="1611">
        <v>1</v>
      </c>
      <c r="C627" s="1611"/>
      <c r="D627" s="1612">
        <v>9043000</v>
      </c>
      <c r="E627" s="190">
        <v>9466708.0800000001</v>
      </c>
    </row>
    <row r="628" spans="1:5" x14ac:dyDescent="0.25">
      <c r="A628" s="518" t="s">
        <v>532</v>
      </c>
      <c r="B628" s="1611">
        <v>2</v>
      </c>
      <c r="C628" s="1611"/>
      <c r="D628" s="1612">
        <v>8772500</v>
      </c>
      <c r="E628" s="190">
        <v>9466708.0800000001</v>
      </c>
    </row>
    <row r="629" spans="1:5" x14ac:dyDescent="0.25">
      <c r="A629" s="519" t="s">
        <v>532</v>
      </c>
      <c r="B629" s="1611">
        <v>2</v>
      </c>
      <c r="C629" s="1611"/>
      <c r="D629" s="1612">
        <v>8772500</v>
      </c>
      <c r="E629" s="190">
        <v>9466708.0800000001</v>
      </c>
    </row>
    <row r="630" spans="1:5" x14ac:dyDescent="0.25">
      <c r="A630" s="518" t="s">
        <v>684</v>
      </c>
      <c r="B630" s="1611">
        <v>2</v>
      </c>
      <c r="C630" s="1611">
        <v>1</v>
      </c>
      <c r="D630" s="1612">
        <v>10933950.855</v>
      </c>
      <c r="E630" s="190">
        <v>13363270.605</v>
      </c>
    </row>
    <row r="631" spans="1:5" x14ac:dyDescent="0.25">
      <c r="A631" s="519" t="s">
        <v>723</v>
      </c>
      <c r="B631" s="1611"/>
      <c r="C631" s="1611">
        <v>1</v>
      </c>
      <c r="D631" s="1612">
        <v>17217901.710000001</v>
      </c>
      <c r="E631" s="190">
        <v>17259890.789999999</v>
      </c>
    </row>
    <row r="632" spans="1:5" x14ac:dyDescent="0.25">
      <c r="A632" s="519" t="s">
        <v>1443</v>
      </c>
      <c r="B632" s="1611">
        <v>2</v>
      </c>
      <c r="C632" s="1611"/>
      <c r="D632" s="1612">
        <v>4650000</v>
      </c>
      <c r="E632" s="190">
        <v>9466650.4199999999</v>
      </c>
    </row>
    <row r="633" spans="1:5" x14ac:dyDescent="0.25">
      <c r="A633" s="518" t="s">
        <v>965</v>
      </c>
      <c r="B633" s="1611">
        <v>1</v>
      </c>
      <c r="C633" s="1611"/>
      <c r="D633" s="1612">
        <v>9300000</v>
      </c>
      <c r="E633" s="190">
        <v>9466650.4199999999</v>
      </c>
    </row>
    <row r="634" spans="1:5" x14ac:dyDescent="0.25">
      <c r="A634" s="519" t="s">
        <v>966</v>
      </c>
      <c r="B634" s="1611">
        <v>1</v>
      </c>
      <c r="C634" s="1611"/>
      <c r="D634" s="1612">
        <v>9300000</v>
      </c>
      <c r="E634" s="190">
        <v>9466650.4199999999</v>
      </c>
    </row>
    <row r="635" spans="1:5" x14ac:dyDescent="0.25">
      <c r="A635" s="517" t="s">
        <v>105</v>
      </c>
      <c r="B635" s="1611">
        <v>6</v>
      </c>
      <c r="C635" s="1611">
        <v>2</v>
      </c>
      <c r="D635" s="1612">
        <v>11188005.434</v>
      </c>
      <c r="E635" s="190">
        <v>12286025.624000002</v>
      </c>
    </row>
    <row r="636" spans="1:5" x14ac:dyDescent="0.25">
      <c r="A636" s="518" t="s">
        <v>105</v>
      </c>
      <c r="B636" s="1611">
        <v>2</v>
      </c>
      <c r="C636" s="1611">
        <v>1</v>
      </c>
      <c r="D636" s="1612">
        <v>9474921.4450000003</v>
      </c>
      <c r="E636" s="190">
        <v>11947558.115</v>
      </c>
    </row>
    <row r="637" spans="1:5" x14ac:dyDescent="0.25">
      <c r="A637" s="519" t="s">
        <v>988</v>
      </c>
      <c r="B637" s="1611"/>
      <c r="C637" s="1611">
        <v>1</v>
      </c>
      <c r="D637" s="1612">
        <v>14299842.890000001</v>
      </c>
      <c r="E637" s="190">
        <v>14428436.98</v>
      </c>
    </row>
    <row r="638" spans="1:5" x14ac:dyDescent="0.25">
      <c r="A638" s="519" t="s">
        <v>991</v>
      </c>
      <c r="B638" s="1611">
        <v>2</v>
      </c>
      <c r="C638" s="1611"/>
      <c r="D638" s="1612">
        <v>4650000</v>
      </c>
      <c r="E638" s="190">
        <v>9466679.25</v>
      </c>
    </row>
    <row r="639" spans="1:5" x14ac:dyDescent="0.25">
      <c r="A639" s="518" t="s">
        <v>107</v>
      </c>
      <c r="B639" s="1611"/>
      <c r="C639" s="1611">
        <v>1</v>
      </c>
      <c r="D639" s="1612">
        <v>18469184.280000001</v>
      </c>
      <c r="E639" s="190">
        <v>18601691.829999998</v>
      </c>
    </row>
    <row r="640" spans="1:5" x14ac:dyDescent="0.25">
      <c r="A640" s="519" t="s">
        <v>92</v>
      </c>
      <c r="B640" s="1611"/>
      <c r="C640" s="1611">
        <v>1</v>
      </c>
      <c r="D640" s="1612">
        <v>18469184.280000001</v>
      </c>
      <c r="E640" s="190">
        <v>18601691.829999998</v>
      </c>
    </row>
    <row r="641" spans="1:5" x14ac:dyDescent="0.25">
      <c r="A641" s="518" t="s">
        <v>497</v>
      </c>
      <c r="B641" s="1611">
        <v>3</v>
      </c>
      <c r="C641" s="1611"/>
      <c r="D641" s="1612">
        <v>9300000</v>
      </c>
      <c r="E641" s="190">
        <v>9466669.6400000006</v>
      </c>
    </row>
    <row r="642" spans="1:5" x14ac:dyDescent="0.25">
      <c r="A642" s="519" t="s">
        <v>985</v>
      </c>
      <c r="B642" s="1611">
        <v>3</v>
      </c>
      <c r="C642" s="1611"/>
      <c r="D642" s="1612">
        <v>9300000</v>
      </c>
      <c r="E642" s="190">
        <v>9466669.6400000006</v>
      </c>
    </row>
    <row r="643" spans="1:5" x14ac:dyDescent="0.25">
      <c r="A643" s="518" t="s">
        <v>957</v>
      </c>
      <c r="B643" s="1611">
        <v>1</v>
      </c>
      <c r="C643" s="1611"/>
      <c r="D643" s="1612">
        <v>9221000</v>
      </c>
      <c r="E643" s="190">
        <v>9466650.4199999999</v>
      </c>
    </row>
    <row r="644" spans="1:5" x14ac:dyDescent="0.25">
      <c r="A644" s="519" t="s">
        <v>1384</v>
      </c>
      <c r="B644" s="1611">
        <v>1</v>
      </c>
      <c r="C644" s="1611"/>
      <c r="D644" s="1612">
        <v>9221000</v>
      </c>
      <c r="E644" s="190">
        <v>9466650.4199999999</v>
      </c>
    </row>
    <row r="645" spans="1:5" x14ac:dyDescent="0.25">
      <c r="A645" s="517" t="s">
        <v>74</v>
      </c>
      <c r="B645" s="1611">
        <v>4</v>
      </c>
      <c r="C645" s="1611">
        <v>3</v>
      </c>
      <c r="D645" s="1612">
        <v>11273763.25</v>
      </c>
      <c r="E645" s="190">
        <v>11697437.671428572</v>
      </c>
    </row>
    <row r="646" spans="1:5" x14ac:dyDescent="0.25">
      <c r="A646" s="518" t="s">
        <v>72</v>
      </c>
      <c r="B646" s="1611">
        <v>1</v>
      </c>
      <c r="C646" s="1611"/>
      <c r="D646" s="1612">
        <v>9300000</v>
      </c>
      <c r="E646" s="190">
        <v>9466708.0800000001</v>
      </c>
    </row>
    <row r="647" spans="1:5" x14ac:dyDescent="0.25">
      <c r="A647" s="519" t="s">
        <v>72</v>
      </c>
      <c r="B647" s="1611">
        <v>1</v>
      </c>
      <c r="C647" s="1611"/>
      <c r="D647" s="1612">
        <v>9300000</v>
      </c>
      <c r="E647" s="190">
        <v>9466708.0800000001</v>
      </c>
    </row>
    <row r="648" spans="1:5" x14ac:dyDescent="0.25">
      <c r="A648" s="518" t="s">
        <v>74</v>
      </c>
      <c r="B648" s="1611">
        <v>2</v>
      </c>
      <c r="C648" s="1611">
        <v>2</v>
      </c>
      <c r="D648" s="1612">
        <v>11346754.095000001</v>
      </c>
      <c r="E648" s="190">
        <v>11947498.699999999</v>
      </c>
    </row>
    <row r="649" spans="1:5" x14ac:dyDescent="0.25">
      <c r="A649" s="519" t="s">
        <v>846</v>
      </c>
      <c r="B649" s="1611"/>
      <c r="C649" s="1611">
        <v>1</v>
      </c>
      <c r="D649" s="1612">
        <v>14299842.890000001</v>
      </c>
      <c r="E649" s="190">
        <v>14428346.98</v>
      </c>
    </row>
    <row r="650" spans="1:5" x14ac:dyDescent="0.25">
      <c r="A650" s="519" t="s">
        <v>1326</v>
      </c>
      <c r="B650" s="1611">
        <v>1</v>
      </c>
      <c r="C650" s="1611">
        <v>1</v>
      </c>
      <c r="D650" s="1612">
        <v>10893586.745000001</v>
      </c>
      <c r="E650" s="190">
        <v>11947498.699999999</v>
      </c>
    </row>
    <row r="651" spans="1:5" x14ac:dyDescent="0.25">
      <c r="A651" s="519" t="s">
        <v>1444</v>
      </c>
      <c r="B651" s="1611">
        <v>1</v>
      </c>
      <c r="C651" s="1611"/>
      <c r="D651" s="1612">
        <v>9300000</v>
      </c>
      <c r="E651" s="190">
        <v>9466650.4199999999</v>
      </c>
    </row>
    <row r="652" spans="1:5" x14ac:dyDescent="0.25">
      <c r="A652" s="518" t="s">
        <v>844</v>
      </c>
      <c r="B652" s="1611"/>
      <c r="C652" s="1611">
        <v>1</v>
      </c>
      <c r="D652" s="1612">
        <v>14929326.369999999</v>
      </c>
      <c r="E652" s="190">
        <v>15158652.74</v>
      </c>
    </row>
    <row r="653" spans="1:5" x14ac:dyDescent="0.25">
      <c r="A653" s="519" t="s">
        <v>845</v>
      </c>
      <c r="B653" s="1611"/>
      <c r="C653" s="1611">
        <v>1</v>
      </c>
      <c r="D653" s="1612">
        <v>14929326.369999999</v>
      </c>
      <c r="E653" s="190">
        <v>15158652.74</v>
      </c>
    </row>
    <row r="654" spans="1:5" x14ac:dyDescent="0.25">
      <c r="A654" s="518" t="s">
        <v>867</v>
      </c>
      <c r="B654" s="1611">
        <v>1</v>
      </c>
      <c r="C654" s="1611"/>
      <c r="D654" s="1612">
        <v>9300000</v>
      </c>
      <c r="E654" s="190">
        <v>9466708.0800000001</v>
      </c>
    </row>
    <row r="655" spans="1:5" x14ac:dyDescent="0.25">
      <c r="A655" s="519" t="s">
        <v>1445</v>
      </c>
      <c r="B655" s="1611">
        <v>1</v>
      </c>
      <c r="C655" s="1611"/>
      <c r="D655" s="1612">
        <v>9300000</v>
      </c>
      <c r="E655" s="190">
        <v>9466708.0800000001</v>
      </c>
    </row>
    <row r="656" spans="1:5" x14ac:dyDescent="0.25">
      <c r="A656" s="1614">
        <v>88</v>
      </c>
      <c r="B656" s="1611">
        <v>37</v>
      </c>
      <c r="C656" s="1611">
        <v>10</v>
      </c>
      <c r="D656" s="1612">
        <v>12594856.153000001</v>
      </c>
      <c r="E656" s="190">
        <v>13302558.50488889</v>
      </c>
    </row>
    <row r="657" spans="1:5" x14ac:dyDescent="0.25">
      <c r="A657" s="517" t="s">
        <v>11</v>
      </c>
      <c r="B657" s="1611">
        <v>2</v>
      </c>
      <c r="C657" s="1611">
        <v>4</v>
      </c>
      <c r="D657" s="1612">
        <v>16081368.597999999</v>
      </c>
      <c r="E657" s="190">
        <v>16252651.537999999</v>
      </c>
    </row>
    <row r="658" spans="1:5" x14ac:dyDescent="0.25">
      <c r="A658" s="518" t="s">
        <v>95</v>
      </c>
      <c r="B658" s="1611">
        <v>2</v>
      </c>
      <c r="C658" s="1611">
        <v>1</v>
      </c>
      <c r="D658" s="1612">
        <v>13638823.063333333</v>
      </c>
      <c r="E658" s="190">
        <v>13924294.630000001</v>
      </c>
    </row>
    <row r="659" spans="1:5" x14ac:dyDescent="0.25">
      <c r="A659" s="519" t="s">
        <v>101</v>
      </c>
      <c r="B659" s="1611"/>
      <c r="C659" s="1611">
        <v>1</v>
      </c>
      <c r="D659" s="1612">
        <v>22533469.190000001</v>
      </c>
      <c r="E659" s="190">
        <v>22533469.190000001</v>
      </c>
    </row>
    <row r="660" spans="1:5" x14ac:dyDescent="0.25">
      <c r="A660" s="519" t="s">
        <v>963</v>
      </c>
      <c r="B660" s="1611">
        <v>1</v>
      </c>
      <c r="C660" s="1611"/>
      <c r="D660" s="1612">
        <v>9201000</v>
      </c>
      <c r="E660" s="190">
        <v>9619859.9000000004</v>
      </c>
    </row>
    <row r="661" spans="1:5" x14ac:dyDescent="0.25">
      <c r="A661" s="519" t="s">
        <v>980</v>
      </c>
      <c r="B661" s="1611">
        <v>1</v>
      </c>
      <c r="C661" s="1611"/>
      <c r="D661" s="1612">
        <v>9182000</v>
      </c>
      <c r="E661" s="190">
        <v>9619554.8000000007</v>
      </c>
    </row>
    <row r="662" spans="1:5" x14ac:dyDescent="0.25">
      <c r="A662" s="518" t="s">
        <v>104</v>
      </c>
      <c r="B662" s="1611"/>
      <c r="C662" s="1611">
        <v>1</v>
      </c>
      <c r="D662" s="1612">
        <v>24329089.399999999</v>
      </c>
      <c r="E662" s="190">
        <v>24329089.399999999</v>
      </c>
    </row>
    <row r="663" spans="1:5" x14ac:dyDescent="0.25">
      <c r="A663" s="519" t="s">
        <v>1329</v>
      </c>
      <c r="B663" s="1611"/>
      <c r="C663" s="1611">
        <v>1</v>
      </c>
      <c r="D663" s="1612">
        <v>24329089.399999999</v>
      </c>
      <c r="E663" s="190">
        <v>24329089.399999999</v>
      </c>
    </row>
    <row r="664" spans="1:5" x14ac:dyDescent="0.25">
      <c r="A664" s="518" t="s">
        <v>967</v>
      </c>
      <c r="B664" s="1611"/>
      <c r="C664" s="1611">
        <v>2</v>
      </c>
      <c r="D664" s="1612">
        <v>15161284.4</v>
      </c>
      <c r="E664" s="190">
        <v>15161284.4</v>
      </c>
    </row>
    <row r="665" spans="1:5" x14ac:dyDescent="0.25">
      <c r="A665" s="519" t="s">
        <v>1414</v>
      </c>
      <c r="B665" s="1611"/>
      <c r="C665" s="1611">
        <v>2</v>
      </c>
      <c r="D665" s="1612">
        <v>15161284.4</v>
      </c>
      <c r="E665" s="190">
        <v>15161284.4</v>
      </c>
    </row>
    <row r="666" spans="1:5" x14ac:dyDescent="0.25">
      <c r="A666" s="517" t="s">
        <v>12</v>
      </c>
      <c r="B666" s="1611">
        <v>1</v>
      </c>
      <c r="C666" s="1611"/>
      <c r="D666" s="1612">
        <v>9300000</v>
      </c>
      <c r="E666" s="190">
        <v>9620978.5999999996</v>
      </c>
    </row>
    <row r="667" spans="1:5" x14ac:dyDescent="0.25">
      <c r="A667" s="518" t="s">
        <v>1045</v>
      </c>
      <c r="B667" s="1611">
        <v>1</v>
      </c>
      <c r="C667" s="1611"/>
      <c r="D667" s="1612">
        <v>9300000</v>
      </c>
      <c r="E667" s="190">
        <v>9620978.5999999996</v>
      </c>
    </row>
    <row r="668" spans="1:5" x14ac:dyDescent="0.25">
      <c r="A668" s="519" t="s">
        <v>1486</v>
      </c>
      <c r="B668" s="1611">
        <v>1</v>
      </c>
      <c r="C668" s="1611"/>
      <c r="D668" s="1612">
        <v>9300000</v>
      </c>
      <c r="E668" s="190">
        <v>9620978.5999999996</v>
      </c>
    </row>
    <row r="669" spans="1:5" x14ac:dyDescent="0.25">
      <c r="A669" s="517" t="s">
        <v>73</v>
      </c>
      <c r="B669" s="1611"/>
      <c r="C669" s="1611">
        <v>1</v>
      </c>
      <c r="D669" s="1612">
        <v>18227109.239999998</v>
      </c>
      <c r="E669" s="190">
        <v>18279010.27</v>
      </c>
    </row>
    <row r="670" spans="1:5" x14ac:dyDescent="0.25">
      <c r="A670" s="518" t="s">
        <v>635</v>
      </c>
      <c r="B670" s="1611"/>
      <c r="C670" s="1611">
        <v>1</v>
      </c>
      <c r="D670" s="1612">
        <v>18227109.239999998</v>
      </c>
      <c r="E670" s="190">
        <v>18279010.27</v>
      </c>
    </row>
    <row r="671" spans="1:5" x14ac:dyDescent="0.25">
      <c r="A671" s="519" t="s">
        <v>955</v>
      </c>
      <c r="B671" s="1611"/>
      <c r="C671" s="1611">
        <v>1</v>
      </c>
      <c r="D671" s="1612">
        <v>18227109.239999998</v>
      </c>
      <c r="E671" s="190">
        <v>18279010.27</v>
      </c>
    </row>
    <row r="672" spans="1:5" x14ac:dyDescent="0.25">
      <c r="A672" s="517" t="s">
        <v>74</v>
      </c>
      <c r="B672" s="1611">
        <v>24</v>
      </c>
      <c r="C672" s="1611">
        <v>2</v>
      </c>
      <c r="D672" s="1612">
        <v>11075371.698000001</v>
      </c>
      <c r="E672" s="190">
        <v>11784931.367777778</v>
      </c>
    </row>
    <row r="673" spans="1:5" x14ac:dyDescent="0.25">
      <c r="A673" s="518" t="s">
        <v>72</v>
      </c>
      <c r="B673" s="1611">
        <v>2</v>
      </c>
      <c r="C673" s="1611">
        <v>1</v>
      </c>
      <c r="D673" s="1612">
        <v>15237644.045</v>
      </c>
      <c r="E673" s="190">
        <v>15526810.157499999</v>
      </c>
    </row>
    <row r="674" spans="1:5" x14ac:dyDescent="0.25">
      <c r="A674" s="519" t="s">
        <v>958</v>
      </c>
      <c r="B674" s="1611"/>
      <c r="C674" s="1611">
        <v>1</v>
      </c>
      <c r="D674" s="1612">
        <v>18989788.09</v>
      </c>
      <c r="E674" s="190">
        <v>19044306.289999999</v>
      </c>
    </row>
    <row r="675" spans="1:5" x14ac:dyDescent="0.25">
      <c r="A675" s="519" t="s">
        <v>72</v>
      </c>
      <c r="B675" s="1611">
        <v>2</v>
      </c>
      <c r="C675" s="1611"/>
      <c r="D675" s="1612">
        <v>11485500</v>
      </c>
      <c r="E675" s="190">
        <v>12009314.025</v>
      </c>
    </row>
    <row r="676" spans="1:5" x14ac:dyDescent="0.25">
      <c r="A676" s="518" t="s">
        <v>87</v>
      </c>
      <c r="B676" s="1611">
        <v>6</v>
      </c>
      <c r="C676" s="1611">
        <v>1</v>
      </c>
      <c r="D676" s="1612">
        <v>12362807.476</v>
      </c>
      <c r="E676" s="190">
        <v>13642751.35</v>
      </c>
    </row>
    <row r="677" spans="1:5" x14ac:dyDescent="0.25">
      <c r="A677" s="519" t="s">
        <v>98</v>
      </c>
      <c r="B677" s="1611">
        <v>2</v>
      </c>
      <c r="C677" s="1611">
        <v>1</v>
      </c>
      <c r="D677" s="1612">
        <v>14632018.689999999</v>
      </c>
      <c r="E677" s="190">
        <v>17238404.309999999</v>
      </c>
    </row>
    <row r="678" spans="1:5" x14ac:dyDescent="0.25">
      <c r="A678" s="519" t="s">
        <v>971</v>
      </c>
      <c r="B678" s="1611">
        <v>1</v>
      </c>
      <c r="C678" s="1611"/>
      <c r="D678" s="1612">
        <v>9300000</v>
      </c>
      <c r="E678" s="190">
        <v>9620978.5999999996</v>
      </c>
    </row>
    <row r="679" spans="1:5" x14ac:dyDescent="0.25">
      <c r="A679" s="519" t="s">
        <v>1050</v>
      </c>
      <c r="B679" s="1611">
        <v>2</v>
      </c>
      <c r="C679" s="1611"/>
      <c r="D679" s="1612">
        <v>9300000</v>
      </c>
      <c r="E679" s="190">
        <v>9709201.6300000008</v>
      </c>
    </row>
    <row r="680" spans="1:5" x14ac:dyDescent="0.25">
      <c r="A680" s="519" t="s">
        <v>1402</v>
      </c>
      <c r="B680" s="1611">
        <v>1</v>
      </c>
      <c r="C680" s="1611"/>
      <c r="D680" s="1612">
        <v>13950000</v>
      </c>
      <c r="E680" s="190">
        <v>14406767.9</v>
      </c>
    </row>
    <row r="681" spans="1:5" x14ac:dyDescent="0.25">
      <c r="A681" s="518" t="s">
        <v>97</v>
      </c>
      <c r="B681" s="1611">
        <v>3</v>
      </c>
      <c r="C681" s="1611"/>
      <c r="D681" s="1612">
        <v>9275666.6666666698</v>
      </c>
      <c r="E681" s="190">
        <v>9620703.5</v>
      </c>
    </row>
    <row r="682" spans="1:5" x14ac:dyDescent="0.25">
      <c r="A682" s="519" t="s">
        <v>616</v>
      </c>
      <c r="B682" s="1611">
        <v>3</v>
      </c>
      <c r="C682" s="1611"/>
      <c r="D682" s="1612">
        <v>9275666.6666666698</v>
      </c>
      <c r="E682" s="190">
        <v>9620703.5</v>
      </c>
    </row>
    <row r="683" spans="1:5" x14ac:dyDescent="0.25">
      <c r="A683" s="518" t="s">
        <v>75</v>
      </c>
      <c r="B683" s="1611">
        <v>7</v>
      </c>
      <c r="C683" s="1611"/>
      <c r="D683" s="1612">
        <v>9211416.666666666</v>
      </c>
      <c r="E683" s="190">
        <v>9635288.0250000004</v>
      </c>
    </row>
    <row r="684" spans="1:5" x14ac:dyDescent="0.25">
      <c r="A684" s="519" t="s">
        <v>983</v>
      </c>
      <c r="B684" s="1611">
        <v>4</v>
      </c>
      <c r="C684" s="1611"/>
      <c r="D684" s="1612">
        <v>9057250</v>
      </c>
      <c r="E684" s="190">
        <v>9664166.7750000004</v>
      </c>
    </row>
    <row r="685" spans="1:5" x14ac:dyDescent="0.25">
      <c r="A685" s="519" t="s">
        <v>1048</v>
      </c>
      <c r="B685" s="1611">
        <v>2</v>
      </c>
      <c r="C685" s="1611"/>
      <c r="D685" s="1612">
        <v>9277000</v>
      </c>
      <c r="E685" s="190">
        <v>9620718.6999999993</v>
      </c>
    </row>
    <row r="686" spans="1:5" x14ac:dyDescent="0.25">
      <c r="A686" s="519" t="s">
        <v>1381</v>
      </c>
      <c r="B686" s="1611">
        <v>1</v>
      </c>
      <c r="C686" s="1611"/>
      <c r="D686" s="1612">
        <v>9300000</v>
      </c>
      <c r="E686" s="190">
        <v>9620978.5999999996</v>
      </c>
    </row>
    <row r="687" spans="1:5" x14ac:dyDescent="0.25">
      <c r="A687" s="518" t="s">
        <v>74</v>
      </c>
      <c r="B687" s="1611">
        <v>4</v>
      </c>
      <c r="C687" s="1611"/>
      <c r="D687" s="1612">
        <v>9179166.6666666642</v>
      </c>
      <c r="E687" s="190">
        <v>9676799.1383333355</v>
      </c>
    </row>
    <row r="688" spans="1:5" x14ac:dyDescent="0.25">
      <c r="A688" s="519" t="s">
        <v>846</v>
      </c>
      <c r="B688" s="1611">
        <v>3</v>
      </c>
      <c r="C688" s="1611"/>
      <c r="D688" s="1612">
        <v>9091333.3333333302</v>
      </c>
      <c r="E688" s="190">
        <v>9732992.5766666699</v>
      </c>
    </row>
    <row r="689" spans="1:5" x14ac:dyDescent="0.25">
      <c r="A689" s="519" t="s">
        <v>1326</v>
      </c>
      <c r="B689" s="1611">
        <v>1</v>
      </c>
      <c r="C689" s="1611"/>
      <c r="D689" s="1612">
        <v>9267000</v>
      </c>
      <c r="E689" s="190">
        <v>9620605.6999999993</v>
      </c>
    </row>
    <row r="690" spans="1:5" x14ac:dyDescent="0.25">
      <c r="A690" s="518" t="s">
        <v>842</v>
      </c>
      <c r="B690" s="1611">
        <v>1</v>
      </c>
      <c r="C690" s="1611"/>
      <c r="D690" s="1612">
        <v>9273000</v>
      </c>
      <c r="E690" s="190">
        <v>9620605.6999999993</v>
      </c>
    </row>
    <row r="691" spans="1:5" x14ac:dyDescent="0.25">
      <c r="A691" s="519" t="s">
        <v>842</v>
      </c>
      <c r="B691" s="1611">
        <v>1</v>
      </c>
      <c r="C691" s="1611"/>
      <c r="D691" s="1612">
        <v>9273000</v>
      </c>
      <c r="E691" s="190">
        <v>9620605.6999999993</v>
      </c>
    </row>
    <row r="692" spans="1:5" x14ac:dyDescent="0.25">
      <c r="A692" s="518" t="s">
        <v>1382</v>
      </c>
      <c r="B692" s="1611">
        <v>1</v>
      </c>
      <c r="C692" s="1611"/>
      <c r="D692" s="1612">
        <v>9300000</v>
      </c>
      <c r="E692" s="190">
        <v>10005821.9</v>
      </c>
    </row>
    <row r="693" spans="1:5" x14ac:dyDescent="0.25">
      <c r="A693" s="519" t="s">
        <v>1382</v>
      </c>
      <c r="B693" s="1611">
        <v>1</v>
      </c>
      <c r="C693" s="1611"/>
      <c r="D693" s="1612">
        <v>9300000</v>
      </c>
      <c r="E693" s="190">
        <v>10005821.9</v>
      </c>
    </row>
    <row r="694" spans="1:5" x14ac:dyDescent="0.25">
      <c r="A694" s="517" t="s">
        <v>103</v>
      </c>
      <c r="B694" s="1611">
        <v>10</v>
      </c>
      <c r="C694" s="1611">
        <v>3</v>
      </c>
      <c r="D694" s="1612">
        <v>12972644.61125</v>
      </c>
      <c r="E694" s="190">
        <v>14142442.258749999</v>
      </c>
    </row>
    <row r="695" spans="1:5" x14ac:dyDescent="0.25">
      <c r="A695" s="518" t="s">
        <v>109</v>
      </c>
      <c r="B695" s="1611">
        <v>10</v>
      </c>
      <c r="C695" s="1611">
        <v>2</v>
      </c>
      <c r="D695" s="1612">
        <v>11307213.948571429</v>
      </c>
      <c r="E695" s="190">
        <v>12644125.545714285</v>
      </c>
    </row>
    <row r="696" spans="1:5" x14ac:dyDescent="0.25">
      <c r="A696" s="519" t="s">
        <v>82</v>
      </c>
      <c r="B696" s="1611">
        <v>2</v>
      </c>
      <c r="C696" s="1611"/>
      <c r="D696" s="1612">
        <v>9241000</v>
      </c>
      <c r="E696" s="190">
        <v>9620011.9000000004</v>
      </c>
    </row>
    <row r="697" spans="1:5" x14ac:dyDescent="0.25">
      <c r="A697" s="519" t="s">
        <v>839</v>
      </c>
      <c r="B697" s="1611">
        <v>2</v>
      </c>
      <c r="C697" s="1611"/>
      <c r="D697" s="1612">
        <v>6975000</v>
      </c>
      <c r="E697" s="190">
        <v>14287863.555</v>
      </c>
    </row>
    <row r="698" spans="1:5" x14ac:dyDescent="0.25">
      <c r="A698" s="519" t="s">
        <v>851</v>
      </c>
      <c r="B698" s="1611">
        <v>4</v>
      </c>
      <c r="C698" s="1611"/>
      <c r="D698" s="1612">
        <v>11552250</v>
      </c>
      <c r="E698" s="190">
        <v>12287835.244999999</v>
      </c>
    </row>
    <row r="699" spans="1:5" x14ac:dyDescent="0.25">
      <c r="A699" s="519" t="s">
        <v>864</v>
      </c>
      <c r="B699" s="1611">
        <v>1</v>
      </c>
      <c r="C699" s="1611"/>
      <c r="D699" s="1612">
        <v>9300000</v>
      </c>
      <c r="E699" s="190">
        <v>9620978.5999999996</v>
      </c>
    </row>
    <row r="700" spans="1:5" x14ac:dyDescent="0.25">
      <c r="A700" s="519" t="s">
        <v>959</v>
      </c>
      <c r="B700" s="1611"/>
      <c r="C700" s="1611">
        <v>1</v>
      </c>
      <c r="D700" s="1612">
        <v>13911481.789999999</v>
      </c>
      <c r="E700" s="190">
        <v>14041545.42</v>
      </c>
    </row>
    <row r="701" spans="1:5" x14ac:dyDescent="0.25">
      <c r="A701" s="519" t="s">
        <v>972</v>
      </c>
      <c r="B701" s="1611"/>
      <c r="C701" s="1611">
        <v>1</v>
      </c>
      <c r="D701" s="1612">
        <v>18870765.850000001</v>
      </c>
      <c r="E701" s="190">
        <v>19029665.5</v>
      </c>
    </row>
    <row r="702" spans="1:5" x14ac:dyDescent="0.25">
      <c r="A702" s="519" t="s">
        <v>1054</v>
      </c>
      <c r="B702" s="1611">
        <v>1</v>
      </c>
      <c r="C702" s="1611"/>
      <c r="D702" s="1612">
        <v>9300000</v>
      </c>
      <c r="E702" s="190">
        <v>9620978.5999999996</v>
      </c>
    </row>
    <row r="703" spans="1:5" x14ac:dyDescent="0.25">
      <c r="A703" s="518" t="s">
        <v>859</v>
      </c>
      <c r="B703" s="1611"/>
      <c r="C703" s="1611">
        <v>1</v>
      </c>
      <c r="D703" s="1612">
        <v>24630659.25</v>
      </c>
      <c r="E703" s="190">
        <v>24630659.25</v>
      </c>
    </row>
    <row r="704" spans="1:5" x14ac:dyDescent="0.25">
      <c r="A704" s="519" t="s">
        <v>1481</v>
      </c>
      <c r="B704" s="1611"/>
      <c r="C704" s="1611">
        <v>1</v>
      </c>
      <c r="D704" s="1612">
        <v>24630659.25</v>
      </c>
      <c r="E704" s="190">
        <v>24630659.25</v>
      </c>
    </row>
    <row r="705" spans="1:5" x14ac:dyDescent="0.25">
      <c r="A705" s="1614">
        <v>32</v>
      </c>
      <c r="B705" s="1611">
        <v>57</v>
      </c>
      <c r="C705" s="1611">
        <v>8</v>
      </c>
      <c r="D705" s="1612">
        <v>10359790.599807693</v>
      </c>
      <c r="E705" s="190">
        <v>14035865.613461543</v>
      </c>
    </row>
    <row r="706" spans="1:5" x14ac:dyDescent="0.25">
      <c r="A706" s="517" t="s">
        <v>11</v>
      </c>
      <c r="B706" s="1611">
        <v>15</v>
      </c>
      <c r="C706" s="1611"/>
      <c r="D706" s="1612">
        <v>9481069.444444444</v>
      </c>
      <c r="E706" s="190">
        <v>13754545.623194441</v>
      </c>
    </row>
    <row r="707" spans="1:5" x14ac:dyDescent="0.25">
      <c r="A707" s="518" t="s">
        <v>104</v>
      </c>
      <c r="B707" s="1611">
        <v>12</v>
      </c>
      <c r="C707" s="1611"/>
      <c r="D707" s="1612">
        <v>9594981.4814814813</v>
      </c>
      <c r="E707" s="190">
        <v>13907679.855370365</v>
      </c>
    </row>
    <row r="708" spans="1:5" x14ac:dyDescent="0.25">
      <c r="A708" s="519" t="s">
        <v>862</v>
      </c>
      <c r="B708" s="1611">
        <v>2</v>
      </c>
      <c r="C708" s="1611"/>
      <c r="D708" s="1612">
        <v>8224500</v>
      </c>
      <c r="E708" s="190">
        <v>21160719.274999999</v>
      </c>
    </row>
    <row r="709" spans="1:5" x14ac:dyDescent="0.25">
      <c r="A709" s="519" t="s">
        <v>863</v>
      </c>
      <c r="B709" s="1611">
        <v>3</v>
      </c>
      <c r="C709" s="1611"/>
      <c r="D709" s="1612">
        <v>8933333.3333333302</v>
      </c>
      <c r="E709" s="190">
        <v>11767901.813333301</v>
      </c>
    </row>
    <row r="710" spans="1:5" x14ac:dyDescent="0.25">
      <c r="A710" s="519" t="s">
        <v>973</v>
      </c>
      <c r="B710" s="1611">
        <v>1</v>
      </c>
      <c r="C710" s="1611"/>
      <c r="D710" s="1612">
        <v>9234000</v>
      </c>
      <c r="E710" s="190">
        <v>13285389.390000001</v>
      </c>
    </row>
    <row r="711" spans="1:5" x14ac:dyDescent="0.25">
      <c r="A711" s="519" t="s">
        <v>976</v>
      </c>
      <c r="B711" s="1611">
        <v>1</v>
      </c>
      <c r="C711" s="1611"/>
      <c r="D711" s="1612">
        <v>9280000</v>
      </c>
      <c r="E711" s="190">
        <v>15786027.939999999</v>
      </c>
    </row>
    <row r="712" spans="1:5" x14ac:dyDescent="0.25">
      <c r="A712" s="519" t="s">
        <v>977</v>
      </c>
      <c r="B712" s="1611">
        <v>1</v>
      </c>
      <c r="C712" s="1611"/>
      <c r="D712" s="1612">
        <v>8959000</v>
      </c>
      <c r="E712" s="190">
        <v>9887703.9499999993</v>
      </c>
    </row>
    <row r="713" spans="1:5" x14ac:dyDescent="0.25">
      <c r="A713" s="519" t="s">
        <v>1041</v>
      </c>
      <c r="B713" s="1611">
        <v>1</v>
      </c>
      <c r="C713" s="1611"/>
      <c r="D713" s="1612">
        <v>9241000</v>
      </c>
      <c r="E713" s="190">
        <v>9608087.3499999996</v>
      </c>
    </row>
    <row r="714" spans="1:5" x14ac:dyDescent="0.25">
      <c r="A714" s="519" t="s">
        <v>1329</v>
      </c>
      <c r="B714" s="1611">
        <v>2</v>
      </c>
      <c r="C714" s="1611"/>
      <c r="D714" s="1612">
        <v>11605000</v>
      </c>
      <c r="E714" s="190">
        <v>14230495.434999999</v>
      </c>
    </row>
    <row r="715" spans="1:5" x14ac:dyDescent="0.25">
      <c r="A715" s="519" t="s">
        <v>1414</v>
      </c>
      <c r="B715" s="1611">
        <v>1</v>
      </c>
      <c r="C715" s="1611"/>
      <c r="D715" s="1612">
        <v>9273000</v>
      </c>
      <c r="E715" s="190">
        <v>15212298.109999999</v>
      </c>
    </row>
    <row r="716" spans="1:5" x14ac:dyDescent="0.25">
      <c r="A716" s="518" t="s">
        <v>852</v>
      </c>
      <c r="B716" s="1611">
        <v>1</v>
      </c>
      <c r="C716" s="1611"/>
      <c r="D716" s="1612">
        <v>8917000</v>
      </c>
      <c r="E716" s="190">
        <v>13685672.560000001</v>
      </c>
    </row>
    <row r="717" spans="1:5" x14ac:dyDescent="0.25">
      <c r="A717" s="519" t="s">
        <v>1483</v>
      </c>
      <c r="B717" s="1611">
        <v>1</v>
      </c>
      <c r="C717" s="1611"/>
      <c r="D717" s="1612">
        <v>8917000</v>
      </c>
      <c r="E717" s="190">
        <v>13685672.560000001</v>
      </c>
    </row>
    <row r="718" spans="1:5" x14ac:dyDescent="0.25">
      <c r="A718" s="518" t="s">
        <v>978</v>
      </c>
      <c r="B718" s="1611">
        <v>2</v>
      </c>
      <c r="C718" s="1611"/>
      <c r="D718" s="1612">
        <v>9250500</v>
      </c>
      <c r="E718" s="190">
        <v>13099878.109999999</v>
      </c>
    </row>
    <row r="719" spans="1:5" x14ac:dyDescent="0.25">
      <c r="A719" s="519" t="s">
        <v>103</v>
      </c>
      <c r="B719" s="1611">
        <v>1</v>
      </c>
      <c r="C719" s="1611"/>
      <c r="D719" s="1612">
        <v>9221000</v>
      </c>
      <c r="E719" s="190">
        <v>16574493.470000001</v>
      </c>
    </row>
    <row r="720" spans="1:5" x14ac:dyDescent="0.25">
      <c r="A720" s="519" t="s">
        <v>1387</v>
      </c>
      <c r="B720" s="1611">
        <v>1</v>
      </c>
      <c r="C720" s="1611"/>
      <c r="D720" s="1612">
        <v>9280000</v>
      </c>
      <c r="E720" s="190">
        <v>9625262.75</v>
      </c>
    </row>
    <row r="721" spans="1:5" x14ac:dyDescent="0.25">
      <c r="A721" s="517" t="s">
        <v>12</v>
      </c>
      <c r="B721" s="1611">
        <v>1</v>
      </c>
      <c r="C721" s="1611">
        <v>1</v>
      </c>
      <c r="D721" s="1612">
        <v>14616878.965</v>
      </c>
      <c r="E721" s="190">
        <v>14780700.145</v>
      </c>
    </row>
    <row r="722" spans="1:5" x14ac:dyDescent="0.25">
      <c r="A722" s="518" t="s">
        <v>85</v>
      </c>
      <c r="B722" s="1611"/>
      <c r="C722" s="1611">
        <v>1</v>
      </c>
      <c r="D722" s="1612">
        <v>22289757.93</v>
      </c>
      <c r="E722" s="190">
        <v>22289757.93</v>
      </c>
    </row>
    <row r="723" spans="1:5" x14ac:dyDescent="0.25">
      <c r="A723" s="519" t="s">
        <v>987</v>
      </c>
      <c r="B723" s="1611"/>
      <c r="C723" s="1611">
        <v>1</v>
      </c>
      <c r="D723" s="1612">
        <v>22289757.93</v>
      </c>
      <c r="E723" s="190">
        <v>22289757.93</v>
      </c>
    </row>
    <row r="724" spans="1:5" x14ac:dyDescent="0.25">
      <c r="A724" s="518" t="s">
        <v>12</v>
      </c>
      <c r="B724" s="1611">
        <v>1</v>
      </c>
      <c r="C724" s="1611"/>
      <c r="D724" s="1612">
        <v>6944000</v>
      </c>
      <c r="E724" s="190">
        <v>7271642.3600000003</v>
      </c>
    </row>
    <row r="725" spans="1:5" x14ac:dyDescent="0.25">
      <c r="A725" s="519" t="s">
        <v>1055</v>
      </c>
      <c r="B725" s="1611">
        <v>1</v>
      </c>
      <c r="C725" s="1611"/>
      <c r="D725" s="1612">
        <v>6944000</v>
      </c>
      <c r="E725" s="190">
        <v>7271642.3600000003</v>
      </c>
    </row>
    <row r="726" spans="1:5" x14ac:dyDescent="0.25">
      <c r="A726" s="517" t="s">
        <v>73</v>
      </c>
      <c r="B726" s="1611">
        <v>14</v>
      </c>
      <c r="C726" s="1611"/>
      <c r="D726" s="1612">
        <v>8781550</v>
      </c>
      <c r="E726" s="190">
        <v>12417594.940000001</v>
      </c>
    </row>
    <row r="727" spans="1:5" x14ac:dyDescent="0.25">
      <c r="A727" s="518" t="s">
        <v>86</v>
      </c>
      <c r="B727" s="1611">
        <v>1</v>
      </c>
      <c r="C727" s="1611"/>
      <c r="D727" s="1612">
        <v>9300000</v>
      </c>
      <c r="E727" s="190">
        <v>10357541.48</v>
      </c>
    </row>
    <row r="728" spans="1:5" x14ac:dyDescent="0.25">
      <c r="A728" s="519" t="s">
        <v>86</v>
      </c>
      <c r="B728" s="1611">
        <v>1</v>
      </c>
      <c r="C728" s="1611"/>
      <c r="D728" s="1612">
        <v>9300000</v>
      </c>
      <c r="E728" s="190">
        <v>10357541.48</v>
      </c>
    </row>
    <row r="729" spans="1:5" x14ac:dyDescent="0.25">
      <c r="A729" s="518" t="s">
        <v>865</v>
      </c>
      <c r="B729" s="1611">
        <v>1</v>
      </c>
      <c r="C729" s="1611"/>
      <c r="D729" s="1612">
        <v>9300000</v>
      </c>
      <c r="E729" s="190">
        <v>9888025.1899999995</v>
      </c>
    </row>
    <row r="730" spans="1:5" x14ac:dyDescent="0.25">
      <c r="A730" s="519" t="s">
        <v>865</v>
      </c>
      <c r="B730" s="1611">
        <v>1</v>
      </c>
      <c r="C730" s="1611"/>
      <c r="D730" s="1612">
        <v>9300000</v>
      </c>
      <c r="E730" s="190">
        <v>9888025.1899999995</v>
      </c>
    </row>
    <row r="731" spans="1:5" x14ac:dyDescent="0.25">
      <c r="A731" s="518" t="s">
        <v>969</v>
      </c>
      <c r="B731" s="1611">
        <v>6</v>
      </c>
      <c r="C731" s="1611"/>
      <c r="D731" s="1612">
        <v>9267700</v>
      </c>
      <c r="E731" s="190">
        <v>13395185.234000001</v>
      </c>
    </row>
    <row r="732" spans="1:5" x14ac:dyDescent="0.25">
      <c r="A732" s="519" t="s">
        <v>969</v>
      </c>
      <c r="B732" s="1611">
        <v>2</v>
      </c>
      <c r="C732" s="1611"/>
      <c r="D732" s="1612">
        <v>9260500</v>
      </c>
      <c r="E732" s="190">
        <v>15490666.42</v>
      </c>
    </row>
    <row r="733" spans="1:5" x14ac:dyDescent="0.25">
      <c r="A733" s="519" t="s">
        <v>1047</v>
      </c>
      <c r="B733" s="1611">
        <v>1</v>
      </c>
      <c r="C733" s="1611"/>
      <c r="D733" s="1612">
        <v>9300000</v>
      </c>
      <c r="E733" s="190">
        <v>10202165.970000001</v>
      </c>
    </row>
    <row r="734" spans="1:5" x14ac:dyDescent="0.25">
      <c r="A734" s="519" t="s">
        <v>1395</v>
      </c>
      <c r="B734" s="1611">
        <v>2</v>
      </c>
      <c r="C734" s="1611"/>
      <c r="D734" s="1612">
        <v>9283500</v>
      </c>
      <c r="E734" s="190">
        <v>12704882.109999999</v>
      </c>
    </row>
    <row r="735" spans="1:5" x14ac:dyDescent="0.25">
      <c r="A735" s="519" t="s">
        <v>1408</v>
      </c>
      <c r="B735" s="1611">
        <v>1</v>
      </c>
      <c r="C735" s="1611"/>
      <c r="D735" s="1612">
        <v>9234000</v>
      </c>
      <c r="E735" s="190">
        <v>13087545.25</v>
      </c>
    </row>
    <row r="736" spans="1:5" x14ac:dyDescent="0.25">
      <c r="A736" s="518" t="s">
        <v>970</v>
      </c>
      <c r="B736" s="1611">
        <v>6</v>
      </c>
      <c r="C736" s="1611"/>
      <c r="D736" s="1612">
        <v>7625666.666666667</v>
      </c>
      <c r="E736" s="190">
        <v>12318152.186666667</v>
      </c>
    </row>
    <row r="737" spans="1:5" x14ac:dyDescent="0.25">
      <c r="A737" s="519" t="s">
        <v>970</v>
      </c>
      <c r="B737" s="1611">
        <v>4</v>
      </c>
      <c r="C737" s="1611"/>
      <c r="D737" s="1612">
        <v>9113500</v>
      </c>
      <c r="E737" s="190">
        <v>14434088.967500001</v>
      </c>
    </row>
    <row r="738" spans="1:5" x14ac:dyDescent="0.25">
      <c r="A738" s="519" t="s">
        <v>1400</v>
      </c>
      <c r="B738" s="1611">
        <v>2</v>
      </c>
      <c r="C738" s="1611"/>
      <c r="D738" s="1612">
        <v>4650000</v>
      </c>
      <c r="E738" s="190">
        <v>8086278.625</v>
      </c>
    </row>
    <row r="739" spans="1:5" x14ac:dyDescent="0.25">
      <c r="A739" s="517" t="s">
        <v>13</v>
      </c>
      <c r="B739" s="1611">
        <v>2</v>
      </c>
      <c r="C739" s="1611"/>
      <c r="D739" s="1612">
        <v>8539000</v>
      </c>
      <c r="E739" s="190">
        <v>11455678.024999999</v>
      </c>
    </row>
    <row r="740" spans="1:5" x14ac:dyDescent="0.25">
      <c r="A740" s="518" t="s">
        <v>106</v>
      </c>
      <c r="B740" s="1611">
        <v>2</v>
      </c>
      <c r="C740" s="1611"/>
      <c r="D740" s="1612">
        <v>8539000</v>
      </c>
      <c r="E740" s="190">
        <v>11455678.024999999</v>
      </c>
    </row>
    <row r="741" spans="1:5" x14ac:dyDescent="0.25">
      <c r="A741" s="519" t="s">
        <v>540</v>
      </c>
      <c r="B741" s="1611">
        <v>1</v>
      </c>
      <c r="C741" s="1611"/>
      <c r="D741" s="1612">
        <v>8539000</v>
      </c>
      <c r="E741" s="190">
        <v>13333691.1</v>
      </c>
    </row>
    <row r="742" spans="1:5" x14ac:dyDescent="0.25">
      <c r="A742" s="519" t="s">
        <v>634</v>
      </c>
      <c r="B742" s="1611">
        <v>1</v>
      </c>
      <c r="C742" s="1611"/>
      <c r="D742" s="1612">
        <v>8539000</v>
      </c>
      <c r="E742" s="190">
        <v>9577664.9499999993</v>
      </c>
    </row>
    <row r="743" spans="1:5" x14ac:dyDescent="0.25">
      <c r="A743" s="517" t="s">
        <v>105</v>
      </c>
      <c r="B743" s="1611">
        <v>1</v>
      </c>
      <c r="C743" s="1611">
        <v>7</v>
      </c>
      <c r="D743" s="1612">
        <v>19190642.209999997</v>
      </c>
      <c r="E743" s="190">
        <v>19240873.751666665</v>
      </c>
    </row>
    <row r="744" spans="1:5" x14ac:dyDescent="0.25">
      <c r="A744" s="518" t="s">
        <v>108</v>
      </c>
      <c r="B744" s="1611">
        <v>1</v>
      </c>
      <c r="C744" s="1611">
        <v>2</v>
      </c>
      <c r="D744" s="1612">
        <v>14623082.9</v>
      </c>
      <c r="E744" s="190">
        <v>14766215.025</v>
      </c>
    </row>
    <row r="745" spans="1:5" x14ac:dyDescent="0.25">
      <c r="A745" s="519" t="s">
        <v>625</v>
      </c>
      <c r="B745" s="1611"/>
      <c r="C745" s="1611">
        <v>2</v>
      </c>
      <c r="D745" s="1612">
        <v>19946165.800000001</v>
      </c>
      <c r="E745" s="190">
        <v>19946165.800000001</v>
      </c>
    </row>
    <row r="746" spans="1:5" x14ac:dyDescent="0.25">
      <c r="A746" s="519" t="s">
        <v>1386</v>
      </c>
      <c r="B746" s="1611">
        <v>1</v>
      </c>
      <c r="C746" s="1611"/>
      <c r="D746" s="1612">
        <v>9300000</v>
      </c>
      <c r="E746" s="190">
        <v>9586264.25</v>
      </c>
    </row>
    <row r="747" spans="1:5" x14ac:dyDescent="0.25">
      <c r="A747" s="518" t="s">
        <v>105</v>
      </c>
      <c r="B747" s="1611"/>
      <c r="C747" s="1611">
        <v>2</v>
      </c>
      <c r="D747" s="1612">
        <v>21149083.890000001</v>
      </c>
      <c r="E747" s="190">
        <v>21149083.890000001</v>
      </c>
    </row>
    <row r="748" spans="1:5" x14ac:dyDescent="0.25">
      <c r="A748" s="519" t="s">
        <v>988</v>
      </c>
      <c r="B748" s="1611"/>
      <c r="C748" s="1611">
        <v>1</v>
      </c>
      <c r="D748" s="1612">
        <v>21149083.890000001</v>
      </c>
      <c r="E748" s="190">
        <v>21149083.890000001</v>
      </c>
    </row>
    <row r="749" spans="1:5" x14ac:dyDescent="0.25">
      <c r="A749" s="519" t="s">
        <v>991</v>
      </c>
      <c r="B749" s="1611"/>
      <c r="C749" s="1611">
        <v>1</v>
      </c>
      <c r="D749" s="1612">
        <v>21149083.890000001</v>
      </c>
      <c r="E749" s="190">
        <v>21149083.890000001</v>
      </c>
    </row>
    <row r="750" spans="1:5" x14ac:dyDescent="0.25">
      <c r="A750" s="518" t="s">
        <v>107</v>
      </c>
      <c r="B750" s="1611"/>
      <c r="C750" s="1611">
        <v>2</v>
      </c>
      <c r="D750" s="1612">
        <v>25222794.379999999</v>
      </c>
      <c r="E750" s="190">
        <v>25222794.379999999</v>
      </c>
    </row>
    <row r="751" spans="1:5" x14ac:dyDescent="0.25">
      <c r="A751" s="519" t="s">
        <v>542</v>
      </c>
      <c r="B751" s="1611"/>
      <c r="C751" s="1611">
        <v>2</v>
      </c>
      <c r="D751" s="1612">
        <v>25222794.379999999</v>
      </c>
      <c r="E751" s="190">
        <v>25222794.379999999</v>
      </c>
    </row>
    <row r="752" spans="1:5" x14ac:dyDescent="0.25">
      <c r="A752" s="518" t="s">
        <v>524</v>
      </c>
      <c r="B752" s="1611"/>
      <c r="C752" s="1611">
        <v>1</v>
      </c>
      <c r="D752" s="1612">
        <v>18376725.300000001</v>
      </c>
      <c r="E752" s="190">
        <v>18391850.300000001</v>
      </c>
    </row>
    <row r="753" spans="1:5" x14ac:dyDescent="0.25">
      <c r="A753" s="519" t="s">
        <v>524</v>
      </c>
      <c r="B753" s="1611"/>
      <c r="C753" s="1611">
        <v>1</v>
      </c>
      <c r="D753" s="1612">
        <v>18376725.300000001</v>
      </c>
      <c r="E753" s="190">
        <v>18391850.300000001</v>
      </c>
    </row>
    <row r="754" spans="1:5" x14ac:dyDescent="0.25">
      <c r="A754" s="517" t="s">
        <v>74</v>
      </c>
      <c r="B754" s="1611">
        <v>2</v>
      </c>
      <c r="C754" s="1611"/>
      <c r="D754" s="1612">
        <v>9296500</v>
      </c>
      <c r="E754" s="190">
        <v>10145715.844999999</v>
      </c>
    </row>
    <row r="755" spans="1:5" x14ac:dyDescent="0.25">
      <c r="A755" s="518" t="s">
        <v>74</v>
      </c>
      <c r="B755" s="1611">
        <v>2</v>
      </c>
      <c r="C755" s="1611"/>
      <c r="D755" s="1612">
        <v>9296500</v>
      </c>
      <c r="E755" s="190">
        <v>10145715.844999999</v>
      </c>
    </row>
    <row r="756" spans="1:5" x14ac:dyDescent="0.25">
      <c r="A756" s="519" t="s">
        <v>1326</v>
      </c>
      <c r="B756" s="1611">
        <v>1</v>
      </c>
      <c r="C756" s="1611"/>
      <c r="D756" s="1612">
        <v>9293000</v>
      </c>
      <c r="E756" s="190">
        <v>10095085.92</v>
      </c>
    </row>
    <row r="757" spans="1:5" x14ac:dyDescent="0.25">
      <c r="A757" s="519" t="s">
        <v>1409</v>
      </c>
      <c r="B757" s="1611">
        <v>1</v>
      </c>
      <c r="C757" s="1611"/>
      <c r="D757" s="1612">
        <v>9300000</v>
      </c>
      <c r="E757" s="190">
        <v>10196345.77</v>
      </c>
    </row>
    <row r="758" spans="1:5" x14ac:dyDescent="0.25">
      <c r="A758" s="517" t="s">
        <v>103</v>
      </c>
      <c r="B758" s="1611">
        <v>22</v>
      </c>
      <c r="C758" s="1611"/>
      <c r="D758" s="1612">
        <v>8726231.4814814832</v>
      </c>
      <c r="E758" s="190">
        <v>14023615.804537039</v>
      </c>
    </row>
    <row r="759" spans="1:5" x14ac:dyDescent="0.25">
      <c r="A759" s="518" t="s">
        <v>94</v>
      </c>
      <c r="B759" s="1611">
        <v>1</v>
      </c>
      <c r="C759" s="1611"/>
      <c r="D759" s="1612">
        <v>8329000</v>
      </c>
      <c r="E759" s="190">
        <v>26240553.059999999</v>
      </c>
    </row>
    <row r="760" spans="1:5" x14ac:dyDescent="0.25">
      <c r="A760" s="519" t="s">
        <v>1480</v>
      </c>
      <c r="B760" s="1611">
        <v>1</v>
      </c>
      <c r="C760" s="1611"/>
      <c r="D760" s="1612">
        <v>8329000</v>
      </c>
      <c r="E760" s="190">
        <v>26240553.059999999</v>
      </c>
    </row>
    <row r="761" spans="1:5" x14ac:dyDescent="0.25">
      <c r="A761" s="518" t="s">
        <v>109</v>
      </c>
      <c r="B761" s="1611">
        <v>3</v>
      </c>
      <c r="C761" s="1611"/>
      <c r="D761" s="1612">
        <v>7664333.333333333</v>
      </c>
      <c r="E761" s="190">
        <v>15898318.063333333</v>
      </c>
    </row>
    <row r="762" spans="1:5" x14ac:dyDescent="0.25">
      <c r="A762" s="519" t="s">
        <v>82</v>
      </c>
      <c r="B762" s="1611">
        <v>1</v>
      </c>
      <c r="C762" s="1611"/>
      <c r="D762" s="1612">
        <v>9043000</v>
      </c>
      <c r="E762" s="190">
        <v>23742437.190000001</v>
      </c>
    </row>
    <row r="763" spans="1:5" x14ac:dyDescent="0.25">
      <c r="A763" s="519" t="s">
        <v>851</v>
      </c>
      <c r="B763" s="1611">
        <v>1</v>
      </c>
      <c r="C763" s="1611"/>
      <c r="D763" s="1612">
        <v>0</v>
      </c>
      <c r="E763" s="190">
        <v>9590000</v>
      </c>
    </row>
    <row r="764" spans="1:5" x14ac:dyDescent="0.25">
      <c r="A764" s="519" t="s">
        <v>864</v>
      </c>
      <c r="B764" s="1611">
        <v>1</v>
      </c>
      <c r="C764" s="1611"/>
      <c r="D764" s="1612">
        <v>13950000</v>
      </c>
      <c r="E764" s="190">
        <v>14362517</v>
      </c>
    </row>
    <row r="765" spans="1:5" x14ac:dyDescent="0.25">
      <c r="A765" s="518" t="s">
        <v>859</v>
      </c>
      <c r="B765" s="1611">
        <v>5</v>
      </c>
      <c r="C765" s="1611"/>
      <c r="D765" s="1612">
        <v>8914200</v>
      </c>
      <c r="E765" s="190">
        <v>12434450.158</v>
      </c>
    </row>
    <row r="766" spans="1:5" x14ac:dyDescent="0.25">
      <c r="A766" s="519" t="s">
        <v>1328</v>
      </c>
      <c r="B766" s="1611">
        <v>1</v>
      </c>
      <c r="C766" s="1611"/>
      <c r="D766" s="1612">
        <v>7699000</v>
      </c>
      <c r="E766" s="190">
        <v>13650655.58</v>
      </c>
    </row>
    <row r="767" spans="1:5" x14ac:dyDescent="0.25">
      <c r="A767" s="519" t="s">
        <v>1407</v>
      </c>
      <c r="B767" s="1611">
        <v>2</v>
      </c>
      <c r="C767" s="1611"/>
      <c r="D767" s="1612">
        <v>9182000</v>
      </c>
      <c r="E767" s="190">
        <v>13075317.835000001</v>
      </c>
    </row>
    <row r="768" spans="1:5" x14ac:dyDescent="0.25">
      <c r="A768" s="519" t="s">
        <v>1452</v>
      </c>
      <c r="B768" s="1611">
        <v>1</v>
      </c>
      <c r="C768" s="1611"/>
      <c r="D768" s="1612">
        <v>9300000</v>
      </c>
      <c r="E768" s="190">
        <v>11185999.57</v>
      </c>
    </row>
    <row r="769" spans="1:5" x14ac:dyDescent="0.25">
      <c r="A769" s="519" t="s">
        <v>1481</v>
      </c>
      <c r="B769" s="1611">
        <v>1</v>
      </c>
      <c r="C769" s="1611"/>
      <c r="D769" s="1612">
        <v>9208000</v>
      </c>
      <c r="E769" s="190">
        <v>11184959.970000001</v>
      </c>
    </row>
    <row r="770" spans="1:5" x14ac:dyDescent="0.25">
      <c r="A770" s="518" t="s">
        <v>861</v>
      </c>
      <c r="B770" s="1611">
        <v>3</v>
      </c>
      <c r="C770" s="1611"/>
      <c r="D770" s="1612">
        <v>9156666.6666666698</v>
      </c>
      <c r="E770" s="190">
        <v>12372210.926666699</v>
      </c>
    </row>
    <row r="771" spans="1:5" x14ac:dyDescent="0.25">
      <c r="A771" s="519" t="s">
        <v>862</v>
      </c>
      <c r="B771" s="1611">
        <v>3</v>
      </c>
      <c r="C771" s="1611"/>
      <c r="D771" s="1612">
        <v>9156666.6666666698</v>
      </c>
      <c r="E771" s="190">
        <v>12372210.926666699</v>
      </c>
    </row>
    <row r="772" spans="1:5" x14ac:dyDescent="0.25">
      <c r="A772" s="518" t="s">
        <v>949</v>
      </c>
      <c r="B772" s="1611">
        <v>3</v>
      </c>
      <c r="C772" s="1611"/>
      <c r="D772" s="1612">
        <v>8949000</v>
      </c>
      <c r="E772" s="190">
        <v>13731552.326666668</v>
      </c>
    </row>
    <row r="773" spans="1:5" x14ac:dyDescent="0.25">
      <c r="A773" s="519" t="s">
        <v>949</v>
      </c>
      <c r="B773" s="1611">
        <v>1</v>
      </c>
      <c r="C773" s="1611"/>
      <c r="D773" s="1612">
        <v>8287000</v>
      </c>
      <c r="E773" s="190">
        <v>12643574.380000001</v>
      </c>
    </row>
    <row r="774" spans="1:5" x14ac:dyDescent="0.25">
      <c r="A774" s="519" t="s">
        <v>1477</v>
      </c>
      <c r="B774" s="1611">
        <v>1</v>
      </c>
      <c r="C774" s="1611"/>
      <c r="D774" s="1612">
        <v>9260000</v>
      </c>
      <c r="E774" s="190">
        <v>18962659.109999999</v>
      </c>
    </row>
    <row r="775" spans="1:5" x14ac:dyDescent="0.25">
      <c r="A775" s="519" t="s">
        <v>1478</v>
      </c>
      <c r="B775" s="1611">
        <v>1</v>
      </c>
      <c r="C775" s="1611"/>
      <c r="D775" s="1612">
        <v>9300000</v>
      </c>
      <c r="E775" s="190">
        <v>9588423.4900000002</v>
      </c>
    </row>
    <row r="776" spans="1:5" x14ac:dyDescent="0.25">
      <c r="A776" s="518" t="s">
        <v>1333</v>
      </c>
      <c r="B776" s="1611">
        <v>4</v>
      </c>
      <c r="C776" s="1611"/>
      <c r="D776" s="1612">
        <v>9232000</v>
      </c>
      <c r="E776" s="190">
        <v>13099447.461666666</v>
      </c>
    </row>
    <row r="777" spans="1:5" x14ac:dyDescent="0.25">
      <c r="A777" s="519" t="s">
        <v>1405</v>
      </c>
      <c r="B777" s="1611">
        <v>2</v>
      </c>
      <c r="C777" s="1611"/>
      <c r="D777" s="1612">
        <v>11625000</v>
      </c>
      <c r="E777" s="190">
        <v>12756555.635</v>
      </c>
    </row>
    <row r="778" spans="1:5" x14ac:dyDescent="0.25">
      <c r="A778" s="519" t="s">
        <v>1406</v>
      </c>
      <c r="B778" s="1611">
        <v>1</v>
      </c>
      <c r="C778" s="1611"/>
      <c r="D778" s="1612">
        <v>8665000</v>
      </c>
      <c r="E778" s="190">
        <v>10494967.75</v>
      </c>
    </row>
    <row r="779" spans="1:5" x14ac:dyDescent="0.25">
      <c r="A779" s="519" t="s">
        <v>1450</v>
      </c>
      <c r="B779" s="1611">
        <v>1</v>
      </c>
      <c r="C779" s="1611"/>
      <c r="D779" s="1612">
        <v>7406000</v>
      </c>
      <c r="E779" s="190">
        <v>16046819</v>
      </c>
    </row>
    <row r="780" spans="1:5" x14ac:dyDescent="0.25">
      <c r="A780" s="518" t="s">
        <v>1410</v>
      </c>
      <c r="B780" s="1611">
        <v>1</v>
      </c>
      <c r="C780" s="1611"/>
      <c r="D780" s="1612">
        <v>8917000</v>
      </c>
      <c r="E780" s="190">
        <v>9556926.4700000007</v>
      </c>
    </row>
    <row r="781" spans="1:5" x14ac:dyDescent="0.25">
      <c r="A781" s="519" t="s">
        <v>1482</v>
      </c>
      <c r="B781" s="1611">
        <v>1</v>
      </c>
      <c r="C781" s="1611"/>
      <c r="D781" s="1612">
        <v>8917000</v>
      </c>
      <c r="E781" s="190">
        <v>9556926.4700000007</v>
      </c>
    </row>
    <row r="782" spans="1:5" x14ac:dyDescent="0.25">
      <c r="A782" s="518" t="s">
        <v>1448</v>
      </c>
      <c r="B782" s="1611">
        <v>2</v>
      </c>
      <c r="C782" s="1611"/>
      <c r="D782" s="1612">
        <v>8562500</v>
      </c>
      <c r="E782" s="190">
        <v>13895189.68</v>
      </c>
    </row>
    <row r="783" spans="1:5" x14ac:dyDescent="0.25">
      <c r="A783" s="519" t="s">
        <v>1479</v>
      </c>
      <c r="B783" s="1611">
        <v>2</v>
      </c>
      <c r="C783" s="1611"/>
      <c r="D783" s="1612">
        <v>8562500</v>
      </c>
      <c r="E783" s="190">
        <v>13895189.68</v>
      </c>
    </row>
    <row r="784" spans="1:5" x14ac:dyDescent="0.25">
      <c r="A784" s="1614">
        <v>26</v>
      </c>
      <c r="B784" s="1611">
        <v>2</v>
      </c>
      <c r="C784" s="1611"/>
      <c r="D784" s="1612">
        <v>9244000</v>
      </c>
      <c r="E784" s="190">
        <v>10677359</v>
      </c>
    </row>
    <row r="785" spans="1:5" x14ac:dyDescent="0.25">
      <c r="A785" s="517" t="s">
        <v>12</v>
      </c>
      <c r="B785" s="1611">
        <v>1</v>
      </c>
      <c r="C785" s="1611"/>
      <c r="D785" s="1612">
        <v>9188000</v>
      </c>
      <c r="E785" s="190">
        <v>11586718</v>
      </c>
    </row>
    <row r="786" spans="1:5" x14ac:dyDescent="0.25">
      <c r="A786" s="518" t="s">
        <v>953</v>
      </c>
      <c r="B786" s="1611">
        <v>1</v>
      </c>
      <c r="C786" s="1611"/>
      <c r="D786" s="1612">
        <v>9188000</v>
      </c>
      <c r="E786" s="190">
        <v>11586718</v>
      </c>
    </row>
    <row r="787" spans="1:5" x14ac:dyDescent="0.25">
      <c r="A787" s="519" t="s">
        <v>1466</v>
      </c>
      <c r="B787" s="1611">
        <v>1</v>
      </c>
      <c r="C787" s="1611"/>
      <c r="D787" s="1612">
        <v>9188000</v>
      </c>
      <c r="E787" s="190">
        <v>11586718</v>
      </c>
    </row>
    <row r="788" spans="1:5" x14ac:dyDescent="0.25">
      <c r="A788" s="517" t="s">
        <v>74</v>
      </c>
      <c r="B788" s="1611">
        <v>1</v>
      </c>
      <c r="C788" s="1611"/>
      <c r="D788" s="1612">
        <v>9300000</v>
      </c>
      <c r="E788" s="190">
        <v>9768000</v>
      </c>
    </row>
    <row r="789" spans="1:5" x14ac:dyDescent="0.25">
      <c r="A789" s="518" t="s">
        <v>74</v>
      </c>
      <c r="B789" s="1611">
        <v>1</v>
      </c>
      <c r="C789" s="1611"/>
      <c r="D789" s="1612">
        <v>9300000</v>
      </c>
      <c r="E789" s="190">
        <v>9768000</v>
      </c>
    </row>
    <row r="790" spans="1:5" x14ac:dyDescent="0.25">
      <c r="A790" s="519" t="s">
        <v>846</v>
      </c>
      <c r="B790" s="1611">
        <v>1</v>
      </c>
      <c r="C790" s="1611"/>
      <c r="D790" s="1612">
        <v>9300000</v>
      </c>
      <c r="E790" s="190">
        <v>9768000</v>
      </c>
    </row>
    <row r="791" spans="1:5" x14ac:dyDescent="0.25">
      <c r="A791" s="1614">
        <v>117</v>
      </c>
      <c r="B791" s="1611">
        <v>27</v>
      </c>
      <c r="C791" s="1611">
        <v>1</v>
      </c>
      <c r="D791" s="1612">
        <v>8971192.4015789479</v>
      </c>
      <c r="E791" s="190">
        <v>9960919.7968421038</v>
      </c>
    </row>
    <row r="792" spans="1:5" x14ac:dyDescent="0.25">
      <c r="A792" s="517" t="s">
        <v>11</v>
      </c>
      <c r="B792" s="1611">
        <v>13</v>
      </c>
      <c r="C792" s="1611"/>
      <c r="D792" s="1612">
        <v>8379125</v>
      </c>
      <c r="E792" s="190">
        <v>9545370.5537500009</v>
      </c>
    </row>
    <row r="793" spans="1:5" x14ac:dyDescent="0.25">
      <c r="A793" s="518" t="s">
        <v>95</v>
      </c>
      <c r="B793" s="1611">
        <v>6</v>
      </c>
      <c r="C793" s="1611"/>
      <c r="D793" s="1612">
        <v>7862000</v>
      </c>
      <c r="E793" s="190">
        <v>10306701.983333332</v>
      </c>
    </row>
    <row r="794" spans="1:5" x14ac:dyDescent="0.25">
      <c r="A794" s="519" t="s">
        <v>101</v>
      </c>
      <c r="B794" s="1611">
        <v>1</v>
      </c>
      <c r="C794" s="1611"/>
      <c r="D794" s="1612">
        <v>8497000</v>
      </c>
      <c r="E794" s="190">
        <v>9511293.75</v>
      </c>
    </row>
    <row r="795" spans="1:5" x14ac:dyDescent="0.25">
      <c r="A795" s="519" t="s">
        <v>979</v>
      </c>
      <c r="B795" s="1611">
        <v>4</v>
      </c>
      <c r="C795" s="1611"/>
      <c r="D795" s="1612">
        <v>5796000</v>
      </c>
      <c r="E795" s="190">
        <v>11897518.449999999</v>
      </c>
    </row>
    <row r="796" spans="1:5" x14ac:dyDescent="0.25">
      <c r="A796" s="519" t="s">
        <v>980</v>
      </c>
      <c r="B796" s="1611">
        <v>1</v>
      </c>
      <c r="C796" s="1611"/>
      <c r="D796" s="1612">
        <v>9293000</v>
      </c>
      <c r="E796" s="190">
        <v>9511293.75</v>
      </c>
    </row>
    <row r="797" spans="1:5" x14ac:dyDescent="0.25">
      <c r="A797" s="518" t="s">
        <v>104</v>
      </c>
      <c r="B797" s="1611">
        <v>2</v>
      </c>
      <c r="C797" s="1611"/>
      <c r="D797" s="1612">
        <v>9300000</v>
      </c>
      <c r="E797" s="190">
        <v>9511293.75</v>
      </c>
    </row>
    <row r="798" spans="1:5" x14ac:dyDescent="0.25">
      <c r="A798" s="519" t="s">
        <v>977</v>
      </c>
      <c r="B798" s="1611">
        <v>2</v>
      </c>
      <c r="C798" s="1611"/>
      <c r="D798" s="1612">
        <v>9300000</v>
      </c>
      <c r="E798" s="190">
        <v>9511293.75</v>
      </c>
    </row>
    <row r="799" spans="1:5" x14ac:dyDescent="0.25">
      <c r="A799" s="518" t="s">
        <v>852</v>
      </c>
      <c r="B799" s="1611">
        <v>2</v>
      </c>
      <c r="C799" s="1611"/>
      <c r="D799" s="1612">
        <v>7234000</v>
      </c>
      <c r="E799" s="190">
        <v>7497779.7300000004</v>
      </c>
    </row>
    <row r="800" spans="1:5" x14ac:dyDescent="0.25">
      <c r="A800" s="519" t="s">
        <v>72</v>
      </c>
      <c r="B800" s="1611">
        <v>2</v>
      </c>
      <c r="C800" s="1611"/>
      <c r="D800" s="1612">
        <v>7234000</v>
      </c>
      <c r="E800" s="190">
        <v>7497779.7300000004</v>
      </c>
    </row>
    <row r="801" spans="1:5" x14ac:dyDescent="0.25">
      <c r="A801" s="518" t="s">
        <v>978</v>
      </c>
      <c r="B801" s="1611">
        <v>1</v>
      </c>
      <c r="C801" s="1611"/>
      <c r="D801" s="1612">
        <v>9200000</v>
      </c>
      <c r="E801" s="190">
        <v>9411293.75</v>
      </c>
    </row>
    <row r="802" spans="1:5" x14ac:dyDescent="0.25">
      <c r="A802" s="519" t="s">
        <v>978</v>
      </c>
      <c r="B802" s="1611">
        <v>1</v>
      </c>
      <c r="C802" s="1611"/>
      <c r="D802" s="1612">
        <v>9200000</v>
      </c>
      <c r="E802" s="190">
        <v>9411293.75</v>
      </c>
    </row>
    <row r="803" spans="1:5" x14ac:dyDescent="0.25">
      <c r="A803" s="518" t="s">
        <v>1390</v>
      </c>
      <c r="B803" s="1611">
        <v>2</v>
      </c>
      <c r="C803" s="1611"/>
      <c r="D803" s="1612">
        <v>8856500</v>
      </c>
      <c r="E803" s="190">
        <v>9511245.625</v>
      </c>
    </row>
    <row r="804" spans="1:5" x14ac:dyDescent="0.25">
      <c r="A804" s="519" t="s">
        <v>1391</v>
      </c>
      <c r="B804" s="1611">
        <v>1</v>
      </c>
      <c r="C804" s="1611"/>
      <c r="D804" s="1612">
        <v>9300000</v>
      </c>
      <c r="E804" s="190">
        <v>9511293.5</v>
      </c>
    </row>
    <row r="805" spans="1:5" x14ac:dyDescent="0.25">
      <c r="A805" s="519" t="s">
        <v>1499</v>
      </c>
      <c r="B805" s="1611">
        <v>1</v>
      </c>
      <c r="C805" s="1611"/>
      <c r="D805" s="1612">
        <v>8413000</v>
      </c>
      <c r="E805" s="190">
        <v>9511197.75</v>
      </c>
    </row>
    <row r="806" spans="1:5" x14ac:dyDescent="0.25">
      <c r="A806" s="517" t="s">
        <v>73</v>
      </c>
      <c r="B806" s="1611">
        <v>4</v>
      </c>
      <c r="C806" s="1611"/>
      <c r="D806" s="1612">
        <v>8525000</v>
      </c>
      <c r="E806" s="190">
        <v>11093818.466666667</v>
      </c>
    </row>
    <row r="807" spans="1:5" x14ac:dyDescent="0.25">
      <c r="A807" s="518" t="s">
        <v>635</v>
      </c>
      <c r="B807" s="1611">
        <v>1</v>
      </c>
      <c r="C807" s="1611"/>
      <c r="D807" s="1612">
        <v>9300000</v>
      </c>
      <c r="E807" s="190">
        <v>9511293.5</v>
      </c>
    </row>
    <row r="808" spans="1:5" x14ac:dyDescent="0.25">
      <c r="A808" s="519" t="s">
        <v>955</v>
      </c>
      <c r="B808" s="1611">
        <v>1</v>
      </c>
      <c r="C808" s="1611"/>
      <c r="D808" s="1612">
        <v>9300000</v>
      </c>
      <c r="E808" s="190">
        <v>9511293.5</v>
      </c>
    </row>
    <row r="809" spans="1:5" x14ac:dyDescent="0.25">
      <c r="A809" s="518" t="s">
        <v>965</v>
      </c>
      <c r="B809" s="1611">
        <v>2</v>
      </c>
      <c r="C809" s="1611"/>
      <c r="D809" s="1612">
        <v>6975000</v>
      </c>
      <c r="E809" s="190">
        <v>14258868.15</v>
      </c>
    </row>
    <row r="810" spans="1:5" x14ac:dyDescent="0.25">
      <c r="A810" s="519" t="s">
        <v>986</v>
      </c>
      <c r="B810" s="1611">
        <v>2</v>
      </c>
      <c r="C810" s="1611"/>
      <c r="D810" s="1612">
        <v>6975000</v>
      </c>
      <c r="E810" s="190">
        <v>14258868.15</v>
      </c>
    </row>
    <row r="811" spans="1:5" x14ac:dyDescent="0.25">
      <c r="A811" s="518" t="s">
        <v>969</v>
      </c>
      <c r="B811" s="1611">
        <v>1</v>
      </c>
      <c r="C811" s="1611"/>
      <c r="D811" s="1612">
        <v>9300000</v>
      </c>
      <c r="E811" s="190">
        <v>9511293.75</v>
      </c>
    </row>
    <row r="812" spans="1:5" x14ac:dyDescent="0.25">
      <c r="A812" s="519" t="s">
        <v>1047</v>
      </c>
      <c r="B812" s="1611">
        <v>1</v>
      </c>
      <c r="C812" s="1611"/>
      <c r="D812" s="1612">
        <v>9300000</v>
      </c>
      <c r="E812" s="190">
        <v>9511293.75</v>
      </c>
    </row>
    <row r="813" spans="1:5" x14ac:dyDescent="0.25">
      <c r="A813" s="517" t="s">
        <v>105</v>
      </c>
      <c r="B813" s="1611">
        <v>1</v>
      </c>
      <c r="C813" s="1611"/>
      <c r="D813" s="1612">
        <v>9286000</v>
      </c>
      <c r="E813" s="190">
        <v>9511293.75</v>
      </c>
    </row>
    <row r="814" spans="1:5" x14ac:dyDescent="0.25">
      <c r="A814" s="518" t="s">
        <v>108</v>
      </c>
      <c r="B814" s="1611">
        <v>1</v>
      </c>
      <c r="C814" s="1611"/>
      <c r="D814" s="1612">
        <v>9286000</v>
      </c>
      <c r="E814" s="190">
        <v>9511293.75</v>
      </c>
    </row>
    <row r="815" spans="1:5" x14ac:dyDescent="0.25">
      <c r="A815" s="519" t="s">
        <v>108</v>
      </c>
      <c r="B815" s="1611">
        <v>1</v>
      </c>
      <c r="C815" s="1611"/>
      <c r="D815" s="1612">
        <v>9286000</v>
      </c>
      <c r="E815" s="190">
        <v>9511293.75</v>
      </c>
    </row>
    <row r="816" spans="1:5" x14ac:dyDescent="0.25">
      <c r="A816" s="517" t="s">
        <v>74</v>
      </c>
      <c r="B816" s="1611">
        <v>7</v>
      </c>
      <c r="C816" s="1611">
        <v>1</v>
      </c>
      <c r="D816" s="1612">
        <v>9884692.6050000004</v>
      </c>
      <c r="E816" s="190">
        <v>10100352.614166666</v>
      </c>
    </row>
    <row r="817" spans="1:5" x14ac:dyDescent="0.25">
      <c r="A817" s="518" t="s">
        <v>74</v>
      </c>
      <c r="B817" s="1611">
        <v>4</v>
      </c>
      <c r="C817" s="1611"/>
      <c r="D817" s="1612">
        <v>9278000</v>
      </c>
      <c r="E817" s="190">
        <v>9511293.7666666675</v>
      </c>
    </row>
    <row r="818" spans="1:5" x14ac:dyDescent="0.25">
      <c r="A818" s="519" t="s">
        <v>74</v>
      </c>
      <c r="B818" s="1611">
        <v>2</v>
      </c>
      <c r="C818" s="1611"/>
      <c r="D818" s="1612">
        <v>9300000</v>
      </c>
      <c r="E818" s="190">
        <v>9511293.8000000007</v>
      </c>
    </row>
    <row r="819" spans="1:5" x14ac:dyDescent="0.25">
      <c r="A819" s="519" t="s">
        <v>1429</v>
      </c>
      <c r="B819" s="1611">
        <v>1</v>
      </c>
      <c r="C819" s="1611"/>
      <c r="D819" s="1612">
        <v>9254000</v>
      </c>
      <c r="E819" s="190">
        <v>9511293.75</v>
      </c>
    </row>
    <row r="820" spans="1:5" x14ac:dyDescent="0.25">
      <c r="A820" s="519" t="s">
        <v>1500</v>
      </c>
      <c r="B820" s="1611">
        <v>1</v>
      </c>
      <c r="C820" s="1611"/>
      <c r="D820" s="1612">
        <v>9280000</v>
      </c>
      <c r="E820" s="190">
        <v>9511293.75</v>
      </c>
    </row>
    <row r="821" spans="1:5" x14ac:dyDescent="0.25">
      <c r="A821" s="518" t="s">
        <v>842</v>
      </c>
      <c r="B821" s="1611">
        <v>1</v>
      </c>
      <c r="C821" s="1611"/>
      <c r="D821" s="1612">
        <v>9267000</v>
      </c>
      <c r="E821" s="190">
        <v>9511293.75</v>
      </c>
    </row>
    <row r="822" spans="1:5" x14ac:dyDescent="0.25">
      <c r="A822" s="519" t="s">
        <v>842</v>
      </c>
      <c r="B822" s="1611">
        <v>1</v>
      </c>
      <c r="C822" s="1611"/>
      <c r="D822" s="1612">
        <v>9267000</v>
      </c>
      <c r="E822" s="190">
        <v>9511293.75</v>
      </c>
    </row>
    <row r="823" spans="1:5" x14ac:dyDescent="0.25">
      <c r="A823" s="518" t="s">
        <v>867</v>
      </c>
      <c r="B823" s="1611">
        <v>2</v>
      </c>
      <c r="C823" s="1611">
        <v>1</v>
      </c>
      <c r="D823" s="1612">
        <v>11103577.815000001</v>
      </c>
      <c r="E823" s="190">
        <v>11278470.317499999</v>
      </c>
    </row>
    <row r="824" spans="1:5" x14ac:dyDescent="0.25">
      <c r="A824" s="519" t="s">
        <v>1430</v>
      </c>
      <c r="B824" s="1611">
        <v>2</v>
      </c>
      <c r="C824" s="1611">
        <v>1</v>
      </c>
      <c r="D824" s="1612">
        <v>11103577.815000001</v>
      </c>
      <c r="E824" s="190">
        <v>11278470.317499999</v>
      </c>
    </row>
    <row r="825" spans="1:5" x14ac:dyDescent="0.25">
      <c r="A825" s="517" t="s">
        <v>103</v>
      </c>
      <c r="B825" s="1611">
        <v>2</v>
      </c>
      <c r="C825" s="1611"/>
      <c r="D825" s="1612">
        <v>9250500</v>
      </c>
      <c r="E825" s="190">
        <v>9499646.875</v>
      </c>
    </row>
    <row r="826" spans="1:5" x14ac:dyDescent="0.25">
      <c r="A826" s="518" t="s">
        <v>1495</v>
      </c>
      <c r="B826" s="1611">
        <v>2</v>
      </c>
      <c r="C826" s="1611"/>
      <c r="D826" s="1612">
        <v>9250500</v>
      </c>
      <c r="E826" s="190">
        <v>9499646.875</v>
      </c>
    </row>
    <row r="827" spans="1:5" x14ac:dyDescent="0.25">
      <c r="A827" s="519" t="s">
        <v>1498</v>
      </c>
      <c r="B827" s="1611">
        <v>2</v>
      </c>
      <c r="C827" s="1611"/>
      <c r="D827" s="1612">
        <v>9250500</v>
      </c>
      <c r="E827" s="190">
        <v>9499646.875</v>
      </c>
    </row>
    <row r="828" spans="1:5" x14ac:dyDescent="0.25">
      <c r="A828" s="1614">
        <v>101</v>
      </c>
      <c r="B828" s="1611">
        <v>17</v>
      </c>
      <c r="C828" s="1611">
        <v>5</v>
      </c>
      <c r="D828" s="1612">
        <v>12217157.302142857</v>
      </c>
      <c r="E828" s="190">
        <v>12544375.502142858</v>
      </c>
    </row>
    <row r="829" spans="1:5" x14ac:dyDescent="0.25">
      <c r="A829" s="517" t="s">
        <v>11</v>
      </c>
      <c r="B829" s="1611">
        <v>1</v>
      </c>
      <c r="C829" s="1611">
        <v>2</v>
      </c>
      <c r="D829" s="1612">
        <v>16949806.120000001</v>
      </c>
      <c r="E829" s="190">
        <v>17079413.366666667</v>
      </c>
    </row>
    <row r="830" spans="1:5" x14ac:dyDescent="0.25">
      <c r="A830" s="518" t="s">
        <v>95</v>
      </c>
      <c r="B830" s="1611"/>
      <c r="C830" s="1611">
        <v>1</v>
      </c>
      <c r="D830" s="1612">
        <v>27298834.289999999</v>
      </c>
      <c r="E830" s="190">
        <v>27298834.289999999</v>
      </c>
    </row>
    <row r="831" spans="1:5" x14ac:dyDescent="0.25">
      <c r="A831" s="519" t="s">
        <v>96</v>
      </c>
      <c r="B831" s="1611"/>
      <c r="C831" s="1611">
        <v>1</v>
      </c>
      <c r="D831" s="1612">
        <v>27298834.289999999</v>
      </c>
      <c r="E831" s="190">
        <v>27298834.289999999</v>
      </c>
    </row>
    <row r="832" spans="1:5" x14ac:dyDescent="0.25">
      <c r="A832" s="518" t="s">
        <v>84</v>
      </c>
      <c r="B832" s="1611">
        <v>1</v>
      </c>
      <c r="C832" s="1611">
        <v>1</v>
      </c>
      <c r="D832" s="1612">
        <v>11775292.035</v>
      </c>
      <c r="E832" s="190">
        <v>11969702.905000001</v>
      </c>
    </row>
    <row r="833" spans="1:5" x14ac:dyDescent="0.25">
      <c r="A833" s="519" t="s">
        <v>1369</v>
      </c>
      <c r="B833" s="1611">
        <v>1</v>
      </c>
      <c r="C833" s="1611">
        <v>1</v>
      </c>
      <c r="D833" s="1612">
        <v>11775292.035</v>
      </c>
      <c r="E833" s="190">
        <v>11969702.905000001</v>
      </c>
    </row>
    <row r="834" spans="1:5" x14ac:dyDescent="0.25">
      <c r="A834" s="517" t="s">
        <v>12</v>
      </c>
      <c r="B834" s="1611">
        <v>1</v>
      </c>
      <c r="C834" s="1611"/>
      <c r="D834" s="1612">
        <v>9300000</v>
      </c>
      <c r="E834" s="190">
        <v>9545000</v>
      </c>
    </row>
    <row r="835" spans="1:5" x14ac:dyDescent="0.25">
      <c r="A835" s="518" t="s">
        <v>85</v>
      </c>
      <c r="B835" s="1611">
        <v>1</v>
      </c>
      <c r="C835" s="1611"/>
      <c r="D835" s="1612">
        <v>9300000</v>
      </c>
      <c r="E835" s="190">
        <v>9545000</v>
      </c>
    </row>
    <row r="836" spans="1:5" x14ac:dyDescent="0.25">
      <c r="A836" s="519" t="s">
        <v>987</v>
      </c>
      <c r="B836" s="1611">
        <v>1</v>
      </c>
      <c r="C836" s="1611"/>
      <c r="D836" s="1612">
        <v>9300000</v>
      </c>
      <c r="E836" s="190">
        <v>9545000</v>
      </c>
    </row>
    <row r="837" spans="1:5" x14ac:dyDescent="0.25">
      <c r="A837" s="517" t="s">
        <v>73</v>
      </c>
      <c r="B837" s="1611">
        <v>1</v>
      </c>
      <c r="C837" s="1611"/>
      <c r="D837" s="1612">
        <v>9227000</v>
      </c>
      <c r="E837" s="190">
        <v>9560000</v>
      </c>
    </row>
    <row r="838" spans="1:5" x14ac:dyDescent="0.25">
      <c r="A838" s="518" t="s">
        <v>635</v>
      </c>
      <c r="B838" s="1611">
        <v>1</v>
      </c>
      <c r="C838" s="1611"/>
      <c r="D838" s="1612">
        <v>9227000</v>
      </c>
      <c r="E838" s="190">
        <v>9560000</v>
      </c>
    </row>
    <row r="839" spans="1:5" x14ac:dyDescent="0.25">
      <c r="A839" s="519" t="s">
        <v>1041</v>
      </c>
      <c r="B839" s="1611">
        <v>1</v>
      </c>
      <c r="C839" s="1611"/>
      <c r="D839" s="1612">
        <v>9227000</v>
      </c>
      <c r="E839" s="190">
        <v>9560000</v>
      </c>
    </row>
    <row r="840" spans="1:5" x14ac:dyDescent="0.25">
      <c r="A840" s="517" t="s">
        <v>13</v>
      </c>
      <c r="B840" s="1611">
        <v>3</v>
      </c>
      <c r="C840" s="1611">
        <v>2</v>
      </c>
      <c r="D840" s="1612">
        <v>12898915.92</v>
      </c>
      <c r="E840" s="190">
        <v>13169956.842499999</v>
      </c>
    </row>
    <row r="841" spans="1:5" x14ac:dyDescent="0.25">
      <c r="A841" s="518" t="s">
        <v>106</v>
      </c>
      <c r="B841" s="1611">
        <v>3</v>
      </c>
      <c r="C841" s="1611">
        <v>2</v>
      </c>
      <c r="D841" s="1612">
        <v>12898915.92</v>
      </c>
      <c r="E841" s="190">
        <v>13169956.842499999</v>
      </c>
    </row>
    <row r="842" spans="1:5" x14ac:dyDescent="0.25">
      <c r="A842" s="519" t="s">
        <v>540</v>
      </c>
      <c r="B842" s="1611">
        <v>2</v>
      </c>
      <c r="C842" s="1611">
        <v>1</v>
      </c>
      <c r="D842" s="1612">
        <v>14102753.199999999</v>
      </c>
      <c r="E842" s="190">
        <v>14378756.404999999</v>
      </c>
    </row>
    <row r="843" spans="1:5" x14ac:dyDescent="0.25">
      <c r="A843" s="519" t="s">
        <v>634</v>
      </c>
      <c r="B843" s="1611"/>
      <c r="C843" s="1611">
        <v>1</v>
      </c>
      <c r="D843" s="1612">
        <v>14156157.279999999</v>
      </c>
      <c r="E843" s="190">
        <v>14362314.560000001</v>
      </c>
    </row>
    <row r="844" spans="1:5" x14ac:dyDescent="0.25">
      <c r="A844" s="519" t="s">
        <v>1377</v>
      </c>
      <c r="B844" s="1611">
        <v>1</v>
      </c>
      <c r="C844" s="1611"/>
      <c r="D844" s="1612">
        <v>9234000</v>
      </c>
      <c r="E844" s="190">
        <v>9560000</v>
      </c>
    </row>
    <row r="845" spans="1:5" x14ac:dyDescent="0.25">
      <c r="A845" s="517" t="s">
        <v>105</v>
      </c>
      <c r="B845" s="1611">
        <v>10</v>
      </c>
      <c r="C845" s="1611">
        <v>1</v>
      </c>
      <c r="D845" s="1612">
        <v>10508280.047499999</v>
      </c>
      <c r="E845" s="190">
        <v>10759547.390000001</v>
      </c>
    </row>
    <row r="846" spans="1:5" x14ac:dyDescent="0.25">
      <c r="A846" s="518" t="s">
        <v>105</v>
      </c>
      <c r="B846" s="1611">
        <v>10</v>
      </c>
      <c r="C846" s="1611"/>
      <c r="D846" s="1612">
        <v>9264833.333333334</v>
      </c>
      <c r="E846" s="190">
        <v>9558625</v>
      </c>
    </row>
    <row r="847" spans="1:5" x14ac:dyDescent="0.25">
      <c r="A847" s="519" t="s">
        <v>105</v>
      </c>
      <c r="B847" s="1611">
        <v>1</v>
      </c>
      <c r="C847" s="1611"/>
      <c r="D847" s="1612">
        <v>9286000</v>
      </c>
      <c r="E847" s="190">
        <v>9560000</v>
      </c>
    </row>
    <row r="848" spans="1:5" x14ac:dyDescent="0.25">
      <c r="A848" s="519" t="s">
        <v>988</v>
      </c>
      <c r="B848" s="1611">
        <v>8</v>
      </c>
      <c r="C848" s="1611"/>
      <c r="D848" s="1612">
        <v>9208500</v>
      </c>
      <c r="E848" s="190">
        <v>9558875</v>
      </c>
    </row>
    <row r="849" spans="1:5" x14ac:dyDescent="0.25">
      <c r="A849" s="519" t="s">
        <v>991</v>
      </c>
      <c r="B849" s="1611">
        <v>1</v>
      </c>
      <c r="C849" s="1611"/>
      <c r="D849" s="1612">
        <v>9300000</v>
      </c>
      <c r="E849" s="190">
        <v>9557000</v>
      </c>
    </row>
    <row r="850" spans="1:5" x14ac:dyDescent="0.25">
      <c r="A850" s="518" t="s">
        <v>497</v>
      </c>
      <c r="B850" s="1611"/>
      <c r="C850" s="1611">
        <v>1</v>
      </c>
      <c r="D850" s="1612">
        <v>14238620.189999999</v>
      </c>
      <c r="E850" s="190">
        <v>14362314.560000001</v>
      </c>
    </row>
    <row r="851" spans="1:5" x14ac:dyDescent="0.25">
      <c r="A851" s="519" t="s">
        <v>985</v>
      </c>
      <c r="B851" s="1611"/>
      <c r="C851" s="1611">
        <v>1</v>
      </c>
      <c r="D851" s="1612">
        <v>14238620.189999999</v>
      </c>
      <c r="E851" s="190">
        <v>14362314.560000001</v>
      </c>
    </row>
    <row r="852" spans="1:5" x14ac:dyDescent="0.25">
      <c r="A852" s="517" t="s">
        <v>103</v>
      </c>
      <c r="B852" s="1611">
        <v>1</v>
      </c>
      <c r="C852" s="1611"/>
      <c r="D852" s="1612">
        <v>8035000</v>
      </c>
      <c r="E852" s="190">
        <v>9560000</v>
      </c>
    </row>
    <row r="853" spans="1:5" x14ac:dyDescent="0.25">
      <c r="A853" s="518" t="s">
        <v>109</v>
      </c>
      <c r="B853" s="1611">
        <v>1</v>
      </c>
      <c r="C853" s="1611"/>
      <c r="D853" s="1612">
        <v>8035000</v>
      </c>
      <c r="E853" s="190">
        <v>9560000</v>
      </c>
    </row>
    <row r="854" spans="1:5" x14ac:dyDescent="0.25">
      <c r="A854" s="519" t="s">
        <v>1437</v>
      </c>
      <c r="B854" s="1611">
        <v>1</v>
      </c>
      <c r="C854" s="1611"/>
      <c r="D854" s="1612">
        <v>8035000</v>
      </c>
      <c r="E854" s="190">
        <v>9560000</v>
      </c>
    </row>
    <row r="855" spans="1:5" x14ac:dyDescent="0.25">
      <c r="A855" s="1614">
        <v>22</v>
      </c>
      <c r="B855" s="1611">
        <v>18</v>
      </c>
      <c r="C855" s="1611">
        <v>5</v>
      </c>
      <c r="D855" s="1612">
        <v>10412284.4735</v>
      </c>
      <c r="E855" s="190">
        <v>32155188.36866666</v>
      </c>
    </row>
    <row r="856" spans="1:5" x14ac:dyDescent="0.25">
      <c r="A856" s="517" t="s">
        <v>11</v>
      </c>
      <c r="B856" s="1611">
        <v>3</v>
      </c>
      <c r="C856" s="1611"/>
      <c r="D856" s="1612">
        <v>9648000</v>
      </c>
      <c r="E856" s="190">
        <v>28295500</v>
      </c>
    </row>
    <row r="857" spans="1:5" x14ac:dyDescent="0.25">
      <c r="A857" s="518" t="s">
        <v>83</v>
      </c>
      <c r="B857" s="1611">
        <v>2</v>
      </c>
      <c r="C857" s="1611"/>
      <c r="D857" s="1612">
        <v>10036000</v>
      </c>
      <c r="E857" s="190">
        <v>39331000</v>
      </c>
    </row>
    <row r="858" spans="1:5" x14ac:dyDescent="0.25">
      <c r="A858" s="519" t="s">
        <v>1059</v>
      </c>
      <c r="B858" s="1611">
        <v>2</v>
      </c>
      <c r="C858" s="1611"/>
      <c r="D858" s="1612">
        <v>10036000</v>
      </c>
      <c r="E858" s="190">
        <v>39331000</v>
      </c>
    </row>
    <row r="859" spans="1:5" x14ac:dyDescent="0.25">
      <c r="A859" s="518" t="s">
        <v>95</v>
      </c>
      <c r="B859" s="1611">
        <v>1</v>
      </c>
      <c r="C859" s="1611"/>
      <c r="D859" s="1612">
        <v>9260000</v>
      </c>
      <c r="E859" s="190">
        <v>17260000</v>
      </c>
    </row>
    <row r="860" spans="1:5" x14ac:dyDescent="0.25">
      <c r="A860" s="519" t="s">
        <v>96</v>
      </c>
      <c r="B860" s="1611">
        <v>1</v>
      </c>
      <c r="C860" s="1611"/>
      <c r="D860" s="1612">
        <v>9260000</v>
      </c>
      <c r="E860" s="190">
        <v>17260000</v>
      </c>
    </row>
    <row r="861" spans="1:5" x14ac:dyDescent="0.25">
      <c r="A861" s="517" t="s">
        <v>12</v>
      </c>
      <c r="B861" s="1611">
        <v>4</v>
      </c>
      <c r="C861" s="1611"/>
      <c r="D861" s="1612">
        <v>7815000</v>
      </c>
      <c r="E861" s="190">
        <v>43325750</v>
      </c>
    </row>
    <row r="862" spans="1:5" x14ac:dyDescent="0.25">
      <c r="A862" s="518" t="s">
        <v>85</v>
      </c>
      <c r="B862" s="1611">
        <v>1</v>
      </c>
      <c r="C862" s="1611"/>
      <c r="D862" s="1612">
        <v>8413000</v>
      </c>
      <c r="E862" s="190">
        <v>30000000</v>
      </c>
    </row>
    <row r="863" spans="1:5" x14ac:dyDescent="0.25">
      <c r="A863" s="519" t="s">
        <v>866</v>
      </c>
      <c r="B863" s="1611">
        <v>1</v>
      </c>
      <c r="C863" s="1611"/>
      <c r="D863" s="1612">
        <v>8413000</v>
      </c>
      <c r="E863" s="190">
        <v>30000000</v>
      </c>
    </row>
    <row r="864" spans="1:5" x14ac:dyDescent="0.25">
      <c r="A864" s="518" t="s">
        <v>12</v>
      </c>
      <c r="B864" s="1611">
        <v>3</v>
      </c>
      <c r="C864" s="1611"/>
      <c r="D864" s="1612">
        <v>7615666.666666667</v>
      </c>
      <c r="E864" s="190">
        <v>47767666.666666664</v>
      </c>
    </row>
    <row r="865" spans="1:5" x14ac:dyDescent="0.25">
      <c r="A865" s="519" t="s">
        <v>951</v>
      </c>
      <c r="B865" s="1611">
        <v>2</v>
      </c>
      <c r="C865" s="1611"/>
      <c r="D865" s="1612">
        <v>7909500</v>
      </c>
      <c r="E865" s="190">
        <v>40151500</v>
      </c>
    </row>
    <row r="866" spans="1:5" x14ac:dyDescent="0.25">
      <c r="A866" s="519" t="s">
        <v>1388</v>
      </c>
      <c r="B866" s="1611">
        <v>1</v>
      </c>
      <c r="C866" s="1611"/>
      <c r="D866" s="1612">
        <v>7028000</v>
      </c>
      <c r="E866" s="190">
        <v>63000000</v>
      </c>
    </row>
    <row r="867" spans="1:5" x14ac:dyDescent="0.25">
      <c r="A867" s="517" t="s">
        <v>73</v>
      </c>
      <c r="B867" s="1611">
        <v>2</v>
      </c>
      <c r="C867" s="1611"/>
      <c r="D867" s="1612">
        <v>8497000</v>
      </c>
      <c r="E867" s="190">
        <v>28324500</v>
      </c>
    </row>
    <row r="868" spans="1:5" x14ac:dyDescent="0.25">
      <c r="A868" s="518" t="s">
        <v>532</v>
      </c>
      <c r="B868" s="1611">
        <v>1</v>
      </c>
      <c r="C868" s="1611"/>
      <c r="D868" s="1612">
        <v>8917000</v>
      </c>
      <c r="E868" s="190">
        <v>27369000</v>
      </c>
    </row>
    <row r="869" spans="1:5" x14ac:dyDescent="0.25">
      <c r="A869" s="519" t="s">
        <v>532</v>
      </c>
      <c r="B869" s="1611">
        <v>1</v>
      </c>
      <c r="C869" s="1611"/>
      <c r="D869" s="1612">
        <v>8917000</v>
      </c>
      <c r="E869" s="190">
        <v>27369000</v>
      </c>
    </row>
    <row r="870" spans="1:5" x14ac:dyDescent="0.25">
      <c r="A870" s="518" t="s">
        <v>1389</v>
      </c>
      <c r="B870" s="1611">
        <v>1</v>
      </c>
      <c r="C870" s="1611"/>
      <c r="D870" s="1612">
        <v>8077000</v>
      </c>
      <c r="E870" s="190">
        <v>29280000</v>
      </c>
    </row>
    <row r="871" spans="1:5" x14ac:dyDescent="0.25">
      <c r="A871" s="519" t="s">
        <v>1389</v>
      </c>
      <c r="B871" s="1611">
        <v>1</v>
      </c>
      <c r="C871" s="1611"/>
      <c r="D871" s="1612">
        <v>8077000</v>
      </c>
      <c r="E871" s="190">
        <v>29280000</v>
      </c>
    </row>
    <row r="872" spans="1:5" x14ac:dyDescent="0.25">
      <c r="A872" s="517" t="s">
        <v>13</v>
      </c>
      <c r="B872" s="1611">
        <v>1</v>
      </c>
      <c r="C872" s="1611"/>
      <c r="D872" s="1612">
        <v>7531000</v>
      </c>
      <c r="E872" s="190">
        <v>35838000</v>
      </c>
    </row>
    <row r="873" spans="1:5" x14ac:dyDescent="0.25">
      <c r="A873" s="518" t="s">
        <v>723</v>
      </c>
      <c r="B873" s="1611">
        <v>1</v>
      </c>
      <c r="C873" s="1611"/>
      <c r="D873" s="1612">
        <v>7531000</v>
      </c>
      <c r="E873" s="190">
        <v>35838000</v>
      </c>
    </row>
    <row r="874" spans="1:5" x14ac:dyDescent="0.25">
      <c r="A874" s="519" t="s">
        <v>723</v>
      </c>
      <c r="B874" s="1611">
        <v>1</v>
      </c>
      <c r="C874" s="1611"/>
      <c r="D874" s="1612">
        <v>7531000</v>
      </c>
      <c r="E874" s="190">
        <v>35838000</v>
      </c>
    </row>
    <row r="875" spans="1:5" x14ac:dyDescent="0.25">
      <c r="A875" s="517" t="s">
        <v>105</v>
      </c>
      <c r="B875" s="1611">
        <v>5</v>
      </c>
      <c r="C875" s="1611">
        <v>1</v>
      </c>
      <c r="D875" s="1612">
        <v>10418179.536666667</v>
      </c>
      <c r="E875" s="190">
        <v>16111902.756666668</v>
      </c>
    </row>
    <row r="876" spans="1:5" x14ac:dyDescent="0.25">
      <c r="A876" s="518" t="s">
        <v>105</v>
      </c>
      <c r="B876" s="1611">
        <v>2</v>
      </c>
      <c r="C876" s="1611"/>
      <c r="D876" s="1612">
        <v>8664500</v>
      </c>
      <c r="E876" s="190">
        <v>8918529.4600000009</v>
      </c>
    </row>
    <row r="877" spans="1:5" x14ac:dyDescent="0.25">
      <c r="A877" s="519" t="s">
        <v>105</v>
      </c>
      <c r="B877" s="1611">
        <v>1</v>
      </c>
      <c r="C877" s="1611"/>
      <c r="D877" s="1612">
        <v>8329000</v>
      </c>
      <c r="E877" s="190">
        <v>8537058.9199999999</v>
      </c>
    </row>
    <row r="878" spans="1:5" x14ac:dyDescent="0.25">
      <c r="A878" s="519" t="s">
        <v>988</v>
      </c>
      <c r="B878" s="1611">
        <v>1</v>
      </c>
      <c r="C878" s="1611"/>
      <c r="D878" s="1612">
        <v>9000000</v>
      </c>
      <c r="E878" s="190">
        <v>9300000</v>
      </c>
    </row>
    <row r="879" spans="1:5" x14ac:dyDescent="0.25">
      <c r="A879" s="518" t="s">
        <v>107</v>
      </c>
      <c r="B879" s="1611">
        <v>1</v>
      </c>
      <c r="C879" s="1611">
        <v>1</v>
      </c>
      <c r="D879" s="1612">
        <v>14701538.609999999</v>
      </c>
      <c r="E879" s="190">
        <v>22797678.810000002</v>
      </c>
    </row>
    <row r="880" spans="1:5" x14ac:dyDescent="0.25">
      <c r="A880" s="519" t="s">
        <v>77</v>
      </c>
      <c r="B880" s="1611"/>
      <c r="C880" s="1611">
        <v>1</v>
      </c>
      <c r="D880" s="1612">
        <v>20208077.219999999</v>
      </c>
      <c r="E880" s="190">
        <v>20400357.620000001</v>
      </c>
    </row>
    <row r="881" spans="1:5" x14ac:dyDescent="0.25">
      <c r="A881" s="519" t="s">
        <v>542</v>
      </c>
      <c r="B881" s="1611">
        <v>1</v>
      </c>
      <c r="C881" s="1611"/>
      <c r="D881" s="1612">
        <v>9195000</v>
      </c>
      <c r="E881" s="190">
        <v>25195000</v>
      </c>
    </row>
    <row r="882" spans="1:5" x14ac:dyDescent="0.25">
      <c r="A882" s="518" t="s">
        <v>524</v>
      </c>
      <c r="B882" s="1611">
        <v>2</v>
      </c>
      <c r="C882" s="1611"/>
      <c r="D882" s="1612">
        <v>7888500</v>
      </c>
      <c r="E882" s="190">
        <v>16619500</v>
      </c>
    </row>
    <row r="883" spans="1:5" x14ac:dyDescent="0.25">
      <c r="A883" s="519" t="s">
        <v>703</v>
      </c>
      <c r="B883" s="1611">
        <v>1</v>
      </c>
      <c r="C883" s="1611"/>
      <c r="D883" s="1612">
        <v>7280000</v>
      </c>
      <c r="E883" s="190">
        <v>18490000</v>
      </c>
    </row>
    <row r="884" spans="1:5" x14ac:dyDescent="0.25">
      <c r="A884" s="519" t="s">
        <v>1446</v>
      </c>
      <c r="B884" s="1611">
        <v>1</v>
      </c>
      <c r="C884" s="1611"/>
      <c r="D884" s="1612">
        <v>8497000</v>
      </c>
      <c r="E884" s="190">
        <v>14749000</v>
      </c>
    </row>
    <row r="885" spans="1:5" x14ac:dyDescent="0.25">
      <c r="A885" s="517" t="s">
        <v>74</v>
      </c>
      <c r="B885" s="1611"/>
      <c r="C885" s="1611">
        <v>1</v>
      </c>
      <c r="D885" s="1612">
        <v>19404612.25</v>
      </c>
      <c r="E885" s="190">
        <v>19578017.5</v>
      </c>
    </row>
    <row r="886" spans="1:5" x14ac:dyDescent="0.25">
      <c r="A886" s="518" t="s">
        <v>867</v>
      </c>
      <c r="B886" s="1611"/>
      <c r="C886" s="1611">
        <v>1</v>
      </c>
      <c r="D886" s="1612">
        <v>19404612.25</v>
      </c>
      <c r="E886" s="190">
        <v>19578017.5</v>
      </c>
    </row>
    <row r="887" spans="1:5" x14ac:dyDescent="0.25">
      <c r="A887" s="519" t="s">
        <v>1430</v>
      </c>
      <c r="B887" s="1611"/>
      <c r="C887" s="1611">
        <v>1</v>
      </c>
      <c r="D887" s="1612">
        <v>19404612.25</v>
      </c>
      <c r="E887" s="190">
        <v>19578017.5</v>
      </c>
    </row>
    <row r="888" spans="1:5" x14ac:dyDescent="0.25">
      <c r="A888" s="517" t="s">
        <v>103</v>
      </c>
      <c r="B888" s="1611">
        <v>3</v>
      </c>
      <c r="C888" s="1611">
        <v>3</v>
      </c>
      <c r="D888" s="1612">
        <v>12812750</v>
      </c>
      <c r="E888" s="190">
        <v>51118333.333333328</v>
      </c>
    </row>
    <row r="889" spans="1:5" x14ac:dyDescent="0.25">
      <c r="A889" s="518" t="s">
        <v>850</v>
      </c>
      <c r="B889" s="1611">
        <v>1</v>
      </c>
      <c r="C889" s="1611"/>
      <c r="D889" s="1612">
        <v>6860000</v>
      </c>
      <c r="E889" s="190">
        <v>60844000</v>
      </c>
    </row>
    <row r="890" spans="1:5" x14ac:dyDescent="0.25">
      <c r="A890" s="519" t="s">
        <v>1323</v>
      </c>
      <c r="B890" s="1611">
        <v>1</v>
      </c>
      <c r="C890" s="1611"/>
      <c r="D890" s="1612">
        <v>6860000</v>
      </c>
      <c r="E890" s="190">
        <v>60844000</v>
      </c>
    </row>
    <row r="891" spans="1:5" x14ac:dyDescent="0.25">
      <c r="A891" s="518" t="s">
        <v>949</v>
      </c>
      <c r="B891" s="1611">
        <v>1</v>
      </c>
      <c r="C891" s="1611"/>
      <c r="D891" s="1612">
        <v>7699000</v>
      </c>
      <c r="E891" s="190">
        <v>24300000</v>
      </c>
    </row>
    <row r="892" spans="1:5" x14ac:dyDescent="0.25">
      <c r="A892" s="519" t="s">
        <v>1387</v>
      </c>
      <c r="B892" s="1611">
        <v>1</v>
      </c>
      <c r="C892" s="1611"/>
      <c r="D892" s="1612">
        <v>7699000</v>
      </c>
      <c r="E892" s="190">
        <v>24300000</v>
      </c>
    </row>
    <row r="893" spans="1:5" x14ac:dyDescent="0.25">
      <c r="A893" s="518" t="s">
        <v>103</v>
      </c>
      <c r="B893" s="1611">
        <v>1</v>
      </c>
      <c r="C893" s="1611">
        <v>3</v>
      </c>
      <c r="D893" s="1612">
        <v>18346000</v>
      </c>
      <c r="E893" s="190">
        <v>59664666.666666649</v>
      </c>
    </row>
    <row r="894" spans="1:5" x14ac:dyDescent="0.25">
      <c r="A894" s="519" t="s">
        <v>1331</v>
      </c>
      <c r="B894" s="1611">
        <v>1</v>
      </c>
      <c r="C894" s="1611"/>
      <c r="D894" s="1612">
        <v>6692000</v>
      </c>
      <c r="E894" s="190">
        <v>70396000</v>
      </c>
    </row>
    <row r="895" spans="1:5" x14ac:dyDescent="0.25">
      <c r="A895" s="519" t="s">
        <v>1411</v>
      </c>
      <c r="B895" s="1611"/>
      <c r="C895" s="1611">
        <v>3</v>
      </c>
      <c r="D895" s="1612">
        <v>30000000</v>
      </c>
      <c r="E895" s="190">
        <v>48933333.333333299</v>
      </c>
    </row>
    <row r="896" spans="1:5" x14ac:dyDescent="0.25">
      <c r="A896" s="1614">
        <v>96</v>
      </c>
      <c r="B896" s="1611">
        <v>38</v>
      </c>
      <c r="C896" s="1611">
        <v>6</v>
      </c>
      <c r="D896" s="1612">
        <v>10498157.129401712</v>
      </c>
      <c r="E896" s="190">
        <v>10880853.068290597</v>
      </c>
    </row>
    <row r="897" spans="1:5" x14ac:dyDescent="0.25">
      <c r="A897" s="517" t="s">
        <v>11</v>
      </c>
      <c r="B897" s="1611">
        <v>15</v>
      </c>
      <c r="C897" s="1611">
        <v>1</v>
      </c>
      <c r="D897" s="1612">
        <v>10061253.259285714</v>
      </c>
      <c r="E897" s="190">
        <v>10371855.145714287</v>
      </c>
    </row>
    <row r="898" spans="1:5" x14ac:dyDescent="0.25">
      <c r="A898" s="518" t="s">
        <v>99</v>
      </c>
      <c r="B898" s="1611">
        <v>4</v>
      </c>
      <c r="C898" s="1611"/>
      <c r="D898" s="1612">
        <v>9296500</v>
      </c>
      <c r="E898" s="190">
        <v>9604558</v>
      </c>
    </row>
    <row r="899" spans="1:5" x14ac:dyDescent="0.25">
      <c r="A899" s="519" t="s">
        <v>968</v>
      </c>
      <c r="B899" s="1611">
        <v>2</v>
      </c>
      <c r="C899" s="1611"/>
      <c r="D899" s="1612">
        <v>9300000</v>
      </c>
      <c r="E899" s="190">
        <v>9604558</v>
      </c>
    </row>
    <row r="900" spans="1:5" x14ac:dyDescent="0.25">
      <c r="A900" s="519" t="s">
        <v>1372</v>
      </c>
      <c r="B900" s="1611">
        <v>2</v>
      </c>
      <c r="C900" s="1611"/>
      <c r="D900" s="1612">
        <v>9293000</v>
      </c>
      <c r="E900" s="190">
        <v>9604558</v>
      </c>
    </row>
    <row r="901" spans="1:5" x14ac:dyDescent="0.25">
      <c r="A901" s="518" t="s">
        <v>95</v>
      </c>
      <c r="B901" s="1611">
        <v>3</v>
      </c>
      <c r="C901" s="1611">
        <v>1</v>
      </c>
      <c r="D901" s="1612">
        <v>11989136.407499999</v>
      </c>
      <c r="E901" s="190">
        <v>12281634.569999998</v>
      </c>
    </row>
    <row r="902" spans="1:5" x14ac:dyDescent="0.25">
      <c r="A902" s="519" t="s">
        <v>101</v>
      </c>
      <c r="B902" s="1611">
        <v>1</v>
      </c>
      <c r="C902" s="1611"/>
      <c r="D902" s="1612">
        <v>9280000</v>
      </c>
      <c r="E902" s="190">
        <v>9604331.5099999998</v>
      </c>
    </row>
    <row r="903" spans="1:5" x14ac:dyDescent="0.25">
      <c r="A903" s="519" t="s">
        <v>681</v>
      </c>
      <c r="B903" s="1611">
        <v>1</v>
      </c>
      <c r="C903" s="1611"/>
      <c r="D903" s="1612">
        <v>9300000</v>
      </c>
      <c r="E903" s="190">
        <v>9604558</v>
      </c>
    </row>
    <row r="904" spans="1:5" x14ac:dyDescent="0.25">
      <c r="A904" s="519" t="s">
        <v>979</v>
      </c>
      <c r="B904" s="1611"/>
      <c r="C904" s="1611">
        <v>1</v>
      </c>
      <c r="D904" s="1612">
        <v>20076545.629999999</v>
      </c>
      <c r="E904" s="190">
        <v>20313091.260000002</v>
      </c>
    </row>
    <row r="905" spans="1:5" x14ac:dyDescent="0.25">
      <c r="A905" s="519" t="s">
        <v>992</v>
      </c>
      <c r="B905" s="1611">
        <v>1</v>
      </c>
      <c r="C905" s="1611"/>
      <c r="D905" s="1612">
        <v>9300000</v>
      </c>
      <c r="E905" s="190">
        <v>9604557.5099999998</v>
      </c>
    </row>
    <row r="906" spans="1:5" x14ac:dyDescent="0.25">
      <c r="A906" s="518" t="s">
        <v>84</v>
      </c>
      <c r="B906" s="1611">
        <v>6</v>
      </c>
      <c r="C906" s="1611"/>
      <c r="D906" s="1612">
        <v>9300000</v>
      </c>
      <c r="E906" s="190">
        <v>9610200.293333333</v>
      </c>
    </row>
    <row r="907" spans="1:5" x14ac:dyDescent="0.25">
      <c r="A907" s="519" t="s">
        <v>84</v>
      </c>
      <c r="B907" s="1611">
        <v>2</v>
      </c>
      <c r="C907" s="1611"/>
      <c r="D907" s="1612">
        <v>9300000</v>
      </c>
      <c r="E907" s="190">
        <v>9608420</v>
      </c>
    </row>
    <row r="908" spans="1:5" x14ac:dyDescent="0.25">
      <c r="A908" s="519" t="s">
        <v>993</v>
      </c>
      <c r="B908" s="1611">
        <v>1</v>
      </c>
      <c r="C908" s="1611"/>
      <c r="D908" s="1612">
        <v>9300000</v>
      </c>
      <c r="E908" s="190">
        <v>9630687.7599999998</v>
      </c>
    </row>
    <row r="909" spans="1:5" x14ac:dyDescent="0.25">
      <c r="A909" s="519" t="s">
        <v>1368</v>
      </c>
      <c r="B909" s="1611">
        <v>2</v>
      </c>
      <c r="C909" s="1611"/>
      <c r="D909" s="1612">
        <v>9300000</v>
      </c>
      <c r="E909" s="190">
        <v>9604558</v>
      </c>
    </row>
    <row r="910" spans="1:5" x14ac:dyDescent="0.25">
      <c r="A910" s="519" t="s">
        <v>1369</v>
      </c>
      <c r="B910" s="1611">
        <v>1</v>
      </c>
      <c r="C910" s="1611"/>
      <c r="D910" s="1612">
        <v>9300000</v>
      </c>
      <c r="E910" s="190">
        <v>9604558</v>
      </c>
    </row>
    <row r="911" spans="1:5" x14ac:dyDescent="0.25">
      <c r="A911" s="518" t="s">
        <v>534</v>
      </c>
      <c r="B911" s="1611">
        <v>1</v>
      </c>
      <c r="C911" s="1611"/>
      <c r="D911" s="1612">
        <v>9208000</v>
      </c>
      <c r="E911" s="190">
        <v>9604558</v>
      </c>
    </row>
    <row r="912" spans="1:5" x14ac:dyDescent="0.25">
      <c r="A912" s="519" t="s">
        <v>534</v>
      </c>
      <c r="B912" s="1611">
        <v>1</v>
      </c>
      <c r="C912" s="1611"/>
      <c r="D912" s="1612">
        <v>9208000</v>
      </c>
      <c r="E912" s="190">
        <v>9604558</v>
      </c>
    </row>
    <row r="913" spans="1:5" x14ac:dyDescent="0.25">
      <c r="A913" s="518" t="s">
        <v>1044</v>
      </c>
      <c r="B913" s="1611">
        <v>1</v>
      </c>
      <c r="C913" s="1611"/>
      <c r="D913" s="1612">
        <v>9300000</v>
      </c>
      <c r="E913" s="190">
        <v>9604558</v>
      </c>
    </row>
    <row r="914" spans="1:5" x14ac:dyDescent="0.25">
      <c r="A914" s="519" t="s">
        <v>1044</v>
      </c>
      <c r="B914" s="1611">
        <v>1</v>
      </c>
      <c r="C914" s="1611"/>
      <c r="D914" s="1612">
        <v>9300000</v>
      </c>
      <c r="E914" s="190">
        <v>9604558</v>
      </c>
    </row>
    <row r="915" spans="1:5" x14ac:dyDescent="0.25">
      <c r="A915" s="517" t="s">
        <v>12</v>
      </c>
      <c r="B915" s="1611">
        <v>4</v>
      </c>
      <c r="C915" s="1611"/>
      <c r="D915" s="1612">
        <v>8296500</v>
      </c>
      <c r="E915" s="190">
        <v>8924088.375</v>
      </c>
    </row>
    <row r="916" spans="1:5" x14ac:dyDescent="0.25">
      <c r="A916" s="518" t="s">
        <v>381</v>
      </c>
      <c r="B916" s="1611">
        <v>1</v>
      </c>
      <c r="C916" s="1611"/>
      <c r="D916" s="1612">
        <v>9300000</v>
      </c>
      <c r="E916" s="190">
        <v>10924242.5</v>
      </c>
    </row>
    <row r="917" spans="1:5" x14ac:dyDescent="0.25">
      <c r="A917" s="519" t="s">
        <v>974</v>
      </c>
      <c r="B917" s="1611">
        <v>1</v>
      </c>
      <c r="C917" s="1611"/>
      <c r="D917" s="1612">
        <v>9300000</v>
      </c>
      <c r="E917" s="190">
        <v>10924242.5</v>
      </c>
    </row>
    <row r="918" spans="1:5" x14ac:dyDescent="0.25">
      <c r="A918" s="518" t="s">
        <v>12</v>
      </c>
      <c r="B918" s="1611">
        <v>1</v>
      </c>
      <c r="C918" s="1611"/>
      <c r="D918" s="1612">
        <v>8119000</v>
      </c>
      <c r="E918" s="190">
        <v>8445954</v>
      </c>
    </row>
    <row r="919" spans="1:5" x14ac:dyDescent="0.25">
      <c r="A919" s="519" t="s">
        <v>1055</v>
      </c>
      <c r="B919" s="1611">
        <v>1</v>
      </c>
      <c r="C919" s="1611"/>
      <c r="D919" s="1612">
        <v>8119000</v>
      </c>
      <c r="E919" s="190">
        <v>8445954</v>
      </c>
    </row>
    <row r="920" spans="1:5" x14ac:dyDescent="0.25">
      <c r="A920" s="518" t="s">
        <v>1438</v>
      </c>
      <c r="B920" s="1611">
        <v>2</v>
      </c>
      <c r="C920" s="1611"/>
      <c r="D920" s="1612">
        <v>7883500</v>
      </c>
      <c r="E920" s="190">
        <v>8163078.5</v>
      </c>
    </row>
    <row r="921" spans="1:5" x14ac:dyDescent="0.25">
      <c r="A921" s="519" t="s">
        <v>1439</v>
      </c>
      <c r="B921" s="1611">
        <v>2</v>
      </c>
      <c r="C921" s="1611"/>
      <c r="D921" s="1612">
        <v>7883500</v>
      </c>
      <c r="E921" s="190">
        <v>8163078.5</v>
      </c>
    </row>
    <row r="922" spans="1:5" x14ac:dyDescent="0.25">
      <c r="A922" s="517" t="s">
        <v>73</v>
      </c>
      <c r="B922" s="1611">
        <v>4</v>
      </c>
      <c r="C922" s="1611">
        <v>3</v>
      </c>
      <c r="D922" s="1612">
        <v>12979536.859166674</v>
      </c>
      <c r="E922" s="190">
        <v>13357579.390833326</v>
      </c>
    </row>
    <row r="923" spans="1:5" x14ac:dyDescent="0.25">
      <c r="A923" s="518" t="s">
        <v>86</v>
      </c>
      <c r="B923" s="1611">
        <v>1</v>
      </c>
      <c r="C923" s="1611"/>
      <c r="D923" s="1612">
        <v>13950000</v>
      </c>
      <c r="E923" s="190">
        <v>14385245</v>
      </c>
    </row>
    <row r="924" spans="1:5" x14ac:dyDescent="0.25">
      <c r="A924" s="519" t="s">
        <v>1398</v>
      </c>
      <c r="B924" s="1611">
        <v>1</v>
      </c>
      <c r="C924" s="1611"/>
      <c r="D924" s="1612">
        <v>13950000</v>
      </c>
      <c r="E924" s="190">
        <v>14385245</v>
      </c>
    </row>
    <row r="925" spans="1:5" x14ac:dyDescent="0.25">
      <c r="A925" s="518" t="s">
        <v>684</v>
      </c>
      <c r="B925" s="1611"/>
      <c r="C925" s="1611">
        <v>3</v>
      </c>
      <c r="D925" s="1612">
        <v>19788647.436666701</v>
      </c>
      <c r="E925" s="190">
        <v>19835956.563333299</v>
      </c>
    </row>
    <row r="926" spans="1:5" x14ac:dyDescent="0.25">
      <c r="A926" s="519" t="s">
        <v>1443</v>
      </c>
      <c r="B926" s="1611"/>
      <c r="C926" s="1611">
        <v>3</v>
      </c>
      <c r="D926" s="1612">
        <v>19788647.436666701</v>
      </c>
      <c r="E926" s="190">
        <v>19835956.563333299</v>
      </c>
    </row>
    <row r="927" spans="1:5" x14ac:dyDescent="0.25">
      <c r="A927" s="518" t="s">
        <v>969</v>
      </c>
      <c r="B927" s="1611">
        <v>3</v>
      </c>
      <c r="C927" s="1611"/>
      <c r="D927" s="1612">
        <v>9089750</v>
      </c>
      <c r="E927" s="190">
        <v>9604558</v>
      </c>
    </row>
    <row r="928" spans="1:5" x14ac:dyDescent="0.25">
      <c r="A928" s="519" t="s">
        <v>969</v>
      </c>
      <c r="B928" s="1611">
        <v>1</v>
      </c>
      <c r="C928" s="1611"/>
      <c r="D928" s="1612">
        <v>9260000</v>
      </c>
      <c r="E928" s="190">
        <v>9604558</v>
      </c>
    </row>
    <row r="929" spans="1:5" x14ac:dyDescent="0.25">
      <c r="A929" s="519" t="s">
        <v>1393</v>
      </c>
      <c r="B929" s="1611">
        <v>2</v>
      </c>
      <c r="C929" s="1611"/>
      <c r="D929" s="1612">
        <v>8919500</v>
      </c>
      <c r="E929" s="190">
        <v>9604558</v>
      </c>
    </row>
    <row r="930" spans="1:5" x14ac:dyDescent="0.25">
      <c r="A930" s="517" t="s">
        <v>105</v>
      </c>
      <c r="B930" s="1611">
        <v>4</v>
      </c>
      <c r="C930" s="1611"/>
      <c r="D930" s="1612">
        <v>9078250</v>
      </c>
      <c r="E930" s="190">
        <v>9629416.3774999995</v>
      </c>
    </row>
    <row r="931" spans="1:5" x14ac:dyDescent="0.25">
      <c r="A931" s="518" t="s">
        <v>107</v>
      </c>
      <c r="B931" s="1611">
        <v>3</v>
      </c>
      <c r="C931" s="1611"/>
      <c r="D931" s="1612">
        <v>9004333.333333334</v>
      </c>
      <c r="E931" s="190">
        <v>9637702.503333332</v>
      </c>
    </row>
    <row r="932" spans="1:5" x14ac:dyDescent="0.25">
      <c r="A932" s="519" t="s">
        <v>77</v>
      </c>
      <c r="B932" s="1611">
        <v>1</v>
      </c>
      <c r="C932" s="1611"/>
      <c r="D932" s="1612">
        <v>8413000</v>
      </c>
      <c r="E932" s="190">
        <v>9685568</v>
      </c>
    </row>
    <row r="933" spans="1:5" x14ac:dyDescent="0.25">
      <c r="A933" s="519" t="s">
        <v>76</v>
      </c>
      <c r="B933" s="1611">
        <v>1</v>
      </c>
      <c r="C933" s="1611"/>
      <c r="D933" s="1612">
        <v>9300000</v>
      </c>
      <c r="E933" s="190">
        <v>9622982</v>
      </c>
    </row>
    <row r="934" spans="1:5" x14ac:dyDescent="0.25">
      <c r="A934" s="519" t="s">
        <v>92</v>
      </c>
      <c r="B934" s="1611">
        <v>1</v>
      </c>
      <c r="C934" s="1611"/>
      <c r="D934" s="1612">
        <v>9300000</v>
      </c>
      <c r="E934" s="190">
        <v>9604557.5099999998</v>
      </c>
    </row>
    <row r="935" spans="1:5" x14ac:dyDescent="0.25">
      <c r="A935" s="518" t="s">
        <v>957</v>
      </c>
      <c r="B935" s="1611">
        <v>1</v>
      </c>
      <c r="C935" s="1611"/>
      <c r="D935" s="1612">
        <v>9300000</v>
      </c>
      <c r="E935" s="190">
        <v>9604558</v>
      </c>
    </row>
    <row r="936" spans="1:5" x14ac:dyDescent="0.25">
      <c r="A936" s="519" t="s">
        <v>984</v>
      </c>
      <c r="B936" s="1611">
        <v>1</v>
      </c>
      <c r="C936" s="1611"/>
      <c r="D936" s="1612">
        <v>9300000</v>
      </c>
      <c r="E936" s="190">
        <v>9604558</v>
      </c>
    </row>
    <row r="937" spans="1:5" x14ac:dyDescent="0.25">
      <c r="A937" s="517" t="s">
        <v>74</v>
      </c>
      <c r="B937" s="1611">
        <v>4</v>
      </c>
      <c r="C937" s="1611"/>
      <c r="D937" s="1612">
        <v>9267000</v>
      </c>
      <c r="E937" s="190">
        <v>9604187.334999999</v>
      </c>
    </row>
    <row r="938" spans="1:5" x14ac:dyDescent="0.25">
      <c r="A938" s="518" t="s">
        <v>87</v>
      </c>
      <c r="B938" s="1611">
        <v>2</v>
      </c>
      <c r="C938" s="1611"/>
      <c r="D938" s="1612">
        <v>9300000</v>
      </c>
      <c r="E938" s="190">
        <v>9604557.5099999998</v>
      </c>
    </row>
    <row r="939" spans="1:5" x14ac:dyDescent="0.25">
      <c r="A939" s="519" t="s">
        <v>98</v>
      </c>
      <c r="B939" s="1611">
        <v>1</v>
      </c>
      <c r="C939" s="1611"/>
      <c r="D939" s="1612">
        <v>9300000</v>
      </c>
      <c r="E939" s="190">
        <v>9604557.5099999998</v>
      </c>
    </row>
    <row r="940" spans="1:5" x14ac:dyDescent="0.25">
      <c r="A940" s="519" t="s">
        <v>1440</v>
      </c>
      <c r="B940" s="1611">
        <v>1</v>
      </c>
      <c r="C940" s="1611"/>
      <c r="D940" s="1612">
        <v>9300000</v>
      </c>
      <c r="E940" s="190">
        <v>9604557.5099999998</v>
      </c>
    </row>
    <row r="941" spans="1:5" x14ac:dyDescent="0.25">
      <c r="A941" s="518" t="s">
        <v>843</v>
      </c>
      <c r="B941" s="1611">
        <v>1</v>
      </c>
      <c r="C941" s="1611"/>
      <c r="D941" s="1612">
        <v>9221000</v>
      </c>
      <c r="E941" s="190">
        <v>9603674.8100000005</v>
      </c>
    </row>
    <row r="942" spans="1:5" x14ac:dyDescent="0.25">
      <c r="A942" s="519" t="s">
        <v>1051</v>
      </c>
      <c r="B942" s="1611">
        <v>1</v>
      </c>
      <c r="C942" s="1611"/>
      <c r="D942" s="1612">
        <v>9221000</v>
      </c>
      <c r="E942" s="190">
        <v>9603674.8100000005</v>
      </c>
    </row>
    <row r="943" spans="1:5" x14ac:dyDescent="0.25">
      <c r="A943" s="518" t="s">
        <v>1382</v>
      </c>
      <c r="B943" s="1611">
        <v>1</v>
      </c>
      <c r="C943" s="1611"/>
      <c r="D943" s="1612">
        <v>9247000</v>
      </c>
      <c r="E943" s="190">
        <v>9603959.5099999998</v>
      </c>
    </row>
    <row r="944" spans="1:5" x14ac:dyDescent="0.25">
      <c r="A944" s="519" t="s">
        <v>1382</v>
      </c>
      <c r="B944" s="1611">
        <v>1</v>
      </c>
      <c r="C944" s="1611"/>
      <c r="D944" s="1612">
        <v>9247000</v>
      </c>
      <c r="E944" s="190">
        <v>9603959.5099999998</v>
      </c>
    </row>
    <row r="945" spans="1:5" x14ac:dyDescent="0.25">
      <c r="A945" s="517" t="s">
        <v>103</v>
      </c>
      <c r="B945" s="1611">
        <v>7</v>
      </c>
      <c r="C945" s="1611">
        <v>2</v>
      </c>
      <c r="D945" s="1612">
        <v>12231714.997777779</v>
      </c>
      <c r="E945" s="190">
        <v>12565134.634444444</v>
      </c>
    </row>
    <row r="946" spans="1:5" x14ac:dyDescent="0.25">
      <c r="A946" s="518" t="s">
        <v>109</v>
      </c>
      <c r="B946" s="1611">
        <v>3</v>
      </c>
      <c r="C946" s="1611"/>
      <c r="D946" s="1612">
        <v>9300000</v>
      </c>
      <c r="E946" s="190">
        <v>9813611.089999998</v>
      </c>
    </row>
    <row r="947" spans="1:5" x14ac:dyDescent="0.25">
      <c r="A947" s="519" t="s">
        <v>851</v>
      </c>
      <c r="B947" s="1611">
        <v>1</v>
      </c>
      <c r="C947" s="1611"/>
      <c r="D947" s="1612">
        <v>9300000</v>
      </c>
      <c r="E947" s="190">
        <v>10265900.75</v>
      </c>
    </row>
    <row r="948" spans="1:5" x14ac:dyDescent="0.25">
      <c r="A948" s="519" t="s">
        <v>1437</v>
      </c>
      <c r="B948" s="1611">
        <v>1</v>
      </c>
      <c r="C948" s="1611"/>
      <c r="D948" s="1612">
        <v>9300000</v>
      </c>
      <c r="E948" s="190">
        <v>9570375.0099999998</v>
      </c>
    </row>
    <row r="949" spans="1:5" x14ac:dyDescent="0.25">
      <c r="A949" s="519" t="s">
        <v>1497</v>
      </c>
      <c r="B949" s="1611">
        <v>1</v>
      </c>
      <c r="C949" s="1611"/>
      <c r="D949" s="1612">
        <v>9300000</v>
      </c>
      <c r="E949" s="190">
        <v>9604557.5099999998</v>
      </c>
    </row>
    <row r="950" spans="1:5" x14ac:dyDescent="0.25">
      <c r="A950" s="518" t="s">
        <v>859</v>
      </c>
      <c r="B950" s="1611"/>
      <c r="C950" s="1611">
        <v>1</v>
      </c>
      <c r="D950" s="1612">
        <v>19813091.25</v>
      </c>
      <c r="E950" s="190">
        <v>19813091.25</v>
      </c>
    </row>
    <row r="951" spans="1:5" x14ac:dyDescent="0.25">
      <c r="A951" s="519" t="s">
        <v>1328</v>
      </c>
      <c r="B951" s="1611"/>
      <c r="C951" s="1611">
        <v>1</v>
      </c>
      <c r="D951" s="1612">
        <v>19813091.25</v>
      </c>
      <c r="E951" s="190">
        <v>19813091.25</v>
      </c>
    </row>
    <row r="952" spans="1:5" x14ac:dyDescent="0.25">
      <c r="A952" s="518" t="s">
        <v>861</v>
      </c>
      <c r="B952" s="1611"/>
      <c r="C952" s="1611">
        <v>1</v>
      </c>
      <c r="D952" s="1612">
        <v>25429343.73</v>
      </c>
      <c r="E952" s="190">
        <v>25613348.190000001</v>
      </c>
    </row>
    <row r="953" spans="1:5" x14ac:dyDescent="0.25">
      <c r="A953" s="519" t="s">
        <v>974</v>
      </c>
      <c r="B953" s="1611"/>
      <c r="C953" s="1611">
        <v>1</v>
      </c>
      <c r="D953" s="1612">
        <v>25429343.73</v>
      </c>
      <c r="E953" s="190">
        <v>25613348.190000001</v>
      </c>
    </row>
    <row r="954" spans="1:5" x14ac:dyDescent="0.25">
      <c r="A954" s="518" t="s">
        <v>949</v>
      </c>
      <c r="B954" s="1611">
        <v>1</v>
      </c>
      <c r="C954" s="1611"/>
      <c r="D954" s="1612">
        <v>9043000</v>
      </c>
      <c r="E954" s="190">
        <v>9388672</v>
      </c>
    </row>
    <row r="955" spans="1:5" x14ac:dyDescent="0.25">
      <c r="A955" s="519" t="s">
        <v>1434</v>
      </c>
      <c r="B955" s="1611">
        <v>1</v>
      </c>
      <c r="C955" s="1611"/>
      <c r="D955" s="1612">
        <v>9043000</v>
      </c>
      <c r="E955" s="190">
        <v>9388672</v>
      </c>
    </row>
    <row r="956" spans="1:5" x14ac:dyDescent="0.25">
      <c r="A956" s="518" t="s">
        <v>103</v>
      </c>
      <c r="B956" s="1611">
        <v>1</v>
      </c>
      <c r="C956" s="1611"/>
      <c r="D956" s="1612">
        <v>9300000</v>
      </c>
      <c r="E956" s="190">
        <v>9617419</v>
      </c>
    </row>
    <row r="957" spans="1:5" x14ac:dyDescent="0.25">
      <c r="A957" s="519" t="s">
        <v>1331</v>
      </c>
      <c r="B957" s="1611">
        <v>1</v>
      </c>
      <c r="C957" s="1611"/>
      <c r="D957" s="1612">
        <v>9300000</v>
      </c>
      <c r="E957" s="190">
        <v>9617419</v>
      </c>
    </row>
    <row r="958" spans="1:5" x14ac:dyDescent="0.25">
      <c r="A958" s="518" t="s">
        <v>1435</v>
      </c>
      <c r="B958" s="1611">
        <v>1</v>
      </c>
      <c r="C958" s="1611"/>
      <c r="D958" s="1612">
        <v>9300000</v>
      </c>
      <c r="E958" s="190">
        <v>9608290</v>
      </c>
    </row>
    <row r="959" spans="1:5" x14ac:dyDescent="0.25">
      <c r="A959" s="519" t="s">
        <v>1436</v>
      </c>
      <c r="B959" s="1611">
        <v>1</v>
      </c>
      <c r="C959" s="1611"/>
      <c r="D959" s="1612">
        <v>9300000</v>
      </c>
      <c r="E959" s="190">
        <v>9608290</v>
      </c>
    </row>
    <row r="960" spans="1:5" x14ac:dyDescent="0.25">
      <c r="A960" s="518" t="s">
        <v>1495</v>
      </c>
      <c r="B960" s="1611">
        <v>1</v>
      </c>
      <c r="C960" s="1611"/>
      <c r="D960" s="1612">
        <v>9300000</v>
      </c>
      <c r="E960" s="190">
        <v>9604558</v>
      </c>
    </row>
    <row r="961" spans="1:5" x14ac:dyDescent="0.25">
      <c r="A961" s="519" t="s">
        <v>1496</v>
      </c>
      <c r="B961" s="1611">
        <v>1</v>
      </c>
      <c r="C961" s="1611"/>
      <c r="D961" s="1612">
        <v>9300000</v>
      </c>
      <c r="E961" s="190">
        <v>9604558</v>
      </c>
    </row>
    <row r="962" spans="1:5" x14ac:dyDescent="0.25">
      <c r="A962" s="1614">
        <v>121</v>
      </c>
      <c r="B962" s="1611">
        <v>40</v>
      </c>
      <c r="C962" s="1611">
        <v>3</v>
      </c>
      <c r="D962" s="1612">
        <v>9929295.4384236466</v>
      </c>
      <c r="E962" s="190">
        <v>10799228.70236453</v>
      </c>
    </row>
    <row r="963" spans="1:5" x14ac:dyDescent="0.25">
      <c r="A963" s="517" t="s">
        <v>11</v>
      </c>
      <c r="B963" s="1611">
        <v>20</v>
      </c>
      <c r="C963" s="1611">
        <v>1</v>
      </c>
      <c r="D963" s="1612">
        <v>9613036.4780219775</v>
      </c>
      <c r="E963" s="190">
        <v>11114048.097582417</v>
      </c>
    </row>
    <row r="964" spans="1:5" x14ac:dyDescent="0.25">
      <c r="A964" s="518" t="s">
        <v>83</v>
      </c>
      <c r="B964" s="1611">
        <v>1</v>
      </c>
      <c r="C964" s="1611"/>
      <c r="D964" s="1612">
        <v>9227000</v>
      </c>
      <c r="E964" s="190">
        <v>9644185.6999999993</v>
      </c>
    </row>
    <row r="965" spans="1:5" x14ac:dyDescent="0.25">
      <c r="A965" s="519" t="s">
        <v>962</v>
      </c>
      <c r="B965" s="1611">
        <v>1</v>
      </c>
      <c r="C965" s="1611"/>
      <c r="D965" s="1612">
        <v>9227000</v>
      </c>
      <c r="E965" s="190">
        <v>9644185.6999999993</v>
      </c>
    </row>
    <row r="966" spans="1:5" x14ac:dyDescent="0.25">
      <c r="A966" s="518" t="s">
        <v>99</v>
      </c>
      <c r="B966" s="1611">
        <v>1</v>
      </c>
      <c r="C966" s="1611">
        <v>1</v>
      </c>
      <c r="D966" s="1612">
        <v>11780594.25</v>
      </c>
      <c r="E966" s="190">
        <v>12019856.25</v>
      </c>
    </row>
    <row r="967" spans="1:5" x14ac:dyDescent="0.25">
      <c r="A967" s="519" t="s">
        <v>968</v>
      </c>
      <c r="B967" s="1611">
        <v>1</v>
      </c>
      <c r="C967" s="1611">
        <v>1</v>
      </c>
      <c r="D967" s="1612">
        <v>11780594.25</v>
      </c>
      <c r="E967" s="190">
        <v>12019856.25</v>
      </c>
    </row>
    <row r="968" spans="1:5" x14ac:dyDescent="0.25">
      <c r="A968" s="518" t="s">
        <v>95</v>
      </c>
      <c r="B968" s="1611">
        <v>10</v>
      </c>
      <c r="C968" s="1611"/>
      <c r="D968" s="1612">
        <v>9214071.4285714272</v>
      </c>
      <c r="E968" s="190">
        <v>13214537.392142849</v>
      </c>
    </row>
    <row r="969" spans="1:5" x14ac:dyDescent="0.25">
      <c r="A969" s="519" t="s">
        <v>101</v>
      </c>
      <c r="B969" s="1611">
        <v>7</v>
      </c>
      <c r="C969" s="1611"/>
      <c r="D969" s="1612">
        <v>9927285.7142857108</v>
      </c>
      <c r="E969" s="190">
        <v>11261017.1685714</v>
      </c>
    </row>
    <row r="970" spans="1:5" x14ac:dyDescent="0.25">
      <c r="A970" s="519" t="s">
        <v>681</v>
      </c>
      <c r="B970" s="1611">
        <v>1</v>
      </c>
      <c r="C970" s="1611"/>
      <c r="D970" s="1612">
        <v>8329000</v>
      </c>
      <c r="E970" s="190">
        <v>22292712.25</v>
      </c>
    </row>
    <row r="971" spans="1:5" x14ac:dyDescent="0.25">
      <c r="A971" s="519" t="s">
        <v>979</v>
      </c>
      <c r="B971" s="1611">
        <v>1</v>
      </c>
      <c r="C971" s="1611"/>
      <c r="D971" s="1612">
        <v>9300000</v>
      </c>
      <c r="E971" s="190">
        <v>9659262.6500000004</v>
      </c>
    </row>
    <row r="972" spans="1:5" x14ac:dyDescent="0.25">
      <c r="A972" s="519" t="s">
        <v>982</v>
      </c>
      <c r="B972" s="1611">
        <v>1</v>
      </c>
      <c r="C972" s="1611"/>
      <c r="D972" s="1612">
        <v>9300000</v>
      </c>
      <c r="E972" s="190">
        <v>9645157.5</v>
      </c>
    </row>
    <row r="973" spans="1:5" x14ac:dyDescent="0.25">
      <c r="A973" s="518" t="s">
        <v>84</v>
      </c>
      <c r="B973" s="1611">
        <v>6</v>
      </c>
      <c r="C973" s="1611"/>
      <c r="D973" s="1612">
        <v>9300000</v>
      </c>
      <c r="E973" s="190">
        <v>9645157.5</v>
      </c>
    </row>
    <row r="974" spans="1:5" x14ac:dyDescent="0.25">
      <c r="A974" s="519" t="s">
        <v>981</v>
      </c>
      <c r="B974" s="1611">
        <v>2</v>
      </c>
      <c r="C974" s="1611"/>
      <c r="D974" s="1612">
        <v>9300000</v>
      </c>
      <c r="E974" s="190">
        <v>9645157.5</v>
      </c>
    </row>
    <row r="975" spans="1:5" x14ac:dyDescent="0.25">
      <c r="A975" s="519" t="s">
        <v>1043</v>
      </c>
      <c r="B975" s="1611">
        <v>1</v>
      </c>
      <c r="C975" s="1611"/>
      <c r="D975" s="1612">
        <v>9300000</v>
      </c>
      <c r="E975" s="190">
        <v>9645157.5</v>
      </c>
    </row>
    <row r="976" spans="1:5" x14ac:dyDescent="0.25">
      <c r="A976" s="519" t="s">
        <v>1368</v>
      </c>
      <c r="B976" s="1611">
        <v>1</v>
      </c>
      <c r="C976" s="1611"/>
      <c r="D976" s="1612">
        <v>9300000</v>
      </c>
      <c r="E976" s="190">
        <v>9645157.5</v>
      </c>
    </row>
    <row r="977" spans="1:5" x14ac:dyDescent="0.25">
      <c r="A977" s="519" t="s">
        <v>1369</v>
      </c>
      <c r="B977" s="1611">
        <v>2</v>
      </c>
      <c r="C977" s="1611"/>
      <c r="D977" s="1612">
        <v>9300000</v>
      </c>
      <c r="E977" s="190">
        <v>9645157.5</v>
      </c>
    </row>
    <row r="978" spans="1:5" x14ac:dyDescent="0.25">
      <c r="A978" s="518" t="s">
        <v>860</v>
      </c>
      <c r="B978" s="1611">
        <v>1</v>
      </c>
      <c r="C978" s="1611"/>
      <c r="D978" s="1612">
        <v>9208000</v>
      </c>
      <c r="E978" s="190">
        <v>9644117.9000000004</v>
      </c>
    </row>
    <row r="979" spans="1:5" x14ac:dyDescent="0.25">
      <c r="A979" s="519" t="s">
        <v>860</v>
      </c>
      <c r="B979" s="1611">
        <v>1</v>
      </c>
      <c r="C979" s="1611"/>
      <c r="D979" s="1612">
        <v>9208000</v>
      </c>
      <c r="E979" s="190">
        <v>9644117.9000000004</v>
      </c>
    </row>
    <row r="980" spans="1:5" x14ac:dyDescent="0.25">
      <c r="A980" s="518" t="s">
        <v>1044</v>
      </c>
      <c r="B980" s="1611">
        <v>1</v>
      </c>
      <c r="C980" s="1611"/>
      <c r="D980" s="1612">
        <v>8917000</v>
      </c>
      <c r="E980" s="190">
        <v>9715829.5999999996</v>
      </c>
    </row>
    <row r="981" spans="1:5" x14ac:dyDescent="0.25">
      <c r="A981" s="519" t="s">
        <v>1044</v>
      </c>
      <c r="B981" s="1611">
        <v>1</v>
      </c>
      <c r="C981" s="1611"/>
      <c r="D981" s="1612">
        <v>8917000</v>
      </c>
      <c r="E981" s="190">
        <v>9715829.5999999996</v>
      </c>
    </row>
    <row r="982" spans="1:5" x14ac:dyDescent="0.25">
      <c r="A982" s="517" t="s">
        <v>73</v>
      </c>
      <c r="B982" s="1611">
        <v>4</v>
      </c>
      <c r="C982" s="1611">
        <v>1</v>
      </c>
      <c r="D982" s="1612">
        <v>11657204</v>
      </c>
      <c r="E982" s="190">
        <v>12051294.125</v>
      </c>
    </row>
    <row r="983" spans="1:5" x14ac:dyDescent="0.25">
      <c r="A983" s="518" t="s">
        <v>532</v>
      </c>
      <c r="B983" s="1611">
        <v>1</v>
      </c>
      <c r="C983" s="1611"/>
      <c r="D983" s="1612">
        <v>9188000</v>
      </c>
      <c r="E983" s="190">
        <v>9620726.9000000004</v>
      </c>
    </row>
    <row r="984" spans="1:5" x14ac:dyDescent="0.25">
      <c r="A984" s="519" t="s">
        <v>532</v>
      </c>
      <c r="B984" s="1611">
        <v>1</v>
      </c>
      <c r="C984" s="1611"/>
      <c r="D984" s="1612">
        <v>9188000</v>
      </c>
      <c r="E984" s="190">
        <v>9620726.9000000004</v>
      </c>
    </row>
    <row r="985" spans="1:5" x14ac:dyDescent="0.25">
      <c r="A985" s="518" t="s">
        <v>840</v>
      </c>
      <c r="B985" s="1611">
        <v>2</v>
      </c>
      <c r="C985" s="1611">
        <v>1</v>
      </c>
      <c r="D985" s="1612">
        <v>11745408</v>
      </c>
      <c r="E985" s="190">
        <v>12058264.800000001</v>
      </c>
    </row>
    <row r="986" spans="1:5" x14ac:dyDescent="0.25">
      <c r="A986" s="519" t="s">
        <v>840</v>
      </c>
      <c r="B986" s="1611">
        <v>2</v>
      </c>
      <c r="C986" s="1611"/>
      <c r="D986" s="1612">
        <v>9280000</v>
      </c>
      <c r="E986" s="190">
        <v>9644897.5999999996</v>
      </c>
    </row>
    <row r="987" spans="1:5" x14ac:dyDescent="0.25">
      <c r="A987" s="519" t="s">
        <v>1428</v>
      </c>
      <c r="B987" s="1611"/>
      <c r="C987" s="1611">
        <v>1</v>
      </c>
      <c r="D987" s="1612">
        <v>14210816</v>
      </c>
      <c r="E987" s="190">
        <v>14471632</v>
      </c>
    </row>
    <row r="988" spans="1:5" x14ac:dyDescent="0.25">
      <c r="A988" s="518" t="s">
        <v>965</v>
      </c>
      <c r="B988" s="1611">
        <v>1</v>
      </c>
      <c r="C988" s="1611"/>
      <c r="D988" s="1612">
        <v>13950000</v>
      </c>
      <c r="E988" s="190">
        <v>14467920</v>
      </c>
    </row>
    <row r="989" spans="1:5" x14ac:dyDescent="0.25">
      <c r="A989" s="519" t="s">
        <v>1419</v>
      </c>
      <c r="B989" s="1611">
        <v>1</v>
      </c>
      <c r="C989" s="1611"/>
      <c r="D989" s="1612">
        <v>13950000</v>
      </c>
      <c r="E989" s="190">
        <v>14467920</v>
      </c>
    </row>
    <row r="990" spans="1:5" x14ac:dyDescent="0.25">
      <c r="A990" s="517" t="s">
        <v>13</v>
      </c>
      <c r="B990" s="1611">
        <v>6</v>
      </c>
      <c r="C990" s="1611"/>
      <c r="D990" s="1612">
        <v>9272500</v>
      </c>
      <c r="E990" s="190">
        <v>9644846.75</v>
      </c>
    </row>
    <row r="991" spans="1:5" x14ac:dyDescent="0.25">
      <c r="A991" s="518" t="s">
        <v>106</v>
      </c>
      <c r="B991" s="1611">
        <v>6</v>
      </c>
      <c r="C991" s="1611"/>
      <c r="D991" s="1612">
        <v>9272500</v>
      </c>
      <c r="E991" s="190">
        <v>9644846.75</v>
      </c>
    </row>
    <row r="992" spans="1:5" x14ac:dyDescent="0.25">
      <c r="A992" s="519" t="s">
        <v>540</v>
      </c>
      <c r="B992" s="1611">
        <v>3</v>
      </c>
      <c r="C992" s="1611"/>
      <c r="D992" s="1612">
        <v>9300000</v>
      </c>
      <c r="E992" s="190">
        <v>9645157.5</v>
      </c>
    </row>
    <row r="993" spans="1:5" x14ac:dyDescent="0.25">
      <c r="A993" s="519" t="s">
        <v>1377</v>
      </c>
      <c r="B993" s="1611">
        <v>3</v>
      </c>
      <c r="C993" s="1611"/>
      <c r="D993" s="1612">
        <v>9245000</v>
      </c>
      <c r="E993" s="190">
        <v>9644536</v>
      </c>
    </row>
    <row r="994" spans="1:5" x14ac:dyDescent="0.25">
      <c r="A994" s="517" t="s">
        <v>105</v>
      </c>
      <c r="B994" s="1611">
        <v>9</v>
      </c>
      <c r="C994" s="1611"/>
      <c r="D994" s="1612">
        <v>9291750</v>
      </c>
      <c r="E994" s="190">
        <v>9645053.0749999993</v>
      </c>
    </row>
    <row r="995" spans="1:5" x14ac:dyDescent="0.25">
      <c r="A995" s="518" t="s">
        <v>108</v>
      </c>
      <c r="B995" s="1611">
        <v>2</v>
      </c>
      <c r="C995" s="1611"/>
      <c r="D995" s="1612">
        <v>9300000</v>
      </c>
      <c r="E995" s="190">
        <v>9645157.25</v>
      </c>
    </row>
    <row r="996" spans="1:5" x14ac:dyDescent="0.25">
      <c r="A996" s="519" t="s">
        <v>625</v>
      </c>
      <c r="B996" s="1611">
        <v>1</v>
      </c>
      <c r="C996" s="1611"/>
      <c r="D996" s="1612">
        <v>9300000</v>
      </c>
      <c r="E996" s="190">
        <v>9645157.5</v>
      </c>
    </row>
    <row r="997" spans="1:5" x14ac:dyDescent="0.25">
      <c r="A997" s="519" t="s">
        <v>1053</v>
      </c>
      <c r="B997" s="1611">
        <v>1</v>
      </c>
      <c r="C997" s="1611"/>
      <c r="D997" s="1612">
        <v>9300000</v>
      </c>
      <c r="E997" s="190">
        <v>9645157</v>
      </c>
    </row>
    <row r="998" spans="1:5" x14ac:dyDescent="0.25">
      <c r="A998" s="518" t="s">
        <v>105</v>
      </c>
      <c r="B998" s="1611">
        <v>1</v>
      </c>
      <c r="C998" s="1611"/>
      <c r="D998" s="1612">
        <v>9300000</v>
      </c>
      <c r="E998" s="190">
        <v>9645157.5</v>
      </c>
    </row>
    <row r="999" spans="1:5" x14ac:dyDescent="0.25">
      <c r="A999" s="519" t="s">
        <v>105</v>
      </c>
      <c r="B999" s="1611">
        <v>1</v>
      </c>
      <c r="C999" s="1611"/>
      <c r="D999" s="1612">
        <v>9300000</v>
      </c>
      <c r="E999" s="190">
        <v>9645157.5</v>
      </c>
    </row>
    <row r="1000" spans="1:5" x14ac:dyDescent="0.25">
      <c r="A1000" s="518" t="s">
        <v>107</v>
      </c>
      <c r="B1000" s="1611">
        <v>3</v>
      </c>
      <c r="C1000" s="1611"/>
      <c r="D1000" s="1612">
        <v>9300000</v>
      </c>
      <c r="E1000" s="190">
        <v>9645157.5</v>
      </c>
    </row>
    <row r="1001" spans="1:5" x14ac:dyDescent="0.25">
      <c r="A1001" s="519" t="s">
        <v>77</v>
      </c>
      <c r="B1001" s="1611">
        <v>2</v>
      </c>
      <c r="C1001" s="1611"/>
      <c r="D1001" s="1612">
        <v>9300000</v>
      </c>
      <c r="E1001" s="190">
        <v>9645157.5</v>
      </c>
    </row>
    <row r="1002" spans="1:5" x14ac:dyDescent="0.25">
      <c r="A1002" s="519" t="s">
        <v>76</v>
      </c>
      <c r="B1002" s="1611">
        <v>1</v>
      </c>
      <c r="C1002" s="1611"/>
      <c r="D1002" s="1612">
        <v>9300000</v>
      </c>
      <c r="E1002" s="190">
        <v>9645157.5</v>
      </c>
    </row>
    <row r="1003" spans="1:5" x14ac:dyDescent="0.25">
      <c r="A1003" s="518" t="s">
        <v>497</v>
      </c>
      <c r="B1003" s="1611">
        <v>1</v>
      </c>
      <c r="C1003" s="1611"/>
      <c r="D1003" s="1612">
        <v>9300000</v>
      </c>
      <c r="E1003" s="190">
        <v>9645157.5</v>
      </c>
    </row>
    <row r="1004" spans="1:5" x14ac:dyDescent="0.25">
      <c r="A1004" s="519" t="s">
        <v>985</v>
      </c>
      <c r="B1004" s="1611">
        <v>1</v>
      </c>
      <c r="C1004" s="1611"/>
      <c r="D1004" s="1612">
        <v>9300000</v>
      </c>
      <c r="E1004" s="190">
        <v>9645157.5</v>
      </c>
    </row>
    <row r="1005" spans="1:5" x14ac:dyDescent="0.25">
      <c r="A1005" s="518" t="s">
        <v>524</v>
      </c>
      <c r="B1005" s="1611">
        <v>2</v>
      </c>
      <c r="C1005" s="1611"/>
      <c r="D1005" s="1612">
        <v>9267000</v>
      </c>
      <c r="E1005" s="190">
        <v>9644740.0500000007</v>
      </c>
    </row>
    <row r="1006" spans="1:5" x14ac:dyDescent="0.25">
      <c r="A1006" s="519" t="s">
        <v>703</v>
      </c>
      <c r="B1006" s="1611">
        <v>1</v>
      </c>
      <c r="C1006" s="1611"/>
      <c r="D1006" s="1612">
        <v>9234000</v>
      </c>
      <c r="E1006" s="190">
        <v>9644322.5999999996</v>
      </c>
    </row>
    <row r="1007" spans="1:5" x14ac:dyDescent="0.25">
      <c r="A1007" s="519" t="s">
        <v>1446</v>
      </c>
      <c r="B1007" s="1611">
        <v>1</v>
      </c>
      <c r="C1007" s="1611"/>
      <c r="D1007" s="1612">
        <v>9300000</v>
      </c>
      <c r="E1007" s="190">
        <v>9645157.5</v>
      </c>
    </row>
    <row r="1008" spans="1:5" x14ac:dyDescent="0.25">
      <c r="A1008" s="517" t="s">
        <v>74</v>
      </c>
      <c r="B1008" s="1611">
        <v>1</v>
      </c>
      <c r="C1008" s="1611">
        <v>1</v>
      </c>
      <c r="D1008" s="1612">
        <v>11736138.75</v>
      </c>
      <c r="E1008" s="190">
        <v>12019856.25</v>
      </c>
    </row>
    <row r="1009" spans="1:5" x14ac:dyDescent="0.25">
      <c r="A1009" s="518" t="s">
        <v>72</v>
      </c>
      <c r="B1009" s="1611">
        <v>1</v>
      </c>
      <c r="C1009" s="1611"/>
      <c r="D1009" s="1612">
        <v>9300000</v>
      </c>
      <c r="E1009" s="190">
        <v>9645157.5</v>
      </c>
    </row>
    <row r="1010" spans="1:5" x14ac:dyDescent="0.25">
      <c r="A1010" s="519" t="s">
        <v>958</v>
      </c>
      <c r="B1010" s="1611">
        <v>1</v>
      </c>
      <c r="C1010" s="1611"/>
      <c r="D1010" s="1612">
        <v>9300000</v>
      </c>
      <c r="E1010" s="190">
        <v>9645157.5</v>
      </c>
    </row>
    <row r="1011" spans="1:5" x14ac:dyDescent="0.25">
      <c r="A1011" s="518" t="s">
        <v>842</v>
      </c>
      <c r="B1011" s="1611"/>
      <c r="C1011" s="1611">
        <v>1</v>
      </c>
      <c r="D1011" s="1612">
        <v>14172277.5</v>
      </c>
      <c r="E1011" s="190">
        <v>14394555</v>
      </c>
    </row>
    <row r="1012" spans="1:5" x14ac:dyDescent="0.25">
      <c r="A1012" s="519" t="s">
        <v>842</v>
      </c>
      <c r="B1012" s="1611"/>
      <c r="C1012" s="1611">
        <v>1</v>
      </c>
      <c r="D1012" s="1612">
        <v>14172277.5</v>
      </c>
      <c r="E1012" s="190">
        <v>14394555</v>
      </c>
    </row>
    <row r="1013" spans="1:5" x14ac:dyDescent="0.25">
      <c r="A1013" s="1614">
        <v>105</v>
      </c>
      <c r="B1013" s="1611">
        <v>24</v>
      </c>
      <c r="C1013" s="1611"/>
      <c r="D1013" s="1612">
        <v>9293815.7894736845</v>
      </c>
      <c r="E1013" s="190">
        <v>9897327.2184210476</v>
      </c>
    </row>
    <row r="1014" spans="1:5" x14ac:dyDescent="0.25">
      <c r="A1014" s="517" t="s">
        <v>11</v>
      </c>
      <c r="B1014" s="1611">
        <v>1</v>
      </c>
      <c r="C1014" s="1611"/>
      <c r="D1014" s="1612">
        <v>9127000</v>
      </c>
      <c r="E1014" s="190">
        <v>9598018.6400000006</v>
      </c>
    </row>
    <row r="1015" spans="1:5" x14ac:dyDescent="0.25">
      <c r="A1015" s="518" t="s">
        <v>534</v>
      </c>
      <c r="B1015" s="1611">
        <v>1</v>
      </c>
      <c r="C1015" s="1611"/>
      <c r="D1015" s="1612">
        <v>9127000</v>
      </c>
      <c r="E1015" s="190">
        <v>9598018.6400000006</v>
      </c>
    </row>
    <row r="1016" spans="1:5" x14ac:dyDescent="0.25">
      <c r="A1016" s="519" t="s">
        <v>534</v>
      </c>
      <c r="B1016" s="1611">
        <v>1</v>
      </c>
      <c r="C1016" s="1611"/>
      <c r="D1016" s="1612">
        <v>9127000</v>
      </c>
      <c r="E1016" s="190">
        <v>9598018.6400000006</v>
      </c>
    </row>
    <row r="1017" spans="1:5" x14ac:dyDescent="0.25">
      <c r="A1017" s="517" t="s">
        <v>73</v>
      </c>
      <c r="B1017" s="1611">
        <v>7</v>
      </c>
      <c r="C1017" s="1611"/>
      <c r="D1017" s="1612">
        <v>8896714.2857142854</v>
      </c>
      <c r="E1017" s="190">
        <v>9595416.4114285707</v>
      </c>
    </row>
    <row r="1018" spans="1:5" x14ac:dyDescent="0.25">
      <c r="A1018" s="518" t="s">
        <v>86</v>
      </c>
      <c r="B1018" s="1611">
        <v>1</v>
      </c>
      <c r="C1018" s="1611"/>
      <c r="D1018" s="1612">
        <v>6776000</v>
      </c>
      <c r="E1018" s="190">
        <v>9571452.3399999999</v>
      </c>
    </row>
    <row r="1019" spans="1:5" x14ac:dyDescent="0.25">
      <c r="A1019" s="519" t="s">
        <v>1398</v>
      </c>
      <c r="B1019" s="1611">
        <v>1</v>
      </c>
      <c r="C1019" s="1611"/>
      <c r="D1019" s="1612">
        <v>6776000</v>
      </c>
      <c r="E1019" s="190">
        <v>9571452.3399999999</v>
      </c>
    </row>
    <row r="1020" spans="1:5" x14ac:dyDescent="0.25">
      <c r="A1020" s="518" t="s">
        <v>840</v>
      </c>
      <c r="B1020" s="1611">
        <v>1</v>
      </c>
      <c r="C1020" s="1611"/>
      <c r="D1020" s="1612">
        <v>9001000</v>
      </c>
      <c r="E1020" s="190">
        <v>9596594.8399999999</v>
      </c>
    </row>
    <row r="1021" spans="1:5" x14ac:dyDescent="0.25">
      <c r="A1021" s="519" t="s">
        <v>840</v>
      </c>
      <c r="B1021" s="1611">
        <v>1</v>
      </c>
      <c r="C1021" s="1611"/>
      <c r="D1021" s="1612">
        <v>9001000</v>
      </c>
      <c r="E1021" s="190">
        <v>9596594.8399999999</v>
      </c>
    </row>
    <row r="1022" spans="1:5" x14ac:dyDescent="0.25">
      <c r="A1022" s="518" t="s">
        <v>854</v>
      </c>
      <c r="B1022" s="1611">
        <v>2</v>
      </c>
      <c r="C1022" s="1611"/>
      <c r="D1022" s="1612">
        <v>9300000</v>
      </c>
      <c r="E1022" s="190">
        <v>9599973.5399999991</v>
      </c>
    </row>
    <row r="1023" spans="1:5" x14ac:dyDescent="0.25">
      <c r="A1023" s="519" t="s">
        <v>1325</v>
      </c>
      <c r="B1023" s="1611">
        <v>1</v>
      </c>
      <c r="C1023" s="1611"/>
      <c r="D1023" s="1612">
        <v>9300000</v>
      </c>
      <c r="E1023" s="190">
        <v>9599973.5399999991</v>
      </c>
    </row>
    <row r="1024" spans="1:5" x14ac:dyDescent="0.25">
      <c r="A1024" s="519" t="s">
        <v>1425</v>
      </c>
      <c r="B1024" s="1611">
        <v>1</v>
      </c>
      <c r="C1024" s="1611"/>
      <c r="D1024" s="1612">
        <v>9300000</v>
      </c>
      <c r="E1024" s="190">
        <v>9599973.5399999991</v>
      </c>
    </row>
    <row r="1025" spans="1:5" x14ac:dyDescent="0.25">
      <c r="A1025" s="518" t="s">
        <v>865</v>
      </c>
      <c r="B1025" s="1611">
        <v>1</v>
      </c>
      <c r="C1025" s="1611"/>
      <c r="D1025" s="1612">
        <v>9300000</v>
      </c>
      <c r="E1025" s="190">
        <v>9599973.5399999991</v>
      </c>
    </row>
    <row r="1026" spans="1:5" x14ac:dyDescent="0.25">
      <c r="A1026" s="519" t="s">
        <v>1492</v>
      </c>
      <c r="B1026" s="1611">
        <v>1</v>
      </c>
      <c r="C1026" s="1611"/>
      <c r="D1026" s="1612">
        <v>9300000</v>
      </c>
      <c r="E1026" s="190">
        <v>9599973.5399999991</v>
      </c>
    </row>
    <row r="1027" spans="1:5" x14ac:dyDescent="0.25">
      <c r="A1027" s="518" t="s">
        <v>965</v>
      </c>
      <c r="B1027" s="1611">
        <v>1</v>
      </c>
      <c r="C1027" s="1611"/>
      <c r="D1027" s="1612">
        <v>9300000</v>
      </c>
      <c r="E1027" s="190">
        <v>9599973.5399999991</v>
      </c>
    </row>
    <row r="1028" spans="1:5" x14ac:dyDescent="0.25">
      <c r="A1028" s="519" t="s">
        <v>1419</v>
      </c>
      <c r="B1028" s="1611">
        <v>1</v>
      </c>
      <c r="C1028" s="1611"/>
      <c r="D1028" s="1612">
        <v>9300000</v>
      </c>
      <c r="E1028" s="190">
        <v>9599973.5399999991</v>
      </c>
    </row>
    <row r="1029" spans="1:5" x14ac:dyDescent="0.25">
      <c r="A1029" s="518" t="s">
        <v>969</v>
      </c>
      <c r="B1029" s="1611">
        <v>1</v>
      </c>
      <c r="C1029" s="1611"/>
      <c r="D1029" s="1612">
        <v>9300000</v>
      </c>
      <c r="E1029" s="190">
        <v>9599973.5399999991</v>
      </c>
    </row>
    <row r="1030" spans="1:5" x14ac:dyDescent="0.25">
      <c r="A1030" s="519" t="s">
        <v>969</v>
      </c>
      <c r="B1030" s="1611">
        <v>1</v>
      </c>
      <c r="C1030" s="1611"/>
      <c r="D1030" s="1612">
        <v>9300000</v>
      </c>
      <c r="E1030" s="190">
        <v>9599973.5399999991</v>
      </c>
    </row>
    <row r="1031" spans="1:5" x14ac:dyDescent="0.25">
      <c r="A1031" s="517" t="s">
        <v>105</v>
      </c>
      <c r="B1031" s="1611">
        <v>1</v>
      </c>
      <c r="C1031" s="1611"/>
      <c r="D1031" s="1612">
        <v>9300000</v>
      </c>
      <c r="E1031" s="190">
        <v>9599973.5399999991</v>
      </c>
    </row>
    <row r="1032" spans="1:5" x14ac:dyDescent="0.25">
      <c r="A1032" s="518" t="s">
        <v>105</v>
      </c>
      <c r="B1032" s="1611">
        <v>1</v>
      </c>
      <c r="C1032" s="1611"/>
      <c r="D1032" s="1612">
        <v>9300000</v>
      </c>
      <c r="E1032" s="190">
        <v>9599973.5399999991</v>
      </c>
    </row>
    <row r="1033" spans="1:5" x14ac:dyDescent="0.25">
      <c r="A1033" s="519" t="s">
        <v>988</v>
      </c>
      <c r="B1033" s="1611">
        <v>1</v>
      </c>
      <c r="C1033" s="1611"/>
      <c r="D1033" s="1612">
        <v>9300000</v>
      </c>
      <c r="E1033" s="190">
        <v>9599973.5399999991</v>
      </c>
    </row>
    <row r="1034" spans="1:5" x14ac:dyDescent="0.25">
      <c r="A1034" s="517" t="s">
        <v>74</v>
      </c>
      <c r="B1034" s="1611">
        <v>6</v>
      </c>
      <c r="C1034" s="1611"/>
      <c r="D1034" s="1612">
        <v>9973500</v>
      </c>
      <c r="E1034" s="190">
        <v>10370977.949999999</v>
      </c>
    </row>
    <row r="1035" spans="1:5" x14ac:dyDescent="0.25">
      <c r="A1035" s="518" t="s">
        <v>72</v>
      </c>
      <c r="B1035" s="1611">
        <v>1</v>
      </c>
      <c r="C1035" s="1611"/>
      <c r="D1035" s="1612">
        <v>9300000</v>
      </c>
      <c r="E1035" s="190">
        <v>9599973.5399999991</v>
      </c>
    </row>
    <row r="1036" spans="1:5" x14ac:dyDescent="0.25">
      <c r="A1036" s="519" t="s">
        <v>1485</v>
      </c>
      <c r="B1036" s="1611">
        <v>1</v>
      </c>
      <c r="C1036" s="1611"/>
      <c r="D1036" s="1612">
        <v>9300000</v>
      </c>
      <c r="E1036" s="190">
        <v>9599973.5399999991</v>
      </c>
    </row>
    <row r="1037" spans="1:5" x14ac:dyDescent="0.25">
      <c r="A1037" s="518" t="s">
        <v>87</v>
      </c>
      <c r="B1037" s="1611">
        <v>1</v>
      </c>
      <c r="C1037" s="1611"/>
      <c r="D1037" s="1612">
        <v>9300000</v>
      </c>
      <c r="E1037" s="190">
        <v>9599973.5399999991</v>
      </c>
    </row>
    <row r="1038" spans="1:5" x14ac:dyDescent="0.25">
      <c r="A1038" s="519" t="s">
        <v>971</v>
      </c>
      <c r="B1038" s="1611">
        <v>1</v>
      </c>
      <c r="C1038" s="1611"/>
      <c r="D1038" s="1612">
        <v>9300000</v>
      </c>
      <c r="E1038" s="190">
        <v>9599973.5399999991</v>
      </c>
    </row>
    <row r="1039" spans="1:5" x14ac:dyDescent="0.25">
      <c r="A1039" s="518" t="s">
        <v>75</v>
      </c>
      <c r="B1039" s="1611">
        <v>2</v>
      </c>
      <c r="C1039" s="1611"/>
      <c r="D1039" s="1612">
        <v>9286500</v>
      </c>
      <c r="E1039" s="190">
        <v>9599973.5399999991</v>
      </c>
    </row>
    <row r="1040" spans="1:5" x14ac:dyDescent="0.25">
      <c r="A1040" s="519" t="s">
        <v>983</v>
      </c>
      <c r="B1040" s="1611">
        <v>1</v>
      </c>
      <c r="C1040" s="1611"/>
      <c r="D1040" s="1612">
        <v>9273000</v>
      </c>
      <c r="E1040" s="190">
        <v>9599973.5399999991</v>
      </c>
    </row>
    <row r="1041" spans="1:5" x14ac:dyDescent="0.25">
      <c r="A1041" s="519" t="s">
        <v>1379</v>
      </c>
      <c r="B1041" s="1611">
        <v>1</v>
      </c>
      <c r="C1041" s="1611"/>
      <c r="D1041" s="1612">
        <v>9300000</v>
      </c>
      <c r="E1041" s="190">
        <v>9599973.5399999991</v>
      </c>
    </row>
    <row r="1042" spans="1:5" x14ac:dyDescent="0.25">
      <c r="A1042" s="518" t="s">
        <v>1049</v>
      </c>
      <c r="B1042" s="1611">
        <v>2</v>
      </c>
      <c r="C1042" s="1611"/>
      <c r="D1042" s="1612">
        <v>11334000</v>
      </c>
      <c r="E1042" s="190">
        <v>11912986.77</v>
      </c>
    </row>
    <row r="1043" spans="1:5" x14ac:dyDescent="0.25">
      <c r="A1043" s="519" t="s">
        <v>1049</v>
      </c>
      <c r="B1043" s="1611">
        <v>1</v>
      </c>
      <c r="C1043" s="1611"/>
      <c r="D1043" s="1612">
        <v>13368000</v>
      </c>
      <c r="E1043" s="190">
        <v>14226000</v>
      </c>
    </row>
    <row r="1044" spans="1:5" x14ac:dyDescent="0.25">
      <c r="A1044" s="519" t="s">
        <v>1432</v>
      </c>
      <c r="B1044" s="1611">
        <v>1</v>
      </c>
      <c r="C1044" s="1611"/>
      <c r="D1044" s="1612">
        <v>9300000</v>
      </c>
      <c r="E1044" s="190">
        <v>9599973.5399999991</v>
      </c>
    </row>
    <row r="1045" spans="1:5" x14ac:dyDescent="0.25">
      <c r="A1045" s="517" t="s">
        <v>103</v>
      </c>
      <c r="B1045" s="1611">
        <v>9</v>
      </c>
      <c r="C1045" s="1611"/>
      <c r="D1045" s="1612">
        <v>9009375</v>
      </c>
      <c r="E1045" s="190">
        <v>9864360.5975000001</v>
      </c>
    </row>
    <row r="1046" spans="1:5" x14ac:dyDescent="0.25">
      <c r="A1046" s="518" t="s">
        <v>109</v>
      </c>
      <c r="B1046" s="1611">
        <v>9</v>
      </c>
      <c r="C1046" s="1611"/>
      <c r="D1046" s="1612">
        <v>9009375</v>
      </c>
      <c r="E1046" s="190">
        <v>9864360.5975000001</v>
      </c>
    </row>
    <row r="1047" spans="1:5" x14ac:dyDescent="0.25">
      <c r="A1047" s="519" t="s">
        <v>82</v>
      </c>
      <c r="B1047" s="1611">
        <v>4</v>
      </c>
      <c r="C1047" s="1611"/>
      <c r="D1047" s="1612">
        <v>8137500</v>
      </c>
      <c r="E1047" s="190">
        <v>10657521.77</v>
      </c>
    </row>
    <row r="1048" spans="1:5" x14ac:dyDescent="0.25">
      <c r="A1048" s="519" t="s">
        <v>839</v>
      </c>
      <c r="B1048" s="1611">
        <v>2</v>
      </c>
      <c r="C1048" s="1611"/>
      <c r="D1048" s="1612">
        <v>9300000</v>
      </c>
      <c r="E1048" s="190">
        <v>9599973.5399999991</v>
      </c>
    </row>
    <row r="1049" spans="1:5" x14ac:dyDescent="0.25">
      <c r="A1049" s="519" t="s">
        <v>851</v>
      </c>
      <c r="B1049" s="1611">
        <v>2</v>
      </c>
      <c r="C1049" s="1611"/>
      <c r="D1049" s="1612">
        <v>9300000</v>
      </c>
      <c r="E1049" s="190">
        <v>9599973.5399999991</v>
      </c>
    </row>
    <row r="1050" spans="1:5" x14ac:dyDescent="0.25">
      <c r="A1050" s="519" t="s">
        <v>1497</v>
      </c>
      <c r="B1050" s="1611">
        <v>1</v>
      </c>
      <c r="C1050" s="1611"/>
      <c r="D1050" s="1612">
        <v>9300000</v>
      </c>
      <c r="E1050" s="190">
        <v>9599973.5399999991</v>
      </c>
    </row>
    <row r="1051" spans="1:5" x14ac:dyDescent="0.25">
      <c r="A1051" s="1614">
        <v>92</v>
      </c>
      <c r="B1051" s="1611">
        <v>3</v>
      </c>
      <c r="C1051" s="1611">
        <v>1</v>
      </c>
      <c r="D1051" s="1612">
        <v>9968250</v>
      </c>
      <c r="E1051" s="190">
        <v>19785726.219999999</v>
      </c>
    </row>
    <row r="1052" spans="1:5" x14ac:dyDescent="0.25">
      <c r="A1052" s="517" t="s">
        <v>103</v>
      </c>
      <c r="B1052" s="1611">
        <v>3</v>
      </c>
      <c r="C1052" s="1611">
        <v>1</v>
      </c>
      <c r="D1052" s="1612">
        <v>9968250</v>
      </c>
      <c r="E1052" s="190">
        <v>19785726.219999999</v>
      </c>
    </row>
    <row r="1053" spans="1:5" x14ac:dyDescent="0.25">
      <c r="A1053" s="518" t="s">
        <v>847</v>
      </c>
      <c r="B1053" s="1611">
        <v>1</v>
      </c>
      <c r="C1053" s="1611">
        <v>1</v>
      </c>
      <c r="D1053" s="1612">
        <v>11269000</v>
      </c>
      <c r="E1053" s="190">
        <v>17913452.440000001</v>
      </c>
    </row>
    <row r="1054" spans="1:5" x14ac:dyDescent="0.25">
      <c r="A1054" s="519" t="s">
        <v>848</v>
      </c>
      <c r="B1054" s="1611">
        <v>1</v>
      </c>
      <c r="C1054" s="1611">
        <v>1</v>
      </c>
      <c r="D1054" s="1612">
        <v>11269000</v>
      </c>
      <c r="E1054" s="190">
        <v>17913452.440000001</v>
      </c>
    </row>
    <row r="1055" spans="1:5" x14ac:dyDescent="0.25">
      <c r="A1055" s="518" t="s">
        <v>949</v>
      </c>
      <c r="B1055" s="1611">
        <v>1</v>
      </c>
      <c r="C1055" s="1611"/>
      <c r="D1055" s="1612">
        <v>9300000</v>
      </c>
      <c r="E1055" s="190">
        <v>9510000</v>
      </c>
    </row>
    <row r="1056" spans="1:5" x14ac:dyDescent="0.25">
      <c r="A1056" s="519" t="s">
        <v>1365</v>
      </c>
      <c r="B1056" s="1611">
        <v>1</v>
      </c>
      <c r="C1056" s="1611"/>
      <c r="D1056" s="1612">
        <v>9300000</v>
      </c>
      <c r="E1056" s="190">
        <v>9510000</v>
      </c>
    </row>
    <row r="1057" spans="1:5" x14ac:dyDescent="0.25">
      <c r="A1057" s="518" t="s">
        <v>1410</v>
      </c>
      <c r="B1057" s="1611">
        <v>1</v>
      </c>
      <c r="C1057" s="1611"/>
      <c r="D1057" s="1612">
        <v>8035000</v>
      </c>
      <c r="E1057" s="190">
        <v>33806000</v>
      </c>
    </row>
    <row r="1058" spans="1:5" x14ac:dyDescent="0.25">
      <c r="A1058" s="519" t="s">
        <v>1393</v>
      </c>
      <c r="B1058" s="1611">
        <v>1</v>
      </c>
      <c r="C1058" s="1611"/>
      <c r="D1058" s="1612">
        <v>8035000</v>
      </c>
      <c r="E1058" s="190">
        <v>33806000</v>
      </c>
    </row>
    <row r="1059" spans="1:5" x14ac:dyDescent="0.25">
      <c r="A1059" s="1614">
        <v>94</v>
      </c>
      <c r="B1059" s="1611">
        <v>3</v>
      </c>
      <c r="C1059" s="1611">
        <v>1</v>
      </c>
      <c r="D1059" s="1612">
        <v>11431162.914999999</v>
      </c>
      <c r="E1059" s="190">
        <v>11981548.914999999</v>
      </c>
    </row>
    <row r="1060" spans="1:5" x14ac:dyDescent="0.25">
      <c r="A1060" s="517" t="s">
        <v>74</v>
      </c>
      <c r="B1060" s="1611">
        <v>2</v>
      </c>
      <c r="C1060" s="1611"/>
      <c r="D1060" s="1612">
        <v>11076500</v>
      </c>
      <c r="E1060" s="190">
        <v>11971094.375</v>
      </c>
    </row>
    <row r="1061" spans="1:5" x14ac:dyDescent="0.25">
      <c r="A1061" s="518" t="s">
        <v>75</v>
      </c>
      <c r="B1061" s="1611">
        <v>1</v>
      </c>
      <c r="C1061" s="1611"/>
      <c r="D1061" s="1612">
        <v>8203000</v>
      </c>
      <c r="E1061" s="190">
        <v>9580209</v>
      </c>
    </row>
    <row r="1062" spans="1:5" x14ac:dyDescent="0.25">
      <c r="A1062" s="519" t="s">
        <v>983</v>
      </c>
      <c r="B1062" s="1611">
        <v>1</v>
      </c>
      <c r="C1062" s="1611"/>
      <c r="D1062" s="1612">
        <v>8203000</v>
      </c>
      <c r="E1062" s="190">
        <v>9580209</v>
      </c>
    </row>
    <row r="1063" spans="1:5" x14ac:dyDescent="0.25">
      <c r="A1063" s="518" t="s">
        <v>1049</v>
      </c>
      <c r="B1063" s="1611">
        <v>1</v>
      </c>
      <c r="C1063" s="1611"/>
      <c r="D1063" s="1612">
        <v>13950000</v>
      </c>
      <c r="E1063" s="190">
        <v>14361979.75</v>
      </c>
    </row>
    <row r="1064" spans="1:5" x14ac:dyDescent="0.25">
      <c r="A1064" s="519" t="s">
        <v>1432</v>
      </c>
      <c r="B1064" s="1611">
        <v>1</v>
      </c>
      <c r="C1064" s="1611"/>
      <c r="D1064" s="1612">
        <v>13950000</v>
      </c>
      <c r="E1064" s="190">
        <v>14361979.75</v>
      </c>
    </row>
    <row r="1065" spans="1:5" x14ac:dyDescent="0.25">
      <c r="A1065" s="517" t="s">
        <v>103</v>
      </c>
      <c r="B1065" s="1611">
        <v>1</v>
      </c>
      <c r="C1065" s="1611">
        <v>1</v>
      </c>
      <c r="D1065" s="1612">
        <v>11785825.83</v>
      </c>
      <c r="E1065" s="190">
        <v>11992003.455</v>
      </c>
    </row>
    <row r="1066" spans="1:5" x14ac:dyDescent="0.25">
      <c r="A1066" s="518" t="s">
        <v>109</v>
      </c>
      <c r="B1066" s="1611">
        <v>1</v>
      </c>
      <c r="C1066" s="1611">
        <v>1</v>
      </c>
      <c r="D1066" s="1612">
        <v>11785825.83</v>
      </c>
      <c r="E1066" s="190">
        <v>11992003.455</v>
      </c>
    </row>
    <row r="1067" spans="1:5" x14ac:dyDescent="0.25">
      <c r="A1067" s="519" t="s">
        <v>864</v>
      </c>
      <c r="B1067" s="1611"/>
      <c r="C1067" s="1611">
        <v>1</v>
      </c>
      <c r="D1067" s="1612">
        <v>14271651.66</v>
      </c>
      <c r="E1067" s="190">
        <v>14403797.91</v>
      </c>
    </row>
    <row r="1068" spans="1:5" x14ac:dyDescent="0.25">
      <c r="A1068" s="519" t="s">
        <v>972</v>
      </c>
      <c r="B1068" s="1611">
        <v>1</v>
      </c>
      <c r="C1068" s="1611"/>
      <c r="D1068" s="1612">
        <v>9300000</v>
      </c>
      <c r="E1068" s="190">
        <v>9580209</v>
      </c>
    </row>
    <row r="1069" spans="1:5" x14ac:dyDescent="0.25">
      <c r="A1069" s="1614">
        <v>108</v>
      </c>
      <c r="B1069" s="1611">
        <v>3</v>
      </c>
      <c r="C1069" s="1611"/>
      <c r="D1069" s="1612">
        <v>9300000</v>
      </c>
      <c r="E1069" s="190">
        <v>10196666.666666666</v>
      </c>
    </row>
    <row r="1070" spans="1:5" x14ac:dyDescent="0.25">
      <c r="A1070" s="517" t="s">
        <v>103</v>
      </c>
      <c r="B1070" s="1611">
        <v>3</v>
      </c>
      <c r="C1070" s="1611"/>
      <c r="D1070" s="1612">
        <v>9300000</v>
      </c>
      <c r="E1070" s="190">
        <v>10196666.666666666</v>
      </c>
    </row>
    <row r="1071" spans="1:5" x14ac:dyDescent="0.25">
      <c r="A1071" s="518" t="s">
        <v>847</v>
      </c>
      <c r="B1071" s="1611">
        <v>2</v>
      </c>
      <c r="C1071" s="1611"/>
      <c r="D1071" s="1612">
        <v>9300000</v>
      </c>
      <c r="E1071" s="190">
        <v>9530000</v>
      </c>
    </row>
    <row r="1072" spans="1:5" x14ac:dyDescent="0.25">
      <c r="A1072" s="519" t="s">
        <v>848</v>
      </c>
      <c r="B1072" s="1611">
        <v>1</v>
      </c>
      <c r="C1072" s="1611"/>
      <c r="D1072" s="1612">
        <v>9300000</v>
      </c>
      <c r="E1072" s="190">
        <v>9530000</v>
      </c>
    </row>
    <row r="1073" spans="1:5" x14ac:dyDescent="0.25">
      <c r="A1073" s="519" t="s">
        <v>973</v>
      </c>
      <c r="B1073" s="1611">
        <v>1</v>
      </c>
      <c r="C1073" s="1611"/>
      <c r="D1073" s="1612">
        <v>9300000</v>
      </c>
      <c r="E1073" s="190">
        <v>9530000</v>
      </c>
    </row>
    <row r="1074" spans="1:5" x14ac:dyDescent="0.25">
      <c r="A1074" s="518" t="s">
        <v>103</v>
      </c>
      <c r="B1074" s="1611">
        <v>1</v>
      </c>
      <c r="C1074" s="1611"/>
      <c r="D1074" s="1612">
        <v>9300000</v>
      </c>
      <c r="E1074" s="190">
        <v>11530000</v>
      </c>
    </row>
    <row r="1075" spans="1:5" x14ac:dyDescent="0.25">
      <c r="A1075" s="519" t="s">
        <v>1441</v>
      </c>
      <c r="B1075" s="1611">
        <v>1</v>
      </c>
      <c r="C1075" s="1611"/>
      <c r="D1075" s="1612">
        <v>9300000</v>
      </c>
      <c r="E1075" s="190">
        <v>11530000</v>
      </c>
    </row>
    <row r="1076" spans="1:5" x14ac:dyDescent="0.25">
      <c r="A1076" s="1614">
        <v>120</v>
      </c>
      <c r="B1076" s="1611">
        <v>3</v>
      </c>
      <c r="C1076" s="1611">
        <v>1</v>
      </c>
      <c r="D1076" s="1612">
        <v>8925750</v>
      </c>
      <c r="E1076" s="190">
        <v>11366315.4175</v>
      </c>
    </row>
    <row r="1077" spans="1:5" x14ac:dyDescent="0.25">
      <c r="A1077" s="517" t="s">
        <v>11</v>
      </c>
      <c r="B1077" s="1611">
        <v>2</v>
      </c>
      <c r="C1077" s="1611">
        <v>1</v>
      </c>
      <c r="D1077" s="1612">
        <v>9026666.666666666</v>
      </c>
      <c r="E1077" s="190">
        <v>11940300.556666667</v>
      </c>
    </row>
    <row r="1078" spans="1:5" x14ac:dyDescent="0.25">
      <c r="A1078" s="518" t="s">
        <v>95</v>
      </c>
      <c r="B1078" s="1611">
        <v>2</v>
      </c>
      <c r="C1078" s="1611"/>
      <c r="D1078" s="1612">
        <v>9300000</v>
      </c>
      <c r="E1078" s="190">
        <v>10376565</v>
      </c>
    </row>
    <row r="1079" spans="1:5" x14ac:dyDescent="0.25">
      <c r="A1079" s="519" t="s">
        <v>979</v>
      </c>
      <c r="B1079" s="1611">
        <v>1</v>
      </c>
      <c r="C1079" s="1611"/>
      <c r="D1079" s="1612">
        <v>9300000</v>
      </c>
      <c r="E1079" s="190">
        <v>9644360</v>
      </c>
    </row>
    <row r="1080" spans="1:5" x14ac:dyDescent="0.25">
      <c r="A1080" s="519" t="s">
        <v>980</v>
      </c>
      <c r="B1080" s="1611">
        <v>1</v>
      </c>
      <c r="C1080" s="1611"/>
      <c r="D1080" s="1612">
        <v>9300000</v>
      </c>
      <c r="E1080" s="190">
        <v>11108770</v>
      </c>
    </row>
    <row r="1081" spans="1:5" x14ac:dyDescent="0.25">
      <c r="A1081" s="518" t="s">
        <v>534</v>
      </c>
      <c r="B1081" s="1611"/>
      <c r="C1081" s="1611">
        <v>1</v>
      </c>
      <c r="D1081" s="1612">
        <v>8480000</v>
      </c>
      <c r="E1081" s="190">
        <v>15067771.67</v>
      </c>
    </row>
    <row r="1082" spans="1:5" x14ac:dyDescent="0.25">
      <c r="A1082" s="519" t="s">
        <v>1058</v>
      </c>
      <c r="B1082" s="1611"/>
      <c r="C1082" s="1611">
        <v>1</v>
      </c>
      <c r="D1082" s="1612">
        <v>8480000</v>
      </c>
      <c r="E1082" s="190">
        <v>15067771.67</v>
      </c>
    </row>
    <row r="1083" spans="1:5" x14ac:dyDescent="0.25">
      <c r="A1083" s="517" t="s">
        <v>74</v>
      </c>
      <c r="B1083" s="1611">
        <v>1</v>
      </c>
      <c r="C1083" s="1611"/>
      <c r="D1083" s="1612">
        <v>8623000</v>
      </c>
      <c r="E1083" s="190">
        <v>9644360</v>
      </c>
    </row>
    <row r="1084" spans="1:5" x14ac:dyDescent="0.25">
      <c r="A1084" s="518" t="s">
        <v>74</v>
      </c>
      <c r="B1084" s="1611">
        <v>1</v>
      </c>
      <c r="C1084" s="1611"/>
      <c r="D1084" s="1612">
        <v>8623000</v>
      </c>
      <c r="E1084" s="190">
        <v>9644360</v>
      </c>
    </row>
    <row r="1085" spans="1:5" x14ac:dyDescent="0.25">
      <c r="A1085" s="519" t="s">
        <v>956</v>
      </c>
      <c r="B1085" s="1611">
        <v>1</v>
      </c>
      <c r="C1085" s="1611"/>
      <c r="D1085" s="1612">
        <v>8623000</v>
      </c>
      <c r="E1085" s="190">
        <v>9644360</v>
      </c>
    </row>
    <row r="1086" spans="1:5" x14ac:dyDescent="0.25">
      <c r="A1086" s="173" t="s">
        <v>331</v>
      </c>
      <c r="B1086" s="1613">
        <v>1156</v>
      </c>
      <c r="C1086" s="1613">
        <v>234</v>
      </c>
      <c r="D1086" s="191">
        <v>10710926.490709677</v>
      </c>
      <c r="E1086" s="192">
        <v>15052003.677227633</v>
      </c>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25</vt:i4>
      </vt:variant>
    </vt:vector>
  </HeadingPairs>
  <TitlesOfParts>
    <vt:vector size="44"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2025-06-13T15:36:59Z</dcterms:modified>
</cp:coreProperties>
</file>